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0" yWindow="0" windowWidth="24240" windowHeight="12300" tabRatio="656"/>
  </bookViews>
  <sheets>
    <sheet name="Проект" sheetId="18" r:id="rId1"/>
    <sheet name="СВОД" sheetId="3" state="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IntlFixup" hidden="1">TRUE</definedName>
    <definedName name="_awe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_ww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_ww2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_ww34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_БЕ">[1]Справочник!$B$2:$B$13</definedName>
    <definedName name="_ГОД">[1]Справочник!$C$2:$C$5</definedName>
    <definedName name="_КОМПАНИЯ">[1]Справочник!$A$2:$A$11</definedName>
    <definedName name="_ПЕРИОД_БДДС">[1]Справочник!$D$2:$D$14</definedName>
    <definedName name="_ПЕРИОД_БП">[1]Справочник!$E$2:$E$6</definedName>
    <definedName name="_РЕН_АУР">[2]Справочник!$A$26:$A$105</definedName>
    <definedName name="_РЕН_ИНВ_ДЕЯТ">[3]Справочник!$A$106:$A$125</definedName>
    <definedName name="_РЕН_ОПЕР_ДЕЯТ">[2]Справочник!$A$3:$A$25</definedName>
    <definedName name="_РЕН_ТРАНЗИТ_ДВИЖ">#REF!</definedName>
    <definedName name="_РЕН_ФИН_ДЕЯТ">#REF!</definedName>
    <definedName name="_РОС_НТЦ_ИНВ_ДЕЯТ">#REF!</definedName>
    <definedName name="_РОС_НТЦ_ОПЕР_ДЕЯТ">#REF!</definedName>
    <definedName name="_РОС_НТЦ_ФИН_ДЕЯТ">#REF!</definedName>
    <definedName name="_РОС_ХЕВЕЛ_ИНВ_ДЕЯТ">[3]Справочник!$J$99:$J$143</definedName>
    <definedName name="_РОС_ХЕВЕЛ_ОПЕР_ДЕЯТ">[2]Справочник!$J$3:$J$98</definedName>
    <definedName name="_РОС_ХЕВЕЛ_ФИН_ДЕЯТ">[2]Справочник!$J$144:$J$175</definedName>
    <definedName name="abc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ccessDatabase" hidden="1">"M:\FINANCE\BUDGET_VL.mdb"</definedName>
    <definedName name="awe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bb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bbbbbb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bbv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cdvv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dfsf">[4]Справочник!$H$2</definedName>
    <definedName name="ed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eds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edw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fhgfgh">[4]Справочник!$G$2</definedName>
    <definedName name="fhyt">'[4]Заявки Свод'!$J$3:$Z$3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ggg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HTML_CodePage" hidden="1">1251</definedName>
    <definedName name="HTML_Control" hidden="1">{"'КУЛАКОВ Ю.В.'!$A$1:$AP$78"}</definedName>
    <definedName name="HTML_Description" hidden="1">""</definedName>
    <definedName name="HTML_Email" hidden="1">""</definedName>
    <definedName name="HTML_Header" hidden="1">"КУЛАКОВ Ю.В."</definedName>
    <definedName name="HTML_LastUpdate" hidden="1">"23.02.98"</definedName>
    <definedName name="HTML_LineAfter" hidden="1">TRUE</definedName>
    <definedName name="HTML_LineBefore" hidden="1">TRUE</definedName>
    <definedName name="HTML_Name" hidden="1">"Сысолетин Леонид Борисович"</definedName>
    <definedName name="HTML_OBDlg2" hidden="1">TRUE</definedName>
    <definedName name="HTML_OBDlg4" hidden="1">TRUE</definedName>
    <definedName name="HTML_OS" hidden="1">0</definedName>
    <definedName name="HTML_PathFile" hidden="1">"C:\MyHTML.htm"</definedName>
    <definedName name="HTML_Title" hidden="1">"БЮДЖЕТ_0398изм11"</definedName>
    <definedName name="i" hidden="1">{"Qtr Op Mgd Q3",#N/A,FALSE,"Qtr-Op (Mng)";"Qtr Op Rpt Q3",#N/A,FALSE,"Qtr-Op (Rpt)";"Operating Vs Reported",#N/A,FALSE,"Rpt-Op Inc"}</definedName>
    <definedName name="INTERKOMPANI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iuy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mn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mrn.sve44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mrn.sverka5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nbv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nnn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q" hidden="1">{"Qtr Op Mgd Q2",#N/A,FALSE,"Qtr-Op (Mng)";"Qtr Op Rpt Q2",#N/A,FALSE,"Qtr-Op (Rpt)";"Operating Vs Reported",#N/A,FALSE,"Rpt-Op Inc"}</definedName>
    <definedName name="qs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qws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rep" hidden="1">{#N/A,#N/A,FALSE,"COVER";#N/A,#N/A,FALSE,"VALUATION";#N/A,#N/A,FALSE,"FORECAST";#N/A,#N/A,FALSE,"FY ANALYSIS ";#N/A,#N/A,FALSE," HY ANALYSIS"}</definedName>
    <definedName name="sfsdf">[4]Справочник!$F$2</definedName>
    <definedName name="sverdd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trw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ure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2._.pagers." hidden="1">{"Cover",#N/A,FALSE,"Cover";"Summary",#N/A,FALSE,"Summarpage"}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pages." hidden="1">{#N/A,#N/A,TRUE,"Historicals";#N/A,#N/A,TRUE,"Charts";#N/A,#N/A,TRUE,"Forecasts"}</definedName>
    <definedName name="wrn.Annual._.Operating._.Earnings." hidden="1">{"Annual 1996",#N/A,FALSE,"Ann-Op (Mng)";"Annual 1996",#N/A,FALSE,"Ann-Op (Rep)";"Operating Vs. Reported Earnings",#N/A,FALSE,"Rpt-Op Inc"}</definedName>
    <definedName name="wrn.Annual._.Operating._.Earnings1." hidden="1">{"Annual 1996",#N/A,FALSE,"Ann-Op (Mng)";"Annual 1996",#N/A,FALSE,"Ann-Op (Rep)";"Operating Vs. Reported Earnings",#N/A,FALSE,"Rpt-Op Inc"}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Forecast._.Q1.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a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3." hidden="1">{"cover a","3q",FALSE,"Cover";"Op Earn Mgd Q3",#N/A,FALSE,"Op-Earn (Mng)";"Op Earn Rpt Q3",#N/A,FALSE,"Op-Earn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.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ull._.Report." hidden="1">{#N/A,#N/A,FALSE,"COVER";#N/A,#N/A,FALSE,"VALUATION";#N/A,#N/A,FALSE,"FORECAST";#N/A,#N/A,FALSE,"FY ANALYSIS ";#N/A,#N/A,FALSE," HY ANALYSIS"}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Pulp." hidden="1">{"Pulp Production",#N/A,FALSE,"Pulp";"Pulp Earnings",#N/A,FALSE,"Pulp"}</definedName>
    <definedName name="wrn.Qtr._.Op._.Q1." hidden="1">{"Qtr Op Mgd Q1",#N/A,FALSE,"Qtr-Op (Mng)";"Qtr Op Rpt Q1",#N/A,FALSE,"Qtr-Op (Rpt)";"Operating Vs Reported",#N/A,FALSE,"Rpt-Op Inc"}</definedName>
    <definedName name="wrn.Qtr._.Op._.Q2." hidden="1">{"Qtr Op Mgd Q2",#N/A,FALSE,"Qtr-Op (Mng)";"Qtr Op Rpt Q2",#N/A,FALSE,"Qtr-Op (Rpt)";"Operating Vs Reported",#N/A,FALSE,"Rpt-Op Inc"}</definedName>
    <definedName name="wrn.Qtr._.Op._.Q3." hidden="1">{"Qtr Op Mgd Q3",#N/A,FALSE,"Qtr-Op (Mng)";"Qtr Op Rpt Q3",#N/A,FALSE,"Qtr-Op (Rpt)";"Operating Vs Reported",#N/A,FALSE,"Rpt-Op Inc"}</definedName>
    <definedName name="wrn.Qtr._.Op._.Q4." hidden="1">{"Qtr Op Mgd Q3",#N/A,FALSE,"Qtr-Op (Mng)";"Qtr Op Rpt Q4",#N/A,FALSE,"Qtr-Op (Rpt)";"Operating Vs Reported",#N/A,FALSE,"Rpt-Op Inc"}</definedName>
    <definedName name="wrn.Qtr._.Op._Q2a." hidden="1">{"Qtr Op Mgd Q2",#N/A,FALSE,"Qtr-Op (Mng)";"Qtr Op Rpt Q2",#N/A,FALSE,"Qtr-Op (Rpt)";"Operating Vs Reported",#N/A,FALSE,"Rpt-Op Inc"}</definedName>
    <definedName name="wrn.Qtr_.Op._.Q4." hidden="1">{"Qtr Op Mgd Q3",#N/A,FALSE,"Qtr-Op (Mng)";"Qtr Op Rpt Q4",#N/A,FALSE,"Qtr-Op (Rpt)";"Operating Vs Reported",#N/A,FALSE,"Rpt-Op Inc"}</definedName>
    <definedName name="wrn.Report." hidden="1">{#N/A,#N/A,FALSE,"COVER";#N/A,#N/A,FALSE,"FORECAST";#N/A,#N/A,FALSE,"VALUATION";#N/A,#N/A,FALSE,"FY ANALYSIS ";#N/A,#N/A,FALSE," HY ANALYSIS"}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17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2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345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7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Variance._.3." hidden="1">{"Variance Q3",#N/A,FALSE,"Var"}</definedName>
    <definedName name="wrn.Variance._.Q1." hidden="1">{"Variance Q1",#N/A,FALSE,"Var"}</definedName>
    <definedName name="wrn.Variance._.Q2." hidden="1">{"Variance Q2",#N/A,FALSE,"Var"}</definedName>
    <definedName name="wrn.Variance._.Q3." hidden="1">{"Variance Q3",#N/A,FALSE,"Var"}</definedName>
    <definedName name="wrn.Variance._.Q4" hidden="1">{"Variance Q4",#N/A,FALSE,"Var"}</definedName>
    <definedName name="wrn.Variance._.Q4." hidden="1">{"Variance Q4",#N/A,FALSE,"Var"}</definedName>
    <definedName name="ww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август" hidden="1">{"'КУЛАКОВ Ю.В.'!$A$1:$AP$78"}</definedName>
    <definedName name="БАНК">#REF!</definedName>
    <definedName name="БЕ">#REF!</definedName>
    <definedName name="БЕ_РЕН">'[5]Заявки Ренова'!$D$4:$D$4995</definedName>
    <definedName name="БЕ_РОС">'[5]Заявки Роснано'!$D$4:$D$5571</definedName>
    <definedName name="БЕ1">[6]Справочник!$A$2:$A$12</definedName>
    <definedName name="БИЗНЕС_ЕДИНИЦА">[7]Справочник!$AF$3:$AF$13</definedName>
    <definedName name="БЮДЖЕТ">#REF!</definedName>
    <definedName name="ВАЛЮТА">#REF!</definedName>
    <definedName name="ДАННЫЕ">'[1]Заявки Свод'!$I$4:$Y$1039</definedName>
    <definedName name="ДАННЫЕ_РЕН">'[5]Заявки Ренова'!$H$4:$X$4995</definedName>
    <definedName name="ДАННЫЕ_РОС">'[5]Заявки Роснано'!$H$4:$X$5571</definedName>
    <definedName name="ДВИЖЕНИЕ">#REF!</definedName>
    <definedName name="ДВИЖЕНИЕ_1">'[8]Заявки Свод'!$C$4:$I$2676</definedName>
    <definedName name="ДВИЖЕНИЕ_4">'[1]Заявки Свод'!$D$4:$H$1039</definedName>
    <definedName name="ДОЛЖНОСТЬ">[9]Справочник!$AN$3:$AN$8</definedName>
    <definedName name="еку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зщ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КОМПАНИЯ">[7]Справочник!$AE$3:$AE$14</definedName>
    <definedName name="КОНТРАГЕНТЫ">#REF!</definedName>
    <definedName name="КОНТРАГЕНТЫ_АСЭ">#REF!</definedName>
    <definedName name="КОНТРАГЕНТЫ_ИЭС">#REF!</definedName>
    <definedName name="КОНТРАГЕНТЫ_НТЦ">#REF!</definedName>
    <definedName name="КОНТРАГЕНТЫ_ХЕВЕЛ">#REF!</definedName>
    <definedName name="КСР_1">'[8]Заявки Свод'!$C$4:$C$2676</definedName>
    <definedName name="КСР_4">'[1]Заявки Свод'!$D$4:$D$1039</definedName>
    <definedName name="КСР_РЕН">#REF!</definedName>
    <definedName name="КСР_РОС_НТЦ">#REF!</definedName>
    <definedName name="КСР_РОС_ХЕВЕЛ">#REF!</definedName>
    <definedName name="курс">[10]Данные!$D$87</definedName>
    <definedName name="курс_CHF">[1]Справочник!$H$2</definedName>
    <definedName name="курс_EUR">[1]Справочник!$F$2</definedName>
    <definedName name="курс_EURO">[11]Макро!$D$6</definedName>
    <definedName name="курс_USD">[1]Справочник!$G$2</definedName>
    <definedName name="Курсы">[12]HIT_МОДУЛЬ!$A$3:$A$6</definedName>
    <definedName name="НАИМ_РЕН">[7]Справочник!$A$3:$F$250</definedName>
    <definedName name="НАИМ_РОС_НТЦ">#REF!</definedName>
    <definedName name="НАИМ_РОС_ХЕВЕЛ">[7]Справочник!$S$3:$V$250</definedName>
    <definedName name="налог" hidden="1">{"'КУЛАКОВ Ю.В.'!$A$1:$AP$78"}</definedName>
    <definedName name="НАПРАВЛЕНИЕ">#REF!</definedName>
    <definedName name="_xlnm.Print_Area" localSheetId="0">Проект!$A$1:$V$62</definedName>
    <definedName name="_xlnm.Print_Area" localSheetId="1">СВОД!$A$1:$N$54</definedName>
    <definedName name="ор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ПЕРИОД">'[1]Заявки Свод'!$I$3:$Y$3</definedName>
    <definedName name="ПЕРИОД_РЕН">'[5]Заявки Ренова'!$H$3:$X$3</definedName>
    <definedName name="ПЕРИОД_РОС">'[5]Заявки Роснано'!$H$3:$X$3</definedName>
    <definedName name="Период2">[6]Справочник!$B$2:$B$14</definedName>
    <definedName name="ПЛАН_ФАКТ">#REF!</definedName>
    <definedName name="ПОДРАЗДЕЛЕНИЕ">[3]Справочник!$X$3:$X$23</definedName>
    <definedName name="РАСПРЕДЕЛЕНИЕ">#REF!</definedName>
    <definedName name="рп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РУКОВОД_ЦФУ">#REF!</definedName>
    <definedName name="СОГЛАСОВАНИЕ">#REF!</definedName>
    <definedName name="СПРАВОЧНИК">#REF!</definedName>
    <definedName name="СТАТУС">#REF!</definedName>
    <definedName name="СТАТЬИ_РЕН">'[5]Заявки Ренова'!$C$4:$C$4995</definedName>
    <definedName name="СТАТЬИ_РОС">'[5]Заявки Роснано'!$C$4:$C$5571</definedName>
    <definedName name="СТАТЬЯ">#REF!</definedName>
    <definedName name="СТАТЬЯ_РЕН">[7]Справочник!$A$3:$A$250</definedName>
    <definedName name="СТАТЬЯ_РОС">#REF!</definedName>
    <definedName name="СТАТЬЯ_РОС_ХЕВЕЛ">[7]Справочник!$S$3:$S$250</definedName>
    <definedName name="ЦФО">#REF!</definedName>
    <definedName name="ЦФУ">[7]Справочник!$AG$3:$AG$52</definedName>
    <definedName name="щш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щшг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</definedNames>
  <calcPr calcId="124519"/>
</workbook>
</file>

<file path=xl/calcChain.xml><?xml version="1.0" encoding="utf-8"?>
<calcChain xmlns="http://schemas.openxmlformats.org/spreadsheetml/2006/main">
  <c r="E41" i="18"/>
  <c r="F41"/>
  <c r="G41"/>
  <c r="H41"/>
  <c r="I41"/>
  <c r="J41"/>
  <c r="K41"/>
  <c r="L41"/>
  <c r="M41"/>
  <c r="D41"/>
  <c r="N37"/>
  <c r="E37"/>
  <c r="F37"/>
  <c r="G37"/>
  <c r="H37"/>
  <c r="I37"/>
  <c r="J37"/>
  <c r="K37"/>
  <c r="L37"/>
  <c r="M37"/>
  <c r="D37"/>
  <c r="M53" l="1"/>
  <c r="M52"/>
  <c r="N53"/>
  <c r="N51"/>
  <c r="N49"/>
  <c r="M48"/>
  <c r="M49"/>
  <c r="M50" s="1"/>
  <c r="N47"/>
  <c r="M47"/>
  <c r="M45"/>
  <c r="M44"/>
  <c r="N44"/>
  <c r="N43"/>
  <c r="M43"/>
  <c r="N41"/>
  <c r="N39"/>
  <c r="N38"/>
  <c r="N31"/>
  <c r="N30"/>
  <c r="N28"/>
  <c r="N27"/>
  <c r="N26"/>
  <c r="N24"/>
  <c r="N23"/>
  <c r="N21"/>
  <c r="N22"/>
  <c r="N20"/>
  <c r="N18"/>
  <c r="N15"/>
  <c r="N17"/>
  <c r="M28"/>
  <c r="M30"/>
  <c r="M31"/>
  <c r="M27"/>
  <c r="M24"/>
  <c r="M23"/>
  <c r="M21"/>
  <c r="M22"/>
  <c r="M20"/>
  <c r="N19"/>
  <c r="M17"/>
  <c r="M18"/>
  <c r="M15"/>
  <c r="N14"/>
  <c r="N13"/>
  <c r="N7"/>
  <c r="M54"/>
  <c r="M46"/>
  <c r="N10"/>
  <c r="L20" l="1"/>
  <c r="K20"/>
  <c r="J20"/>
  <c r="I20"/>
  <c r="H20"/>
  <c r="G20"/>
  <c r="F20"/>
  <c r="D20"/>
  <c r="L18" l="1"/>
  <c r="K18"/>
  <c r="J18"/>
  <c r="I18"/>
  <c r="H18"/>
  <c r="G18"/>
  <c r="F18"/>
  <c r="D18"/>
  <c r="L15"/>
  <c r="K15"/>
  <c r="J15"/>
  <c r="I15"/>
  <c r="H15"/>
  <c r="G15"/>
  <c r="F15"/>
  <c r="D15"/>
  <c r="L17" l="1"/>
  <c r="K17"/>
  <c r="J17"/>
  <c r="I17"/>
  <c r="H17"/>
  <c r="G17"/>
  <c r="F17"/>
  <c r="D17"/>
  <c r="E17" l="1"/>
  <c r="L22"/>
  <c r="K22"/>
  <c r="J22"/>
  <c r="I22"/>
  <c r="H22"/>
  <c r="G22"/>
  <c r="F22"/>
  <c r="D22"/>
  <c r="L21"/>
  <c r="K21"/>
  <c r="J21"/>
  <c r="I21"/>
  <c r="H21"/>
  <c r="G21"/>
  <c r="F21"/>
  <c r="D21"/>
  <c r="L31" l="1"/>
  <c r="K31"/>
  <c r="G31"/>
  <c r="H31"/>
  <c r="I31"/>
  <c r="J31"/>
  <c r="F31"/>
  <c r="H23"/>
  <c r="I23"/>
  <c r="J23"/>
  <c r="K23"/>
  <c r="L23"/>
  <c r="K24"/>
  <c r="K27" s="1"/>
  <c r="L24"/>
  <c r="L27" s="1"/>
  <c r="G24"/>
  <c r="H24"/>
  <c r="F24"/>
  <c r="I24"/>
  <c r="G23"/>
  <c r="F23"/>
  <c r="J28" l="1"/>
  <c r="J30" s="1"/>
  <c r="K28"/>
  <c r="K30" s="1"/>
  <c r="L28"/>
  <c r="L30" s="1"/>
  <c r="I28"/>
  <c r="I30" s="1"/>
  <c r="G28"/>
  <c r="H28"/>
  <c r="H30" s="1"/>
  <c r="F28"/>
  <c r="F30" s="1"/>
  <c r="G26"/>
  <c r="H26"/>
  <c r="I26"/>
  <c r="F26"/>
  <c r="J24"/>
  <c r="J26" s="1"/>
  <c r="F45" l="1"/>
  <c r="F46" s="1"/>
  <c r="G45"/>
  <c r="G46" s="1"/>
  <c r="H45"/>
  <c r="H46" s="1"/>
  <c r="I45"/>
  <c r="I46" s="1"/>
  <c r="J45"/>
  <c r="J46" s="1"/>
  <c r="K45"/>
  <c r="K46" s="1"/>
  <c r="L45"/>
  <c r="L46" s="1"/>
  <c r="D45"/>
  <c r="D44"/>
  <c r="E43"/>
  <c r="F43"/>
  <c r="G43"/>
  <c r="H43"/>
  <c r="I43"/>
  <c r="J43"/>
  <c r="K43"/>
  <c r="L43"/>
  <c r="D43"/>
  <c r="L44"/>
  <c r="K44"/>
  <c r="J44"/>
  <c r="I44"/>
  <c r="H44"/>
  <c r="G44"/>
  <c r="F44"/>
  <c r="E44"/>
  <c r="E6"/>
  <c r="D46" l="1"/>
  <c r="E20"/>
  <c r="E18"/>
  <c r="E15"/>
  <c r="D30"/>
  <c r="E30"/>
  <c r="G30"/>
  <c r="E45" l="1"/>
  <c r="E21"/>
  <c r="E22"/>
  <c r="N40"/>
  <c r="E46" l="1"/>
  <c r="N46" s="1"/>
  <c r="N45"/>
  <c r="E53"/>
  <c r="K53"/>
  <c r="I53"/>
  <c r="G53"/>
  <c r="D53"/>
  <c r="L52"/>
  <c r="L54" s="1"/>
  <c r="K52"/>
  <c r="K54" s="1"/>
  <c r="I52"/>
  <c r="I54" s="1"/>
  <c r="J52"/>
  <c r="J54" s="1"/>
  <c r="H52"/>
  <c r="H54" s="1"/>
  <c r="G52"/>
  <c r="G54" s="1"/>
  <c r="F52"/>
  <c r="F54" s="1"/>
  <c r="E52"/>
  <c r="E54" s="1"/>
  <c r="D52"/>
  <c r="L51"/>
  <c r="K51"/>
  <c r="J51"/>
  <c r="I51"/>
  <c r="H51"/>
  <c r="G51"/>
  <c r="F51"/>
  <c r="E51"/>
  <c r="D51"/>
  <c r="D49"/>
  <c r="L48"/>
  <c r="L50" s="1"/>
  <c r="E48"/>
  <c r="E50" s="1"/>
  <c r="G48"/>
  <c r="G50" s="1"/>
  <c r="H48"/>
  <c r="H50" s="1"/>
  <c r="I48"/>
  <c r="I50" s="1"/>
  <c r="J48"/>
  <c r="J50" s="1"/>
  <c r="K48"/>
  <c r="K50" s="1"/>
  <c r="D48"/>
  <c r="D50" s="1"/>
  <c r="E47"/>
  <c r="F47"/>
  <c r="G47"/>
  <c r="H47"/>
  <c r="I47"/>
  <c r="J47"/>
  <c r="K47"/>
  <c r="L47"/>
  <c r="D47"/>
  <c r="F49"/>
  <c r="G49"/>
  <c r="H49"/>
  <c r="I49"/>
  <c r="J49"/>
  <c r="K49"/>
  <c r="L49"/>
  <c r="F53"/>
  <c r="H53"/>
  <c r="J53"/>
  <c r="L53"/>
  <c r="D54" l="1"/>
  <c r="N54" s="1"/>
  <c r="N52"/>
  <c r="E49"/>
  <c r="C12" i="3" l="1"/>
  <c r="D12"/>
  <c r="E12"/>
  <c r="F12"/>
  <c r="G12"/>
  <c r="H12"/>
  <c r="I12"/>
  <c r="J12"/>
  <c r="K12"/>
  <c r="L12"/>
  <c r="L5"/>
  <c r="L8" s="1"/>
  <c r="C5"/>
  <c r="C8" s="1"/>
  <c r="C35"/>
  <c r="C36"/>
  <c r="C37"/>
  <c r="C38"/>
  <c r="C39"/>
  <c r="C34"/>
  <c r="D13"/>
  <c r="E13"/>
  <c r="F13"/>
  <c r="G13"/>
  <c r="H13"/>
  <c r="I13"/>
  <c r="J13"/>
  <c r="K13"/>
  <c r="L13"/>
  <c r="C13"/>
  <c r="C24"/>
  <c r="D9"/>
  <c r="E9"/>
  <c r="E11" s="1"/>
  <c r="F9"/>
  <c r="F11" s="1"/>
  <c r="G9"/>
  <c r="G11" s="1"/>
  <c r="H9"/>
  <c r="H11" s="1"/>
  <c r="I9"/>
  <c r="I11" s="1"/>
  <c r="J9"/>
  <c r="J11" s="1"/>
  <c r="K9"/>
  <c r="K11" s="1"/>
  <c r="L9"/>
  <c r="L11" s="1"/>
  <c r="C9"/>
  <c r="C11" s="1"/>
  <c r="D5"/>
  <c r="D8" s="1"/>
  <c r="E5"/>
  <c r="E8" s="1"/>
  <c r="F5"/>
  <c r="F8" s="1"/>
  <c r="G5"/>
  <c r="G8" s="1"/>
  <c r="H5"/>
  <c r="H8" s="1"/>
  <c r="I5"/>
  <c r="I8" s="1"/>
  <c r="J5"/>
  <c r="J8" s="1"/>
  <c r="K5"/>
  <c r="K8" s="1"/>
  <c r="D6"/>
  <c r="E6"/>
  <c r="F6"/>
  <c r="G6"/>
  <c r="H6"/>
  <c r="I6"/>
  <c r="J6"/>
  <c r="K6"/>
  <c r="L6"/>
  <c r="C6"/>
  <c r="M31"/>
  <c r="M10"/>
  <c r="D33"/>
  <c r="E33"/>
  <c r="F33"/>
  <c r="G33"/>
  <c r="H33"/>
  <c r="I33"/>
  <c r="J33"/>
  <c r="K33"/>
  <c r="L33"/>
  <c r="C33"/>
  <c r="D32"/>
  <c r="E32"/>
  <c r="F32"/>
  <c r="G32"/>
  <c r="H32"/>
  <c r="I32"/>
  <c r="J32"/>
  <c r="K32"/>
  <c r="L32"/>
  <c r="C32"/>
  <c r="M32" l="1"/>
  <c r="M33"/>
  <c r="M5"/>
  <c r="C28"/>
  <c r="M6"/>
  <c r="D11"/>
  <c r="M11" s="1"/>
  <c r="M9"/>
  <c r="C26"/>
  <c r="C27"/>
  <c r="D14"/>
  <c r="C19"/>
  <c r="C22"/>
  <c r="C23"/>
  <c r="C29"/>
  <c r="C40"/>
  <c r="L18"/>
  <c r="H18"/>
  <c r="C18"/>
  <c r="J18"/>
  <c r="F18"/>
  <c r="C25"/>
  <c r="M13"/>
  <c r="C45"/>
  <c r="C15"/>
  <c r="F14"/>
  <c r="H14"/>
  <c r="J14"/>
  <c r="L14"/>
  <c r="F19"/>
  <c r="H19"/>
  <c r="J19"/>
  <c r="L19"/>
  <c r="J15"/>
  <c r="C49"/>
  <c r="C14"/>
  <c r="H20"/>
  <c r="F20"/>
  <c r="E14"/>
  <c r="G14"/>
  <c r="I14"/>
  <c r="K14"/>
  <c r="D15"/>
  <c r="E15"/>
  <c r="E19"/>
  <c r="G19"/>
  <c r="I19"/>
  <c r="K19"/>
  <c r="C46"/>
  <c r="C30"/>
  <c r="H15"/>
  <c r="F15"/>
  <c r="E18"/>
  <c r="G18"/>
  <c r="K15"/>
  <c r="I15"/>
  <c r="G15"/>
  <c r="M12"/>
  <c r="K18"/>
  <c r="I18"/>
  <c r="C21" l="1"/>
  <c r="J20"/>
  <c r="L20"/>
  <c r="E16"/>
  <c r="F16"/>
  <c r="C50"/>
  <c r="C17"/>
  <c r="E17"/>
  <c r="J16"/>
  <c r="D16"/>
  <c r="C16"/>
  <c r="C20"/>
  <c r="G20"/>
  <c r="H16"/>
  <c r="I21"/>
  <c r="G21"/>
  <c r="H21"/>
  <c r="L21"/>
  <c r="G16"/>
  <c r="G17"/>
  <c r="L16"/>
  <c r="K16"/>
  <c r="I17"/>
  <c r="E20"/>
  <c r="K20"/>
  <c r="M14"/>
  <c r="L15"/>
  <c r="M15" s="1"/>
  <c r="E21"/>
  <c r="K21"/>
  <c r="F21"/>
  <c r="J21"/>
  <c r="I20"/>
  <c r="C41"/>
  <c r="I16"/>
  <c r="G22" l="1"/>
  <c r="L22"/>
  <c r="K22"/>
  <c r="J22"/>
  <c r="D18"/>
  <c r="M18" s="1"/>
  <c r="H22"/>
  <c r="E22"/>
  <c r="I22"/>
  <c r="F22"/>
  <c r="K17"/>
  <c r="L17"/>
  <c r="D17"/>
  <c r="J17"/>
  <c r="C43"/>
  <c r="C42"/>
  <c r="C47"/>
  <c r="H17"/>
  <c r="M16"/>
  <c r="C51"/>
  <c r="F17"/>
  <c r="D19" l="1"/>
  <c r="M19" s="1"/>
  <c r="I23"/>
  <c r="E23"/>
  <c r="F23"/>
  <c r="H23"/>
  <c r="L23"/>
  <c r="J23"/>
  <c r="K23"/>
  <c r="G23"/>
  <c r="M17"/>
  <c r="C52"/>
  <c r="C48"/>
  <c r="C44"/>
  <c r="E24" l="1"/>
  <c r="I24"/>
  <c r="G24"/>
  <c r="K24"/>
  <c r="J24"/>
  <c r="D20"/>
  <c r="M20" s="1"/>
  <c r="L24"/>
  <c r="H24"/>
  <c r="F24"/>
  <c r="J25" l="1"/>
  <c r="K25"/>
  <c r="G25"/>
  <c r="I25"/>
  <c r="E25"/>
  <c r="D21"/>
  <c r="M21" s="1"/>
  <c r="F25"/>
  <c r="H25"/>
  <c r="L25"/>
  <c r="D22" l="1"/>
  <c r="M22" s="1"/>
  <c r="E26"/>
  <c r="I26"/>
  <c r="G26"/>
  <c r="K26"/>
  <c r="J26"/>
  <c r="L26"/>
  <c r="H26"/>
  <c r="F26"/>
  <c r="F27" l="1"/>
  <c r="H27"/>
  <c r="L27"/>
  <c r="J27"/>
  <c r="K27"/>
  <c r="G27"/>
  <c r="I27"/>
  <c r="E27"/>
  <c r="D23"/>
  <c r="M23" s="1"/>
  <c r="D24" l="1"/>
  <c r="M24" s="1"/>
  <c r="E28"/>
  <c r="I28"/>
  <c r="G28"/>
  <c r="K28"/>
  <c r="J28"/>
  <c r="L28"/>
  <c r="H28"/>
  <c r="F28"/>
  <c r="F29" l="1"/>
  <c r="H29"/>
  <c r="L29"/>
  <c r="J29"/>
  <c r="K29"/>
  <c r="G29"/>
  <c r="I29"/>
  <c r="E29"/>
  <c r="D25"/>
  <c r="M25" s="1"/>
  <c r="D26" l="1"/>
  <c r="M26" s="1"/>
  <c r="E30"/>
  <c r="I30"/>
  <c r="G30"/>
  <c r="K30"/>
  <c r="J30"/>
  <c r="L30"/>
  <c r="H30"/>
  <c r="F30"/>
  <c r="D27" l="1"/>
  <c r="M27" s="1"/>
  <c r="D28" l="1"/>
  <c r="M28" s="1"/>
  <c r="D29" l="1"/>
  <c r="M29" s="1"/>
  <c r="F34" l="1"/>
  <c r="G34"/>
  <c r="D30"/>
  <c r="M30" s="1"/>
  <c r="L34"/>
  <c r="I34"/>
  <c r="K34"/>
  <c r="J34"/>
  <c r="E34"/>
  <c r="G35" l="1"/>
  <c r="F35"/>
  <c r="E35"/>
  <c r="J35"/>
  <c r="K35"/>
  <c r="I35"/>
  <c r="H35"/>
  <c r="L35"/>
  <c r="L36" l="1"/>
  <c r="I36"/>
  <c r="K36"/>
  <c r="J36"/>
  <c r="E36"/>
  <c r="F36"/>
  <c r="G36"/>
  <c r="F37" l="1"/>
  <c r="G37"/>
  <c r="E37"/>
  <c r="J37"/>
  <c r="K37"/>
  <c r="I37"/>
  <c r="H37"/>
  <c r="L37"/>
  <c r="F38" l="1"/>
  <c r="D34"/>
  <c r="L38"/>
  <c r="H38"/>
  <c r="I38"/>
  <c r="K38"/>
  <c r="J38"/>
  <c r="E38"/>
  <c r="G38"/>
  <c r="D35" l="1"/>
  <c r="M35" s="1"/>
  <c r="F39"/>
  <c r="G39"/>
  <c r="E39"/>
  <c r="J39"/>
  <c r="K39"/>
  <c r="I39"/>
  <c r="H39"/>
  <c r="L39"/>
  <c r="L40" l="1"/>
  <c r="H40"/>
  <c r="I40"/>
  <c r="K40"/>
  <c r="J40"/>
  <c r="E40"/>
  <c r="G40"/>
  <c r="F40"/>
  <c r="D36"/>
  <c r="D37" l="1"/>
  <c r="M37" s="1"/>
  <c r="F41"/>
  <c r="G41"/>
  <c r="E41"/>
  <c r="J41"/>
  <c r="K41"/>
  <c r="I41"/>
  <c r="H41"/>
  <c r="L41"/>
  <c r="L42" l="1"/>
  <c r="J42"/>
  <c r="D38"/>
  <c r="M38" s="1"/>
  <c r="F42"/>
  <c r="I42"/>
  <c r="G42"/>
  <c r="K42"/>
  <c r="H42"/>
  <c r="E42"/>
  <c r="I43" l="1"/>
  <c r="L43"/>
  <c r="K43"/>
  <c r="H43"/>
  <c r="D39"/>
  <c r="M39" s="1"/>
  <c r="J43"/>
  <c r="G43"/>
  <c r="E43"/>
  <c r="F43"/>
  <c r="D40" l="1"/>
  <c r="M40" s="1"/>
  <c r="H44"/>
  <c r="L44"/>
  <c r="I44"/>
  <c r="J44"/>
  <c r="G44"/>
  <c r="F44"/>
  <c r="E44"/>
  <c r="K44"/>
  <c r="F45" l="1"/>
  <c r="J45"/>
  <c r="D41"/>
  <c r="M41" s="1"/>
  <c r="H45"/>
  <c r="K45"/>
  <c r="E45"/>
  <c r="G45"/>
  <c r="L45"/>
  <c r="I45"/>
  <c r="L46" l="1"/>
  <c r="F46"/>
  <c r="G46"/>
  <c r="J46"/>
  <c r="E46"/>
  <c r="I46"/>
  <c r="K46"/>
  <c r="D42"/>
  <c r="M42" s="1"/>
  <c r="G47" l="1"/>
  <c r="I47"/>
  <c r="L47"/>
  <c r="E47"/>
  <c r="F47"/>
  <c r="K47"/>
  <c r="D43"/>
  <c r="M43" s="1"/>
  <c r="J47"/>
  <c r="H47"/>
  <c r="E48" l="1"/>
  <c r="J48"/>
  <c r="D44"/>
  <c r="M44" s="1"/>
  <c r="F48"/>
  <c r="G48"/>
  <c r="K48"/>
  <c r="I48"/>
  <c r="L48"/>
  <c r="K49" l="1"/>
  <c r="H49"/>
  <c r="E49"/>
  <c r="G49"/>
  <c r="L49"/>
  <c r="I49"/>
  <c r="D45"/>
  <c r="M45" s="1"/>
  <c r="J49"/>
  <c r="F49"/>
  <c r="H50" l="1"/>
  <c r="E50"/>
  <c r="D46"/>
  <c r="J50"/>
  <c r="G50"/>
  <c r="I50"/>
  <c r="F50"/>
  <c r="L50"/>
  <c r="K50"/>
  <c r="L51" l="1"/>
  <c r="L52"/>
  <c r="I51"/>
  <c r="I52"/>
  <c r="G51"/>
  <c r="G52"/>
  <c r="D47"/>
  <c r="M47" s="1"/>
  <c r="E51"/>
  <c r="E52"/>
  <c r="K51"/>
  <c r="K52"/>
  <c r="F51"/>
  <c r="F52"/>
  <c r="J51"/>
  <c r="J52"/>
  <c r="H51"/>
  <c r="H52"/>
  <c r="D48" l="1"/>
  <c r="D49" l="1"/>
  <c r="M49" s="1"/>
  <c r="D50" l="1"/>
  <c r="M50" s="1"/>
  <c r="D51" l="1"/>
  <c r="M51" s="1"/>
  <c r="D52"/>
  <c r="M52" s="1"/>
  <c r="H36"/>
  <c r="M36" s="1"/>
  <c r="N35" i="18"/>
  <c r="H34" i="3"/>
  <c r="M34" s="1"/>
  <c r="F48" i="18"/>
  <c r="N48" s="1"/>
  <c r="H46" i="3" l="1"/>
  <c r="M46" s="1"/>
  <c r="F50" i="18"/>
  <c r="N50" l="1"/>
  <c r="H48" i="3"/>
  <c r="M48" s="1"/>
</calcChain>
</file>

<file path=xl/sharedStrings.xml><?xml version="1.0" encoding="utf-8"?>
<sst xmlns="http://schemas.openxmlformats.org/spreadsheetml/2006/main" count="199" uniqueCount="82">
  <si>
    <t>ТАБЛИЦА</t>
  </si>
  <si>
    <t>№ п/п</t>
  </si>
  <si>
    <t>Наименование показателя</t>
  </si>
  <si>
    <t>Итого</t>
  </si>
  <si>
    <t>План создания постояных рабочих мест, нарастающим итогом, чел.</t>
  </si>
  <si>
    <t>число новых рабочих мест</t>
  </si>
  <si>
    <t>Ожидаемый прирост постоянных рабочих мест в моногороде при создании ТОСЭР - всего</t>
  </si>
  <si>
    <t>Объем инвестиций, тыс. рублей</t>
  </si>
  <si>
    <t>Прогнозный объем инвестиций в основной капитал в моногороде - всего, без учета ТОСЭР, тыс.рублей</t>
  </si>
  <si>
    <t>Ожидаемый прирост объема инвестиций в основной капитал в моногороде при создании ТОСЭР - всего</t>
  </si>
  <si>
    <t>Объем выручки, тыс. рублей</t>
  </si>
  <si>
    <t>Объем прибыли, тыс. рублей</t>
  </si>
  <si>
    <t>выпадающий доход (22,4%, с 2019 года - 26,4%)</t>
  </si>
  <si>
    <t>недополученные доходы (22,4%, с 2019 года - 26,4%)</t>
  </si>
  <si>
    <t>дополнительный доход (7,6%)</t>
  </si>
  <si>
    <t>Налог на добавленную стоимость, тыс. рублей (РФ 100%)</t>
  </si>
  <si>
    <t>НДФЛ, тыс. рублей</t>
  </si>
  <si>
    <t>Налог на прибыль, тыс. рублей (20%), в т.ч.:</t>
  </si>
  <si>
    <t>РФ (2%), в т.ч.:</t>
  </si>
  <si>
    <t>выпадающий доход (0-2%)</t>
  </si>
  <si>
    <t>недополученный доход (0-2%)</t>
  </si>
  <si>
    <t>дополнительный доход (0-2%)</t>
  </si>
  <si>
    <t>РБ (18%), в т.ч.:</t>
  </si>
  <si>
    <t>выпадающий доход (8-13%)</t>
  </si>
  <si>
    <t>недополученный доход (8-13%)</t>
  </si>
  <si>
    <t>дополнительный доход (5-10%)</t>
  </si>
  <si>
    <t>Прогноз объемов поступлений от налога на прибыль без учета создания ТОСЭР, тыс.рублей</t>
  </si>
  <si>
    <t>ФБ (2%)</t>
  </si>
  <si>
    <t>РБ (18%)</t>
  </si>
  <si>
    <t>Налог на имущество, тыс. рублей (РБ 100%)</t>
  </si>
  <si>
    <t>выпадающий доход</t>
  </si>
  <si>
    <t>недополученный доход</t>
  </si>
  <si>
    <t>Транспортный налог, тыс. рублей (РБ 100%)</t>
  </si>
  <si>
    <t>Земельный налог, тыс. рублей (МБ 100%)</t>
  </si>
  <si>
    <t>Выпадающие доходы РФ (п.11 + п.20)</t>
  </si>
  <si>
    <t>недополученные доходы (п.12 + п.21)</t>
  </si>
  <si>
    <t>Дополнительные доходы РФ (п.13 + п.14 + п.22)</t>
  </si>
  <si>
    <t>Итого по РФ</t>
  </si>
  <si>
    <t>Выпадающие доходы РБ (п.24 + п.31)</t>
  </si>
  <si>
    <t>недополученные доходы (п.25 + п.32)</t>
  </si>
  <si>
    <t>Дополнительные доходы РБ (п.16 + п.26 + п.33)</t>
  </si>
  <si>
    <t>Итого по РБ</t>
  </si>
  <si>
    <t>Выпадающие доходы МБ (п.35)</t>
  </si>
  <si>
    <t>недополученные доходы (п.36)</t>
  </si>
  <si>
    <t>Дополнительные доходы МБ (п.17)</t>
  </si>
  <si>
    <t>Итого по МБ</t>
  </si>
  <si>
    <t>РБ (78%)</t>
  </si>
  <si>
    <t>МБ (22%)</t>
  </si>
  <si>
    <t>Страховые взносы, тыс. рублей (РФ 100%)</t>
  </si>
  <si>
    <t>Прогноз создания постоянных рабочих мест в моногороде (без учета ТОСЭР), нарастающим  итогом, единиц</t>
  </si>
  <si>
    <t xml:space="preserve">Страховые взносы, тыс. рублей (РФ 100%), </t>
  </si>
  <si>
    <t>Итоговый расчет прогнозных выпадающих и дополнительных доходов от реализации инвестиционных проектов на территории опережающего социально-экономического развития моногорода Канаш Чувашской Республики</t>
  </si>
  <si>
    <t>ФБ (3%)</t>
  </si>
  <si>
    <t>РБ (17%)</t>
  </si>
  <si>
    <t>выпадающий доход (22,4%)</t>
  </si>
  <si>
    <t>недополученные доходы (22,4%)</t>
  </si>
  <si>
    <t>РФ (3% - до 2024 г., 2% - с 2025 г.), в т.ч.:</t>
  </si>
  <si>
    <t>выпадающий доход (0-3% - до 2024 г.; 0-2% - с 2025 г.)</t>
  </si>
  <si>
    <t>недополученный доход (0-3% - до 2024 г.; 0-2% - с 2025 г.)</t>
  </si>
  <si>
    <t>дополнительный доход (0-3% - до 2024 г.; 0-2% - с 2025 г.)</t>
  </si>
  <si>
    <t>РБ (17% - до 2024 г., 18% - с 2025 г.), в т.ч.:</t>
  </si>
  <si>
    <t>выпадающий доход (7-12% - до 2024 г.; 8-13% - с 2025 г.)</t>
  </si>
  <si>
    <t>недополученный доход (7-12% - до 2024 г.; 8-13% - с 2025 г.)</t>
  </si>
  <si>
    <t>М.П. (при наличии)</t>
  </si>
  <si>
    <t>Руководитель</t>
  </si>
  <si>
    <t>(дата)</t>
  </si>
  <si>
    <t>(подпись)</t>
  </si>
  <si>
    <t xml:space="preserve">(фамилия, имя, отчество) </t>
  </si>
  <si>
    <t>х</t>
  </si>
  <si>
    <t>1-й год</t>
  </si>
  <si>
    <t>2-й год</t>
  </si>
  <si>
    <t>3-й год</t>
  </si>
  <si>
    <t>4-й год</t>
  </si>
  <si>
    <t>5-й год</t>
  </si>
  <si>
    <t>6-й год</t>
  </si>
  <si>
    <t>7-й год</t>
  </si>
  <si>
    <t>8-й год</t>
  </si>
  <si>
    <t>9-й год</t>
  </si>
  <si>
    <t>10-й год</t>
  </si>
  <si>
    <t>Год создания ТОСЭР</t>
  </si>
  <si>
    <t>10 лет</t>
  </si>
  <si>
    <t>Расчет выпадающих доходов от реализации инвестиционного проекта "Строительство цеха - пример расчета" на территории опережающего социально-экономического развития моногорода Алатыря Чувашской Республики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</si>
</sst>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#,##0.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name val="Calibri"/>
      <family val="2"/>
    </font>
    <font>
      <b/>
      <sz val="13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i/>
      <sz val="16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2" fillId="0" borderId="0"/>
    <xf numFmtId="0" fontId="1" fillId="0" borderId="0"/>
    <xf numFmtId="43" fontId="1" fillId="0" borderId="0" applyFont="0" applyFill="0" applyBorder="0" applyAlignment="0" applyProtection="0"/>
    <xf numFmtId="0" fontId="17" fillId="0" borderId="0"/>
  </cellStyleXfs>
  <cellXfs count="90">
    <xf numFmtId="0" fontId="0" fillId="0" borderId="0" xfId="0"/>
    <xf numFmtId="0" fontId="12" fillId="0" borderId="0" xfId="1"/>
    <xf numFmtId="0" fontId="4" fillId="0" borderId="0" xfId="1" applyFont="1"/>
    <xf numFmtId="0" fontId="12" fillId="0" borderId="0" xfId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center"/>
    </xf>
    <xf numFmtId="0" fontId="6" fillId="0" borderId="1" xfId="1" applyFont="1" applyBorder="1" applyAlignment="1">
      <alignment vertical="top" wrapText="1"/>
    </xf>
    <xf numFmtId="0" fontId="2" fillId="0" borderId="0" xfId="1" applyFont="1"/>
    <xf numFmtId="0" fontId="8" fillId="0" borderId="1" xfId="1" applyFont="1" applyBorder="1" applyAlignment="1">
      <alignment vertical="top" wrapText="1"/>
    </xf>
    <xf numFmtId="3" fontId="7" fillId="0" borderId="1" xfId="1" applyNumberFormat="1" applyFont="1" applyBorder="1" applyAlignment="1">
      <alignment horizontal="center" vertical="center"/>
    </xf>
    <xf numFmtId="0" fontId="6" fillId="0" borderId="0" xfId="1" applyFont="1"/>
    <xf numFmtId="0" fontId="6" fillId="0" borderId="0" xfId="1" applyFont="1" applyFill="1" applyBorder="1" applyAlignment="1">
      <alignment vertical="top" wrapText="1"/>
    </xf>
    <xf numFmtId="3" fontId="2" fillId="0" borderId="0" xfId="1" applyNumberFormat="1" applyFont="1" applyAlignment="1">
      <alignment horizontal="center" vertical="center"/>
    </xf>
    <xf numFmtId="3" fontId="12" fillId="0" borderId="0" xfId="1" applyNumberFormat="1" applyAlignment="1">
      <alignment horizontal="center" vertical="top"/>
    </xf>
    <xf numFmtId="0" fontId="2" fillId="0" borderId="0" xfId="1" applyFont="1" applyAlignment="1">
      <alignment horizontal="center" vertical="center"/>
    </xf>
    <xf numFmtId="3" fontId="12" fillId="0" borderId="0" xfId="1" applyNumberFormat="1" applyAlignment="1">
      <alignment horizontal="center" vertical="center"/>
    </xf>
    <xf numFmtId="3" fontId="9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vertical="top" wrapText="1"/>
    </xf>
    <xf numFmtId="164" fontId="7" fillId="0" borderId="1" xfId="0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top"/>
    </xf>
    <xf numFmtId="3" fontId="7" fillId="0" borderId="1" xfId="1" applyNumberFormat="1" applyFont="1" applyFill="1" applyBorder="1" applyAlignment="1">
      <alignment horizontal="center" vertical="center"/>
    </xf>
    <xf numFmtId="3" fontId="9" fillId="0" borderId="1" xfId="1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vertical="top" wrapText="1"/>
    </xf>
    <xf numFmtId="0" fontId="6" fillId="0" borderId="1" xfId="1" applyFont="1" applyFill="1" applyBorder="1" applyAlignment="1">
      <alignment vertical="top" wrapText="1"/>
    </xf>
    <xf numFmtId="0" fontId="2" fillId="0" borderId="0" xfId="1" applyFont="1" applyFill="1"/>
    <xf numFmtId="0" fontId="6" fillId="0" borderId="1" xfId="1" applyFont="1" applyFill="1" applyBorder="1" applyAlignment="1">
      <alignment horizontal="center" vertical="top"/>
    </xf>
    <xf numFmtId="0" fontId="3" fillId="0" borderId="0" xfId="1" applyFont="1" applyFill="1"/>
    <xf numFmtId="164" fontId="9" fillId="0" borderId="1" xfId="1" applyNumberFormat="1" applyFont="1" applyFill="1" applyBorder="1" applyAlignment="1">
      <alignment horizontal="center" vertical="center"/>
    </xf>
    <xf numFmtId="3" fontId="7" fillId="2" borderId="1" xfId="1" applyNumberFormat="1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top"/>
    </xf>
    <xf numFmtId="0" fontId="5" fillId="2" borderId="1" xfId="1" applyFont="1" applyFill="1" applyBorder="1" applyAlignment="1">
      <alignment vertical="top" wrapText="1"/>
    </xf>
    <xf numFmtId="3" fontId="9" fillId="2" borderId="1" xfId="1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2" fillId="2" borderId="0" xfId="1" applyFont="1" applyFill="1"/>
    <xf numFmtId="0" fontId="13" fillId="0" borderId="0" xfId="0" applyFont="1"/>
    <xf numFmtId="0" fontId="14" fillId="0" borderId="0" xfId="0" applyFont="1"/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13" fillId="0" borderId="0" xfId="0" applyFont="1" applyBorder="1"/>
    <xf numFmtId="0" fontId="13" fillId="0" borderId="2" xfId="0" applyFont="1" applyBorder="1"/>
    <xf numFmtId="0" fontId="13" fillId="0" borderId="0" xfId="0" applyFont="1" applyBorder="1" applyAlignment="1">
      <alignment horizontal="center"/>
    </xf>
    <xf numFmtId="164" fontId="15" fillId="0" borderId="1" xfId="0" applyNumberFormat="1" applyFont="1" applyFill="1" applyBorder="1" applyAlignment="1">
      <alignment horizontal="center" vertical="center"/>
    </xf>
    <xf numFmtId="164" fontId="15" fillId="0" borderId="1" xfId="1" applyNumberFormat="1" applyFont="1" applyFill="1" applyBorder="1" applyAlignment="1">
      <alignment horizontal="center" vertical="center"/>
    </xf>
    <xf numFmtId="164" fontId="18" fillId="0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/>
    <xf numFmtId="3" fontId="15" fillId="3" borderId="1" xfId="0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horizontal="center"/>
    </xf>
    <xf numFmtId="0" fontId="15" fillId="0" borderId="0" xfId="0" applyFont="1" applyFill="1"/>
    <xf numFmtId="0" fontId="18" fillId="0" borderId="1" xfId="0" applyFont="1" applyFill="1" applyBorder="1" applyAlignment="1">
      <alignment horizontal="center"/>
    </xf>
    <xf numFmtId="0" fontId="18" fillId="0" borderId="0" xfId="0" applyFont="1" applyFill="1"/>
    <xf numFmtId="0" fontId="15" fillId="0" borderId="3" xfId="0" applyFont="1" applyFill="1" applyBorder="1" applyAlignment="1"/>
    <xf numFmtId="0" fontId="18" fillId="0" borderId="3" xfId="0" applyFont="1" applyFill="1" applyBorder="1" applyAlignment="1"/>
    <xf numFmtId="0" fontId="18" fillId="0" borderId="0" xfId="0" applyFont="1" applyFill="1" applyAlignment="1"/>
    <xf numFmtId="1" fontId="15" fillId="0" borderId="1" xfId="0" applyNumberFormat="1" applyFont="1" applyFill="1" applyBorder="1" applyAlignment="1">
      <alignment horizontal="center" vertical="center"/>
    </xf>
    <xf numFmtId="164" fontId="15" fillId="3" borderId="1" xfId="0" applyNumberFormat="1" applyFont="1" applyFill="1" applyBorder="1" applyAlignment="1">
      <alignment horizontal="center" vertical="center"/>
    </xf>
    <xf numFmtId="164" fontId="18" fillId="3" borderId="1" xfId="0" applyNumberFormat="1" applyFont="1" applyFill="1" applyBorder="1" applyAlignment="1">
      <alignment horizontal="center" vertical="center"/>
    </xf>
    <xf numFmtId="164" fontId="19" fillId="0" borderId="1" xfId="0" applyNumberFormat="1" applyFont="1" applyFill="1" applyBorder="1" applyAlignment="1">
      <alignment horizontal="center" vertical="center"/>
    </xf>
    <xf numFmtId="164" fontId="15" fillId="4" borderId="1" xfId="0" applyNumberFormat="1" applyFont="1" applyFill="1" applyBorder="1" applyAlignment="1">
      <alignment horizontal="center" vertical="center"/>
    </xf>
    <xf numFmtId="164" fontId="18" fillId="4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 vertical="center"/>
    </xf>
    <xf numFmtId="0" fontId="13" fillId="4" borderId="1" xfId="0" applyFont="1" applyFill="1" applyBorder="1" applyAlignment="1">
      <alignment vertical="top" wrapText="1"/>
    </xf>
    <xf numFmtId="0" fontId="14" fillId="4" borderId="1" xfId="0" applyFont="1" applyFill="1" applyBorder="1" applyAlignment="1">
      <alignment vertical="top" wrapText="1"/>
    </xf>
    <xf numFmtId="0" fontId="13" fillId="4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3" fontId="15" fillId="4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right"/>
    </xf>
    <xf numFmtId="0" fontId="13" fillId="0" borderId="2" xfId="0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11" fillId="0" borderId="0" xfId="1" applyFont="1" applyAlignment="1">
      <alignment horizontal="center" wrapText="1"/>
    </xf>
    <xf numFmtId="0" fontId="4" fillId="0" borderId="0" xfId="1" applyFont="1" applyAlignment="1">
      <alignment horizontal="right" vertical="center"/>
    </xf>
  </cellXfs>
  <cellStyles count="5">
    <cellStyle name="Обычный" xfId="0" builtinId="0"/>
    <cellStyle name="Обычный 10 2 2" xfId="4"/>
    <cellStyle name="Обычный 2" xfId="1"/>
    <cellStyle name="Обычный 2 2" xfId="2"/>
    <cellStyle name="Финансов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&#1055;&#1083;&#1072;&#1085;&#1080;&#1088;&#1086;&#1074;&#1072;&#1085;&#1080;&#1077;/&#1041;&#1080;&#1079;&#1085;&#1077;&#1089;-&#1087;&#1083;&#1072;&#1085;&#1099;/&#1041;&#1055;%202018/&#1043;&#1086;&#1076;&#1086;&#1074;&#1086;&#1081;%20&#1041;&#1055;/&#1061;&#1077;&#1074;&#1077;&#1083;/&#1061;&#1077;&#1074;&#1077;&#1083;%20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51;\&#1044;&#1086;&#1084;&#1088;&#1072;&#1095;&#1077;&#1074;%20&#1056;\&#1086;&#1090;%20&#1040;&#1088;&#1089;&#1077;&#1085;&#1080;&#1103;\&#1055;&#1083;&#1072;&#1085;&#1080;&#1088;&#1086;&#1074;&#1072;&#1085;&#1080;&#1077;-&#1092;&#1072;&#1082;&#1090;\&#1041;&#1055;%202%20&#1082;&#1074;%202014\&#1047;&#1072;&#1103;&#1074;&#1082;&#1080;\&#1050;&#1072;&#1083;&#1100;&#1082;&#1091;&#1083;&#1103;&#1094;&#1080;&#1103;%20&#1089;&#1077;&#1073;&#1077;&#1089;&#1090;&#1086;&#1080;&#1084;&#1086;&#1089;&#1090;&#108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2015\HIT\Calc%20HI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2016\&#1041;&#1055;%20&#1074;&#1077;&#1088;&#1089;&#1080;&#1080;\HIT\&#1057;&#1077;&#1073;&#1077;&#1089;&#1090;&#1086;&#1080;&#1084;&#1086;&#1089;&#1090;&#1100;%20(OPEX)\2016_03\HJT_&#1047;&#1072;&#1090;&#1088;&#1072;&#1090;&#1099;_&#1089;&#1077;&#1073;&#1077;&#1089;&#1090;&#1086;&#1080;&#1084;&#1086;&#1089;&#1090;&#1100;_02.03.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3%20&#1082;&#1074;&#1088;&#1072;&#1090;&#1072;&#1083;%202014\!!!!\&#1061;&#1077;&#1074;&#1077;&#1083;\&#1047;&#1072;&#1103;&#1074;&#1082;&#1080;%20-%20&#1059;&#1050;\&#1047;&#1072;&#1103;&#1074;&#1082;&#1072;%20&#1041;&#1055;%20&#1061;&#1077;&#1074;&#1077;&#1083;%202014%20&#1059;&#1050;_&#1060;&#1069;&#105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&#1055;&#1083;&#1072;&#1085;&#1080;&#1088;&#1086;&#1074;&#1072;&#1085;&#1080;&#1077;/&#1041;&#1080;&#1079;&#1085;&#1077;&#1089;-&#1087;&#1083;&#1072;&#1085;&#1099;/&#1041;&#1055;%202014/&#1061;&#1077;&#1074;&#1077;&#1083;/&#1047;&#1072;&#1103;&#1074;&#1082;&#1080;/&#1047;&#1072;&#1103;&#1074;&#1082;&#1072;%20&#1041;&#1055;%20&#1061;&#1077;&#1074;&#1077;&#1083;%202014_&#1050;&#105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&#1089;&#1077;&#1073;&#1077;&#1089;&#1090;&#1086;&#1080;&#1084;&#1086;&#1089;&#1090;&#1100;\280217\&#1061;&#1077;&#1074;&#1077;&#1083;%202017_1602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3%20&#1082;&#1074;&#1088;&#1072;&#1090;&#1072;&#1083;%202014\!!!!\&#1061;&#1077;&#1074;&#1077;&#1083;\&#1061;&#1077;&#1074;&#1077;&#1083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2015\HIT\2015_02\&#1050;&#1072;&#1083;&#1100;&#1082;&#1091;&#1083;&#1103;&#1094;&#1080;&#1103;%20HIT%203%20&#1050;&#1040;&#1048;_159&#1084;&#1042;&#109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&#1055;&#1083;&#1072;&#1085;&#1080;&#1088;&#1086;&#1074;&#1072;&#1085;&#1080;&#1077;/&#1041;&#1080;&#1079;&#1085;&#1077;&#1089;-&#1087;&#1083;&#1072;&#1085;&#1099;/&#1041;&#1055;%202018/&#1043;&#1086;&#1076;&#1086;&#1074;&#1086;&#1081;%20&#1041;&#1055;/&#1061;&#1077;&#1074;&#1077;&#1083;/&#1047;&#1072;&#1103;&#1074;&#1082;&#1080;/&#1056;&#1077;&#1076;&#1072;&#1082;&#1094;&#1080;&#1080;/&#1047;&#1072;&#1103;&#1074;&#1082;&#1080;%20&#1085;&#1072;%201&#1082;&#1074;%202018/&#1047;&#1072;&#1103;&#1074;&#1082;&#1072;%20&#1041;&#1055;%20&#1061;&#1077;&#1074;&#1077;&#1083;%202018_&#1057;&#1055;&#1051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60;&#1072;&#1082;&#1090;\&#1057;&#1073;&#1086;&#1088;%20&#1092;&#1072;&#1082;&#1090;&#1072;\12%20&#1084;&#1077;&#1089;%202014\&#1061;&#1077;&#1074;&#1077;&#1083;%202015%20-%20&#1045;&#1044;&#1048;&#1053;&#1067;&#1049;%20&#8212;%20&#1082;&#1086;&#1087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45;&#1042;&#1045;&#1051;\&#1056;&#1072;&#1073;&#1086;&#1090;&#1072;\&#1055;&#1083;&#1072;&#1085;\2015\1%20&#1082;&#1074;&#1072;&#1088;&#1090;&#1072;&#1083;%202015\&#1061;&#1077;&#1074;&#1077;&#1083;\&#1047;&#1072;&#1103;&#1074;&#1082;&#1080;%20-%20&#1047;&#1072;&#1074;&#1086;&#1076;\&#1047;&#1072;&#1103;&#1074;&#1082;&#1072;%20&#1041;&#1055;%20&#1061;&#1077;&#1074;&#1077;&#1083;%202015%20&#1047;&#1072;&#1074;&#1086;&#1076;_&#1055;&#105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"/>
      <sheetName val="БП"/>
      <sheetName val="БДДС"/>
      <sheetName val="ПР"/>
      <sheetName val="АУР"/>
      <sheetName val="АУР_ЦФУ"/>
      <sheetName val="Разница Ренова-Роснано"/>
      <sheetName val="РОСНАНО"/>
      <sheetName val="Заявки Свод"/>
      <sheetName val="Расчеты"/>
      <sheetName val="СиМ"/>
      <sheetName val="Calc"/>
      <sheetName val="исходник"/>
      <sheetName val="форматГД"/>
      <sheetName val="графики"/>
      <sheetName val="ОСфакт"/>
      <sheetName val="ОСплан"/>
      <sheetName val="РБП"/>
      <sheetName val="П1 Калькуляция_модуль"/>
      <sheetName val="П1 Калькуляция_ФЭП"/>
      <sheetName val="Pramac"/>
      <sheetName val="ПП"/>
      <sheetName val="УСО_МЗ"/>
      <sheetName val="Лист1"/>
    </sheetNames>
    <sheetDataSet>
      <sheetData sheetId="0">
        <row r="2">
          <cell r="A2" t="str">
            <v>ХЕВЕЛ</v>
          </cell>
          <cell r="B2" t="str">
            <v>УК</v>
          </cell>
          <cell r="C2">
            <v>2015</v>
          </cell>
          <cell r="D2" t="str">
            <v>БИЗНЕС-ПЛАН</v>
          </cell>
          <cell r="E2" t="str">
            <v>БИЗНЕС-ПЛАН</v>
          </cell>
          <cell r="F2">
            <v>72</v>
          </cell>
          <cell r="G2">
            <v>60</v>
          </cell>
          <cell r="H2">
            <v>60</v>
          </cell>
        </row>
        <row r="3">
          <cell r="A3" t="str">
            <v>АВЕЛАР</v>
          </cell>
          <cell r="B3" t="str">
            <v>ЗАВОД</v>
          </cell>
          <cell r="C3">
            <v>2016</v>
          </cell>
          <cell r="D3" t="str">
            <v>ЯНВАРЬ</v>
          </cell>
          <cell r="E3" t="str">
            <v>МАРТ</v>
          </cell>
        </row>
        <row r="4">
          <cell r="A4" t="str">
            <v>НТЦ</v>
          </cell>
          <cell r="B4" t="str">
            <v>УК+ЗАВОД</v>
          </cell>
          <cell r="C4">
            <v>2017</v>
          </cell>
          <cell r="D4" t="str">
            <v>ФЕВРАЛЬ</v>
          </cell>
          <cell r="E4" t="str">
            <v>ИЮНЬ</v>
          </cell>
        </row>
        <row r="5">
          <cell r="A5" t="str">
            <v>BELUNA</v>
          </cell>
          <cell r="B5" t="str">
            <v>ДАУНСТРИМ</v>
          </cell>
          <cell r="C5">
            <v>2018</v>
          </cell>
          <cell r="D5" t="str">
            <v>МАРТ</v>
          </cell>
          <cell r="E5" t="str">
            <v>СЕНТЯБРЬ</v>
          </cell>
        </row>
        <row r="6">
          <cell r="A6" t="str">
            <v>SPEL</v>
          </cell>
          <cell r="B6" t="str">
            <v>НТЦ</v>
          </cell>
          <cell r="D6" t="str">
            <v>АПРЕЛЬ</v>
          </cell>
          <cell r="E6" t="str">
            <v>ДЕКАБРЬ</v>
          </cell>
        </row>
        <row r="7">
          <cell r="A7" t="str">
            <v>СОЛАР ПРОДЖЕКТС</v>
          </cell>
          <cell r="B7" t="str">
            <v>БЕЛУНА</v>
          </cell>
          <cell r="D7" t="str">
            <v>МАЙ</v>
          </cell>
        </row>
        <row r="8">
          <cell r="A8" t="str">
            <v>АСЭ</v>
          </cell>
          <cell r="B8" t="str">
            <v>СПЕЛ</v>
          </cell>
          <cell r="D8" t="str">
            <v>ИЮНЬ</v>
          </cell>
        </row>
        <row r="9">
          <cell r="A9" t="str">
            <v>…</v>
          </cell>
          <cell r="B9" t="str">
            <v>АСЭ</v>
          </cell>
          <cell r="D9" t="str">
            <v>ИЮЛЬ</v>
          </cell>
        </row>
        <row r="10">
          <cell r="A10" t="str">
            <v>…</v>
          </cell>
          <cell r="B10" t="str">
            <v>…</v>
          </cell>
          <cell r="D10" t="str">
            <v>АВГУСТ</v>
          </cell>
        </row>
        <row r="11">
          <cell r="A11" t="str">
            <v>…</v>
          </cell>
          <cell r="B11" t="str">
            <v>…</v>
          </cell>
          <cell r="D11" t="str">
            <v>СЕНТЯБРЬ</v>
          </cell>
        </row>
        <row r="12">
          <cell r="B12" t="str">
            <v>РЕНОВА</v>
          </cell>
          <cell r="D12" t="str">
            <v>ОКТЯБРЬ</v>
          </cell>
        </row>
        <row r="13">
          <cell r="B13" t="str">
            <v>РОСНАНО</v>
          </cell>
          <cell r="D13" t="str">
            <v>НОЯБРЬ</v>
          </cell>
        </row>
        <row r="14">
          <cell r="D14" t="str">
            <v>ДЕКАБРЬ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43009</v>
          </cell>
          <cell r="J3">
            <v>43040</v>
          </cell>
          <cell r="K3">
            <v>43070</v>
          </cell>
          <cell r="L3" t="str">
            <v>Итого:</v>
          </cell>
          <cell r="M3">
            <v>43101</v>
          </cell>
          <cell r="N3">
            <v>43132</v>
          </cell>
          <cell r="O3">
            <v>43160</v>
          </cell>
          <cell r="P3">
            <v>43191</v>
          </cell>
          <cell r="Q3">
            <v>43221</v>
          </cell>
          <cell r="R3">
            <v>43252</v>
          </cell>
          <cell r="S3">
            <v>43282</v>
          </cell>
          <cell r="T3">
            <v>43313</v>
          </cell>
          <cell r="U3">
            <v>43344</v>
          </cell>
          <cell r="V3">
            <v>43374</v>
          </cell>
          <cell r="W3">
            <v>43405</v>
          </cell>
          <cell r="X3">
            <v>43435</v>
          </cell>
          <cell r="Y3" t="str">
            <v>Итого:</v>
          </cell>
        </row>
        <row r="4">
          <cell r="D4">
            <v>0</v>
          </cell>
          <cell r="E4">
            <v>0</v>
          </cell>
          <cell r="F4" t="str">
            <v>Управление по работе с персоналом (Завод)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</row>
        <row r="5">
          <cell r="D5">
            <v>1142</v>
          </cell>
          <cell r="E5" t="str">
            <v>Аренда (Прочие поступления)</v>
          </cell>
          <cell r="F5" t="str">
            <v>Управление по работе с персоналом (Завод)</v>
          </cell>
          <cell r="G5" t="str">
            <v>Операционная деятельность</v>
          </cell>
          <cell r="H5" t="str">
            <v>Поступления</v>
          </cell>
          <cell r="I5">
            <v>180000</v>
          </cell>
          <cell r="J5">
            <v>180000</v>
          </cell>
          <cell r="K5">
            <v>180000</v>
          </cell>
          <cell r="L5">
            <v>540000</v>
          </cell>
          <cell r="M5">
            <v>180000</v>
          </cell>
          <cell r="N5">
            <v>180000</v>
          </cell>
          <cell r="O5">
            <v>180000</v>
          </cell>
          <cell r="P5">
            <v>180000</v>
          </cell>
          <cell r="Q5">
            <v>180000</v>
          </cell>
          <cell r="R5">
            <v>180000</v>
          </cell>
          <cell r="S5">
            <v>180000</v>
          </cell>
          <cell r="T5">
            <v>180000</v>
          </cell>
          <cell r="U5">
            <v>180000</v>
          </cell>
          <cell r="V5">
            <v>180000</v>
          </cell>
          <cell r="W5">
            <v>180000</v>
          </cell>
          <cell r="X5">
            <v>180000</v>
          </cell>
          <cell r="Y5">
            <v>2160000</v>
          </cell>
        </row>
        <row r="6">
          <cell r="D6">
            <v>121310</v>
          </cell>
          <cell r="E6" t="str">
            <v>ФОТ, включая НДФЛ (ПР)</v>
          </cell>
          <cell r="F6" t="str">
            <v>Управление по работе с персоналом (Завод)</v>
          </cell>
          <cell r="G6" t="str">
            <v>Операционная деятельность</v>
          </cell>
          <cell r="H6" t="str">
            <v>Выбытия</v>
          </cell>
          <cell r="I6">
            <v>9271401.8456599917</v>
          </cell>
          <cell r="J6">
            <v>9271401.8456599917</v>
          </cell>
          <cell r="K6">
            <v>13321078.71959999</v>
          </cell>
          <cell r="L6">
            <v>31863882.410919972</v>
          </cell>
          <cell r="M6">
            <v>5265231.7544999989</v>
          </cell>
          <cell r="N6">
            <v>9205224.6009999961</v>
          </cell>
          <cell r="O6">
            <v>9009494.9734999966</v>
          </cell>
          <cell r="P6">
            <v>9009494.9734999966</v>
          </cell>
          <cell r="Q6">
            <v>9009494.9734999966</v>
          </cell>
          <cell r="R6">
            <v>9009494.9734999966</v>
          </cell>
          <cell r="S6">
            <v>9927477.403950002</v>
          </cell>
          <cell r="T6">
            <v>10321476.688600007</v>
          </cell>
          <cell r="U6">
            <v>9910444.4708500076</v>
          </cell>
          <cell r="V6">
            <v>9910444.4708500076</v>
          </cell>
          <cell r="W6">
            <v>13685099.917130128</v>
          </cell>
          <cell r="X6">
            <v>18019092.048280135</v>
          </cell>
          <cell r="Y6">
            <v>122282471.24916026</v>
          </cell>
        </row>
        <row r="7">
          <cell r="D7">
            <v>121320</v>
          </cell>
          <cell r="E7" t="str">
            <v>Премии, включая НДФЛ (ПР)</v>
          </cell>
          <cell r="F7" t="str">
            <v>Управление по работе с персоналом (Завод)</v>
          </cell>
          <cell r="G7" t="str">
            <v>Операционная деятельность</v>
          </cell>
          <cell r="H7" t="str">
            <v>Выбытия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11808881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11808881</v>
          </cell>
        </row>
        <row r="8">
          <cell r="D8">
            <v>121330</v>
          </cell>
          <cell r="E8" t="str">
            <v>Льготы, мат. помощь (ПР)</v>
          </cell>
          <cell r="F8" t="str">
            <v>Управление по работе с персоналом (Завод)</v>
          </cell>
          <cell r="G8" t="str">
            <v>Операционная деятельность</v>
          </cell>
          <cell r="H8" t="str">
            <v>Выбытия</v>
          </cell>
          <cell r="I8">
            <v>47773.236000000004</v>
          </cell>
          <cell r="J8">
            <v>47773.236000000004</v>
          </cell>
          <cell r="K8">
            <v>47773.236000000004</v>
          </cell>
          <cell r="L8">
            <v>143319.70800000001</v>
          </cell>
          <cell r="M8">
            <v>42704.645999999979</v>
          </cell>
          <cell r="N8">
            <v>42704.645999999979</v>
          </cell>
          <cell r="O8">
            <v>42704.645999999979</v>
          </cell>
          <cell r="P8">
            <v>42704.645999999979</v>
          </cell>
          <cell r="Q8">
            <v>42704.645999999979</v>
          </cell>
          <cell r="R8">
            <v>42704.645999999979</v>
          </cell>
          <cell r="S8">
            <v>42704.645999999979</v>
          </cell>
          <cell r="T8">
            <v>42704.645999999979</v>
          </cell>
          <cell r="U8">
            <v>42704.645999999979</v>
          </cell>
          <cell r="V8">
            <v>42704.645999999979</v>
          </cell>
          <cell r="W8">
            <v>63053.041090265076</v>
          </cell>
          <cell r="X8">
            <v>63053.041090265076</v>
          </cell>
          <cell r="Y8">
            <v>553152.54218052991</v>
          </cell>
        </row>
        <row r="9">
          <cell r="D9">
            <v>1214</v>
          </cell>
          <cell r="E9" t="str">
            <v>Страховые взносы (ПР)</v>
          </cell>
          <cell r="F9" t="str">
            <v>Управление по работе с персоналом (Завод)</v>
          </cell>
          <cell r="G9" t="str">
            <v>Операционная деятельность</v>
          </cell>
          <cell r="H9" t="str">
            <v>Выбытия</v>
          </cell>
          <cell r="I9">
            <v>2986774.7647719644</v>
          </cell>
          <cell r="J9">
            <v>2986774.7647719644</v>
          </cell>
          <cell r="K9">
            <v>2986774.7647719644</v>
          </cell>
          <cell r="L9">
            <v>8960324.2943158932</v>
          </cell>
          <cell r="M9">
            <v>2986775</v>
          </cell>
          <cell r="N9">
            <v>3050193.9939210024</v>
          </cell>
          <cell r="O9">
            <v>2930407.4618909997</v>
          </cell>
          <cell r="P9">
            <v>2930407.4618909997</v>
          </cell>
          <cell r="Q9">
            <v>2930407.4618909997</v>
          </cell>
          <cell r="R9">
            <v>6543925.0784909995</v>
          </cell>
          <cell r="S9">
            <v>2930021.1818909994</v>
          </cell>
          <cell r="T9">
            <v>3454539.7653430952</v>
          </cell>
          <cell r="U9">
            <v>3201748.8080801014</v>
          </cell>
          <cell r="V9">
            <v>3191496.0080801016</v>
          </cell>
          <cell r="W9">
            <v>4826161.9629251417</v>
          </cell>
          <cell r="X9">
            <v>4826161.9629251417</v>
          </cell>
          <cell r="Y9">
            <v>43802246.147329584</v>
          </cell>
        </row>
        <row r="10">
          <cell r="D10">
            <v>121921</v>
          </cell>
          <cell r="E10" t="str">
            <v>ФОТ, включая НДФЛ (ОПР)</v>
          </cell>
          <cell r="F10" t="str">
            <v>Управление по работе с персоналом (Завод)</v>
          </cell>
          <cell r="G10" t="str">
            <v>Операционная деятельность</v>
          </cell>
          <cell r="H10" t="str">
            <v>Выбытия</v>
          </cell>
          <cell r="I10">
            <v>11355977.444339998</v>
          </cell>
          <cell r="J10">
            <v>11355977.444339998</v>
          </cell>
          <cell r="K10">
            <v>16523761.783639995</v>
          </cell>
          <cell r="L10">
            <v>39235716.672319993</v>
          </cell>
          <cell r="M10">
            <v>6469606.7385000009</v>
          </cell>
          <cell r="N10">
            <v>11582312.658500001</v>
          </cell>
          <cell r="O10">
            <v>11334681.483500002</v>
          </cell>
          <cell r="P10">
            <v>11355581.483500002</v>
          </cell>
          <cell r="Q10">
            <v>11355581.483500002</v>
          </cell>
          <cell r="R10">
            <v>11340681.483500002</v>
          </cell>
          <cell r="S10">
            <v>12507404.507350001</v>
          </cell>
          <cell r="T10">
            <v>13018275.099350002</v>
          </cell>
          <cell r="U10">
            <v>12454359.63185</v>
          </cell>
          <cell r="V10">
            <v>12454359.63185</v>
          </cell>
          <cell r="W10">
            <v>12454359.63185</v>
          </cell>
          <cell r="X10">
            <v>18083936.143850002</v>
          </cell>
          <cell r="Y10">
            <v>144411139.97710004</v>
          </cell>
        </row>
        <row r="11">
          <cell r="D11">
            <v>121922</v>
          </cell>
          <cell r="E11" t="str">
            <v>Премии, включая НДФЛ (ОПР)</v>
          </cell>
          <cell r="F11" t="str">
            <v>Управление по работе с персоналом (Завод)</v>
          </cell>
          <cell r="G11" t="str">
            <v>Операционная деятельность</v>
          </cell>
          <cell r="H11" t="str">
            <v>Выбытия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22447727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22447727</v>
          </cell>
        </row>
        <row r="12">
          <cell r="D12">
            <v>121923</v>
          </cell>
          <cell r="E12" t="str">
            <v>Льготы, мат. помощь (ОПР)</v>
          </cell>
          <cell r="F12" t="str">
            <v>Управление по работе с персоналом (Завод)</v>
          </cell>
          <cell r="G12" t="str">
            <v>Операционная деятельность</v>
          </cell>
          <cell r="H12" t="str">
            <v>Выбытия</v>
          </cell>
          <cell r="I12">
            <v>64628.479999999981</v>
          </cell>
          <cell r="J12">
            <v>64628.479999999981</v>
          </cell>
          <cell r="K12">
            <v>64628.479999999981</v>
          </cell>
          <cell r="L12">
            <v>193885.43999999994</v>
          </cell>
          <cell r="M12">
            <v>58588.620000000017</v>
          </cell>
          <cell r="N12">
            <v>58588.620000000017</v>
          </cell>
          <cell r="O12">
            <v>58588.620000000017</v>
          </cell>
          <cell r="P12">
            <v>58588.620000000017</v>
          </cell>
          <cell r="Q12">
            <v>58588.620000000017</v>
          </cell>
          <cell r="R12">
            <v>58588.620000000017</v>
          </cell>
          <cell r="S12">
            <v>58588.620000000017</v>
          </cell>
          <cell r="T12">
            <v>58588.620000000017</v>
          </cell>
          <cell r="U12">
            <v>58588.620000000017</v>
          </cell>
          <cell r="V12">
            <v>58588.620000000017</v>
          </cell>
          <cell r="W12">
            <v>58588.620000000017</v>
          </cell>
          <cell r="X12">
            <v>58588.620000000017</v>
          </cell>
          <cell r="Y12">
            <v>703063.44000000006</v>
          </cell>
        </row>
        <row r="13">
          <cell r="D13">
            <v>121930</v>
          </cell>
          <cell r="E13" t="str">
            <v>Страховые взносы (ОПР)</v>
          </cell>
          <cell r="F13" t="str">
            <v>Управление по работе с персоналом (Завод)</v>
          </cell>
          <cell r="G13" t="str">
            <v>Операционная деятельность</v>
          </cell>
          <cell r="H13" t="str">
            <v>Выбытия</v>
          </cell>
          <cell r="I13">
            <v>3319434.5744680427</v>
          </cell>
          <cell r="J13">
            <v>3270246.2969680429</v>
          </cell>
          <cell r="K13">
            <v>3152265.2567180428</v>
          </cell>
          <cell r="L13">
            <v>9741946.1281541288</v>
          </cell>
          <cell r="M13">
            <v>3152265</v>
          </cell>
          <cell r="N13">
            <v>3776004.4530509985</v>
          </cell>
          <cell r="O13">
            <v>3611663.3739510006</v>
          </cell>
          <cell r="P13">
            <v>3624454.1739510004</v>
          </cell>
          <cell r="Q13">
            <v>3624454.1739510004</v>
          </cell>
          <cell r="R13">
            <v>10048369.953851005</v>
          </cell>
          <cell r="S13">
            <v>3463374.902600999</v>
          </cell>
          <cell r="T13">
            <v>4097368.100196105</v>
          </cell>
          <cell r="U13">
            <v>3717721.8019011007</v>
          </cell>
          <cell r="V13">
            <v>3634193.6252511013</v>
          </cell>
          <cell r="W13">
            <v>3530685.746766102</v>
          </cell>
          <cell r="X13">
            <v>3409676.1294961008</v>
          </cell>
          <cell r="Y13">
            <v>49690231.434966512</v>
          </cell>
        </row>
        <row r="14">
          <cell r="D14">
            <v>12198010</v>
          </cell>
          <cell r="E14" t="str">
            <v>Охрана труда (УСО)</v>
          </cell>
          <cell r="F14" t="str">
            <v>Управление по работе с персоналом (Завод)</v>
          </cell>
          <cell r="G14" t="str">
            <v>Операционная деятельность</v>
          </cell>
          <cell r="H14" t="str">
            <v>Выбытия</v>
          </cell>
          <cell r="I14">
            <v>112812</v>
          </cell>
          <cell r="J14">
            <v>20000</v>
          </cell>
          <cell r="K14">
            <v>16753</v>
          </cell>
          <cell r="L14">
            <v>149565</v>
          </cell>
          <cell r="M14">
            <v>10000</v>
          </cell>
          <cell r="N14">
            <v>10000</v>
          </cell>
          <cell r="O14">
            <v>10000</v>
          </cell>
          <cell r="P14">
            <v>10000</v>
          </cell>
          <cell r="Q14">
            <v>10000</v>
          </cell>
          <cell r="R14">
            <v>10000</v>
          </cell>
          <cell r="S14">
            <v>10000</v>
          </cell>
          <cell r="T14">
            <v>116000</v>
          </cell>
          <cell r="U14">
            <v>68000</v>
          </cell>
          <cell r="V14">
            <v>10000</v>
          </cell>
          <cell r="W14">
            <v>10000</v>
          </cell>
          <cell r="X14">
            <v>10000</v>
          </cell>
          <cell r="Y14">
            <v>284000</v>
          </cell>
        </row>
        <row r="15">
          <cell r="D15" t="str">
            <v>101-1</v>
          </cell>
          <cell r="E15" t="str">
            <v>основная зарплата + подоходный налог</v>
          </cell>
          <cell r="F15" t="str">
            <v>Управление по работе с персоналом (Завод)</v>
          </cell>
          <cell r="G15" t="str">
            <v>Операционная деятельность</v>
          </cell>
          <cell r="H15" t="str">
            <v>Выбытия</v>
          </cell>
          <cell r="I15">
            <v>4409312.4607499996</v>
          </cell>
          <cell r="J15">
            <v>5437092.1707499996</v>
          </cell>
          <cell r="K15">
            <v>6810188.9411249999</v>
          </cell>
          <cell r="L15">
            <v>16656593.572624998</v>
          </cell>
          <cell r="M15">
            <v>2383781.32195235</v>
          </cell>
          <cell r="N15">
            <v>4919262.2144523505</v>
          </cell>
          <cell r="O15">
            <v>4824954.9519523503</v>
          </cell>
          <cell r="P15">
            <v>3264595.4519523503</v>
          </cell>
          <cell r="Q15">
            <v>2601800.1927648503</v>
          </cell>
          <cell r="R15">
            <v>3264984.34195235</v>
          </cell>
          <cell r="S15">
            <v>3579943.9196475847</v>
          </cell>
          <cell r="T15">
            <v>3700519.9010299197</v>
          </cell>
          <cell r="U15">
            <v>3509834.63527992</v>
          </cell>
          <cell r="V15">
            <v>3509834.63527992</v>
          </cell>
          <cell r="W15">
            <v>3509834.63527992</v>
          </cell>
          <cell r="X15">
            <v>5431323.6170299202</v>
          </cell>
          <cell r="Y15">
            <v>44500669.818573788</v>
          </cell>
        </row>
        <row r="16">
          <cell r="D16" t="str">
            <v>101-2</v>
          </cell>
          <cell r="E16" t="str">
            <v>бонус + подоходный налог</v>
          </cell>
          <cell r="F16" t="str">
            <v>Управление по работе с персоналом (Завод)</v>
          </cell>
          <cell r="G16" t="str">
            <v>Операционная деятельность</v>
          </cell>
          <cell r="H16" t="str">
            <v>Выбытия</v>
          </cell>
          <cell r="I16">
            <v>0</v>
          </cell>
          <cell r="J16">
            <v>0</v>
          </cell>
          <cell r="K16">
            <v>800000</v>
          </cell>
          <cell r="L16">
            <v>800000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73219673.700000003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500000</v>
          </cell>
          <cell r="Y16">
            <v>73719673.700000003</v>
          </cell>
        </row>
        <row r="17">
          <cell r="D17" t="str">
            <v>101-3</v>
          </cell>
          <cell r="E17" t="str">
            <v>льготы, материальная помощь</v>
          </cell>
          <cell r="F17" t="str">
            <v>Управление по работе с персоналом (Завод)</v>
          </cell>
          <cell r="G17" t="str">
            <v>Операционная деятельность</v>
          </cell>
          <cell r="H17" t="str">
            <v>Выбытия</v>
          </cell>
          <cell r="I17">
            <v>1491409.115</v>
          </cell>
          <cell r="J17">
            <v>1443809.115</v>
          </cell>
          <cell r="K17">
            <v>1443809.115</v>
          </cell>
          <cell r="L17">
            <v>4379027.3449999997</v>
          </cell>
          <cell r="M17">
            <v>1381302.1140000001</v>
          </cell>
          <cell r="N17">
            <v>1494102.1140000001</v>
          </cell>
          <cell r="O17">
            <v>1550502.1140000001</v>
          </cell>
          <cell r="P17">
            <v>1596857.1140000001</v>
          </cell>
          <cell r="Q17">
            <v>1540457.1140000001</v>
          </cell>
          <cell r="R17">
            <v>1540457.1140000001</v>
          </cell>
          <cell r="S17">
            <v>1653257.1140000001</v>
          </cell>
          <cell r="T17">
            <v>1709657.1140000001</v>
          </cell>
          <cell r="U17">
            <v>1540457.1140000001</v>
          </cell>
          <cell r="V17">
            <v>1709657.1140000001</v>
          </cell>
          <cell r="W17">
            <v>1596857.1140000001</v>
          </cell>
          <cell r="X17">
            <v>1596857.1140000001</v>
          </cell>
          <cell r="Y17">
            <v>18910420.368000001</v>
          </cell>
        </row>
        <row r="18">
          <cell r="D18">
            <v>102</v>
          </cell>
          <cell r="E18" t="str">
            <v>Социальные выплаты (ЕСН)</v>
          </cell>
          <cell r="F18" t="str">
            <v>Управление по работе с персоналом (Завод)</v>
          </cell>
          <cell r="G18" t="str">
            <v>Операционная деятельность</v>
          </cell>
          <cell r="H18" t="str">
            <v>Выбытия</v>
          </cell>
          <cell r="I18">
            <v>4323951.2668122742</v>
          </cell>
          <cell r="J18">
            <v>979861.8078982</v>
          </cell>
          <cell r="K18">
            <v>1076679.5346557</v>
          </cell>
          <cell r="L18">
            <v>6380492.6093661748</v>
          </cell>
          <cell r="M18">
            <v>1322837.3181140001</v>
          </cell>
          <cell r="N18">
            <v>1642253.8709799999</v>
          </cell>
          <cell r="O18">
            <v>1582173.50621</v>
          </cell>
          <cell r="P18">
            <v>1062003.8862100001</v>
          </cell>
          <cell r="Q18">
            <v>1036569.5168300002</v>
          </cell>
          <cell r="R18">
            <v>30109557.49848</v>
          </cell>
          <cell r="S18">
            <v>881001.33490500017</v>
          </cell>
          <cell r="T18">
            <v>1030730.4044860002</v>
          </cell>
          <cell r="U18">
            <v>918014.36095000012</v>
          </cell>
          <cell r="V18">
            <v>889839.87027100008</v>
          </cell>
          <cell r="W18">
            <v>870842.87288300006</v>
          </cell>
          <cell r="X18">
            <v>823321.579058</v>
          </cell>
          <cell r="Y18">
            <v>42169146.019376993</v>
          </cell>
        </row>
        <row r="19">
          <cell r="D19">
            <v>201</v>
          </cell>
          <cell r="E19" t="str">
            <v>Добровольное медицинское страхование</v>
          </cell>
          <cell r="F19" t="str">
            <v>Управление по работе с персоналом (Завод)</v>
          </cell>
          <cell r="G19" t="str">
            <v>Операционная деятельность</v>
          </cell>
          <cell r="H19" t="str">
            <v>Выбытия</v>
          </cell>
          <cell r="I19">
            <v>0</v>
          </cell>
          <cell r="J19">
            <v>0</v>
          </cell>
          <cell r="K19">
            <v>2598098.875</v>
          </cell>
          <cell r="L19">
            <v>2598098.875</v>
          </cell>
          <cell r="M19">
            <v>0</v>
          </cell>
          <cell r="N19">
            <v>0</v>
          </cell>
          <cell r="O19">
            <v>1762500</v>
          </cell>
          <cell r="P19">
            <v>0</v>
          </cell>
          <cell r="Q19">
            <v>0</v>
          </cell>
          <cell r="R19">
            <v>1762500</v>
          </cell>
          <cell r="S19">
            <v>0</v>
          </cell>
          <cell r="T19">
            <v>0</v>
          </cell>
          <cell r="U19">
            <v>2232500</v>
          </cell>
          <cell r="V19">
            <v>0</v>
          </cell>
          <cell r="W19">
            <v>115000</v>
          </cell>
          <cell r="X19">
            <v>2347500</v>
          </cell>
          <cell r="Y19">
            <v>8220000</v>
          </cell>
        </row>
        <row r="20">
          <cell r="D20" t="str">
            <v>301-1</v>
          </cell>
          <cell r="E20" t="str">
            <v>спортивно-оздоровительные мероприятия</v>
          </cell>
          <cell r="F20" t="str">
            <v>Управление по работе с персоналом (Завод)</v>
          </cell>
          <cell r="G20" t="str">
            <v>Операционная деятельность</v>
          </cell>
          <cell r="H20" t="str">
            <v>Выбытия</v>
          </cell>
          <cell r="I20">
            <v>219417</v>
          </cell>
          <cell r="J20">
            <v>80917</v>
          </cell>
          <cell r="K20">
            <v>80917</v>
          </cell>
          <cell r="L20">
            <v>381251</v>
          </cell>
          <cell r="M20">
            <v>50000</v>
          </cell>
          <cell r="N20">
            <v>50000</v>
          </cell>
          <cell r="O20">
            <v>50000</v>
          </cell>
          <cell r="P20">
            <v>50000</v>
          </cell>
          <cell r="Q20">
            <v>50000</v>
          </cell>
          <cell r="R20">
            <v>50000</v>
          </cell>
          <cell r="S20">
            <v>50000</v>
          </cell>
          <cell r="T20">
            <v>50000</v>
          </cell>
          <cell r="U20">
            <v>50000</v>
          </cell>
          <cell r="V20">
            <v>50000</v>
          </cell>
          <cell r="W20">
            <v>50000</v>
          </cell>
          <cell r="X20">
            <v>50000</v>
          </cell>
          <cell r="Y20">
            <v>600000</v>
          </cell>
        </row>
        <row r="21">
          <cell r="D21" t="str">
            <v>301-2</v>
          </cell>
          <cell r="E21" t="str">
            <v>расходы на культурно-массовые мероприятия, корпоративные вечера и пр.</v>
          </cell>
          <cell r="F21" t="str">
            <v>Управление по работе с персоналом (Завод)</v>
          </cell>
          <cell r="G21" t="str">
            <v>Операционная деятельность</v>
          </cell>
          <cell r="H21" t="str">
            <v>Выбытия</v>
          </cell>
          <cell r="I21">
            <v>286768</v>
          </cell>
          <cell r="J21">
            <v>2444100</v>
          </cell>
          <cell r="K21">
            <v>350000</v>
          </cell>
          <cell r="L21">
            <v>3080868</v>
          </cell>
          <cell r="M21">
            <v>0</v>
          </cell>
          <cell r="N21">
            <v>117500</v>
          </cell>
          <cell r="O21">
            <v>50000</v>
          </cell>
          <cell r="P21">
            <v>0</v>
          </cell>
          <cell r="Q21">
            <v>121000</v>
          </cell>
          <cell r="R21">
            <v>1700000</v>
          </cell>
          <cell r="S21">
            <v>0</v>
          </cell>
          <cell r="T21">
            <v>65000</v>
          </cell>
          <cell r="U21">
            <v>0</v>
          </cell>
          <cell r="V21">
            <v>0</v>
          </cell>
          <cell r="W21">
            <v>2115000</v>
          </cell>
          <cell r="X21">
            <v>600000</v>
          </cell>
          <cell r="Y21">
            <v>4768500</v>
          </cell>
        </row>
        <row r="22">
          <cell r="D22">
            <v>303</v>
          </cell>
          <cell r="E22" t="str">
            <v>Аренда квартиры</v>
          </cell>
          <cell r="F22" t="str">
            <v>Управление по работе с персоналом (Завод)</v>
          </cell>
          <cell r="G22" t="str">
            <v>Операционная деятельность</v>
          </cell>
          <cell r="H22" t="str">
            <v>Выбытия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D23">
            <v>305</v>
          </cell>
          <cell r="E23" t="str">
            <v>Прочие расходы (содержание персонала)</v>
          </cell>
          <cell r="F23" t="str">
            <v>Управление по работе с персоналом (Завод)</v>
          </cell>
          <cell r="G23" t="str">
            <v>Операционная деятельность</v>
          </cell>
          <cell r="H23" t="str">
            <v>Выбытия</v>
          </cell>
          <cell r="I23">
            <v>450000</v>
          </cell>
          <cell r="J23">
            <v>450000</v>
          </cell>
          <cell r="K23">
            <v>450000</v>
          </cell>
          <cell r="L23">
            <v>1350000</v>
          </cell>
          <cell r="M23">
            <v>303020.84304764989</v>
          </cell>
          <cell r="N23">
            <v>303020.84304764989</v>
          </cell>
          <cell r="O23">
            <v>303566.33304764988</v>
          </cell>
          <cell r="P23">
            <v>303566.33304764988</v>
          </cell>
          <cell r="Q23">
            <v>966361.59223515005</v>
          </cell>
          <cell r="R23">
            <v>303177.44304764993</v>
          </cell>
          <cell r="S23">
            <v>333561.22035241529</v>
          </cell>
          <cell r="T23">
            <v>367643.32822008041</v>
          </cell>
          <cell r="U23">
            <v>367643.32822008041</v>
          </cell>
          <cell r="V23">
            <v>367643.32822008041</v>
          </cell>
          <cell r="W23">
            <v>367643.32822008041</v>
          </cell>
          <cell r="X23">
            <v>367643.32822008041</v>
          </cell>
          <cell r="Y23">
            <v>4654491.2489262177</v>
          </cell>
        </row>
        <row r="24">
          <cell r="D24">
            <v>401</v>
          </cell>
          <cell r="E24" t="str">
            <v>Командировочные расходы</v>
          </cell>
          <cell r="F24" t="str">
            <v>Управление по работе с персоналом (Завод)</v>
          </cell>
          <cell r="G24" t="str">
            <v>Операционная деятельность</v>
          </cell>
          <cell r="H24" t="str">
            <v>Выбытия</v>
          </cell>
          <cell r="I24">
            <v>195069</v>
          </cell>
          <cell r="J24">
            <v>42600</v>
          </cell>
          <cell r="K24">
            <v>85200</v>
          </cell>
          <cell r="L24">
            <v>322869</v>
          </cell>
          <cell r="M24">
            <v>21600</v>
          </cell>
          <cell r="N24">
            <v>21600</v>
          </cell>
          <cell r="O24">
            <v>43200</v>
          </cell>
          <cell r="P24">
            <v>21600</v>
          </cell>
          <cell r="Q24">
            <v>21600</v>
          </cell>
          <cell r="R24">
            <v>43200</v>
          </cell>
          <cell r="S24">
            <v>52600</v>
          </cell>
          <cell r="T24">
            <v>21600</v>
          </cell>
          <cell r="U24">
            <v>43200</v>
          </cell>
          <cell r="V24">
            <v>21600</v>
          </cell>
          <cell r="W24">
            <v>42600</v>
          </cell>
          <cell r="X24">
            <v>85200</v>
          </cell>
          <cell r="Y24">
            <v>439600</v>
          </cell>
        </row>
        <row r="25">
          <cell r="D25" t="str">
            <v>501-1</v>
          </cell>
          <cell r="E25" t="str">
            <v>расходы на текущее обучение</v>
          </cell>
          <cell r="F25" t="str">
            <v>Управление по работе с персоналом (Завод)</v>
          </cell>
          <cell r="G25" t="str">
            <v>Операционная деятельность</v>
          </cell>
          <cell r="H25" t="str">
            <v>Выбытия</v>
          </cell>
          <cell r="I25">
            <v>999596</v>
          </cell>
          <cell r="J25">
            <v>400000</v>
          </cell>
          <cell r="K25">
            <v>0</v>
          </cell>
          <cell r="L25">
            <v>1399596</v>
          </cell>
          <cell r="M25">
            <v>375000</v>
          </cell>
          <cell r="N25">
            <v>10000</v>
          </cell>
          <cell r="O25">
            <v>16000</v>
          </cell>
          <cell r="P25">
            <v>6200</v>
          </cell>
          <cell r="Q25">
            <v>33000</v>
          </cell>
          <cell r="R25">
            <v>2000</v>
          </cell>
          <cell r="S25">
            <v>38000</v>
          </cell>
          <cell r="T25">
            <v>14000</v>
          </cell>
          <cell r="U25">
            <v>125500</v>
          </cell>
          <cell r="V25">
            <v>35600</v>
          </cell>
          <cell r="W25">
            <v>9530</v>
          </cell>
          <cell r="X25">
            <v>4600</v>
          </cell>
          <cell r="Y25">
            <v>669430</v>
          </cell>
        </row>
        <row r="26">
          <cell r="D26" t="str">
            <v>501-2</v>
          </cell>
          <cell r="E26" t="str">
            <v>расходы на целевое обучение</v>
          </cell>
          <cell r="F26" t="str">
            <v>Управление по работе с персоналом (Завод)</v>
          </cell>
          <cell r="G26" t="str">
            <v>Операционная деятельность</v>
          </cell>
          <cell r="H26" t="str">
            <v>Выбытия</v>
          </cell>
          <cell r="I26">
            <v>103750</v>
          </cell>
          <cell r="J26">
            <v>88900</v>
          </cell>
          <cell r="K26">
            <v>107300</v>
          </cell>
          <cell r="L26">
            <v>299950</v>
          </cell>
          <cell r="M26">
            <v>101050</v>
          </cell>
          <cell r="N26">
            <v>61050</v>
          </cell>
          <cell r="O26">
            <v>83800</v>
          </cell>
          <cell r="P26">
            <v>113300</v>
          </cell>
          <cell r="Q26">
            <v>209300</v>
          </cell>
          <cell r="R26">
            <v>77300</v>
          </cell>
          <cell r="S26">
            <v>141300</v>
          </cell>
          <cell r="T26">
            <v>69800</v>
          </cell>
          <cell r="U26">
            <v>71800</v>
          </cell>
          <cell r="V26">
            <v>109800</v>
          </cell>
          <cell r="W26">
            <v>69800</v>
          </cell>
          <cell r="X26">
            <v>69800</v>
          </cell>
          <cell r="Y26">
            <v>1178100</v>
          </cell>
        </row>
        <row r="27">
          <cell r="D27">
            <v>502</v>
          </cell>
          <cell r="E27" t="str">
            <v>Услуги рекрутинговых агентств и прочие расходы по подбору персонала</v>
          </cell>
          <cell r="F27" t="str">
            <v>Управление по работе с персоналом (Завод)</v>
          </cell>
          <cell r="G27" t="str">
            <v>Операционная деятельность</v>
          </cell>
          <cell r="H27" t="str">
            <v>Выбытия</v>
          </cell>
          <cell r="I27">
            <v>0</v>
          </cell>
          <cell r="J27">
            <v>440000</v>
          </cell>
          <cell r="K27">
            <v>0</v>
          </cell>
          <cell r="L27">
            <v>440000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50000</v>
          </cell>
          <cell r="X27">
            <v>0</v>
          </cell>
          <cell r="Y27">
            <v>50000</v>
          </cell>
        </row>
        <row r="28">
          <cell r="D28">
            <v>1204</v>
          </cell>
          <cell r="E28" t="str">
            <v>Консультационно-информационные услуги</v>
          </cell>
          <cell r="F28" t="str">
            <v>Управление по работе с персоналом (Завод)</v>
          </cell>
          <cell r="G28" t="str">
            <v>Операционная деятельность</v>
          </cell>
          <cell r="H28" t="str">
            <v>Выбытия</v>
          </cell>
          <cell r="I28">
            <v>1469000</v>
          </cell>
          <cell r="J28">
            <v>0</v>
          </cell>
          <cell r="K28">
            <v>0</v>
          </cell>
          <cell r="L28">
            <v>1469000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1000000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1000000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D36">
            <v>10500</v>
          </cell>
          <cell r="E36" t="str">
            <v>От аренды</v>
          </cell>
          <cell r="F36" t="str">
            <v>Управление по работе с персоналом (Завод)</v>
          </cell>
          <cell r="G36" t="str">
            <v>Операционная деятельность</v>
          </cell>
          <cell r="H36" t="str">
            <v>Поступления</v>
          </cell>
          <cell r="I36">
            <v>180000</v>
          </cell>
          <cell r="J36">
            <v>180000</v>
          </cell>
          <cell r="K36">
            <v>180000</v>
          </cell>
          <cell r="L36">
            <v>540000</v>
          </cell>
          <cell r="M36">
            <v>180000</v>
          </cell>
          <cell r="N36">
            <v>180000</v>
          </cell>
          <cell r="O36">
            <v>180000</v>
          </cell>
          <cell r="P36">
            <v>180000</v>
          </cell>
          <cell r="Q36">
            <v>180000</v>
          </cell>
          <cell r="R36">
            <v>180000</v>
          </cell>
          <cell r="S36">
            <v>180000</v>
          </cell>
          <cell r="T36">
            <v>180000</v>
          </cell>
          <cell r="U36">
            <v>180000</v>
          </cell>
          <cell r="V36">
            <v>180000</v>
          </cell>
          <cell r="W36">
            <v>180000</v>
          </cell>
          <cell r="X36">
            <v>180000</v>
          </cell>
          <cell r="Y36">
            <v>2160000</v>
          </cell>
        </row>
        <row r="37">
          <cell r="D37">
            <v>20301</v>
          </cell>
          <cell r="E37" t="str">
            <v>Выплата на руки</v>
          </cell>
          <cell r="F37" t="str">
            <v>Управление по работе с персоналом (Завод)</v>
          </cell>
          <cell r="G37" t="str">
            <v>Операционная деятельность</v>
          </cell>
          <cell r="H37" t="str">
            <v>Выбытия</v>
          </cell>
          <cell r="I37">
            <v>21723421.82315249</v>
          </cell>
          <cell r="J37">
            <v>22591490.17085249</v>
          </cell>
          <cell r="K37">
            <v>31831375.616597533</v>
          </cell>
          <cell r="L37">
            <v>76146287.610602513</v>
          </cell>
          <cell r="M37">
            <v>12243806.52941235</v>
          </cell>
          <cell r="N37">
            <v>22325522.832742352</v>
          </cell>
          <cell r="O37">
            <v>21857680.702492349</v>
          </cell>
          <cell r="P37">
            <v>20518350.937492348</v>
          </cell>
          <cell r="Q37">
            <v>19855555.678304847</v>
          </cell>
          <cell r="R37">
            <v>20505776.827492349</v>
          </cell>
          <cell r="S37">
            <v>22589535.514278587</v>
          </cell>
          <cell r="T37">
            <v>23477242.736743931</v>
          </cell>
          <cell r="U37">
            <v>22463142.069373932</v>
          </cell>
          <cell r="V37">
            <v>22463142.069373932</v>
          </cell>
          <cell r="W37">
            <v>25747092.307637636</v>
          </cell>
          <cell r="X37">
            <v>36087092.441300645</v>
          </cell>
          <cell r="Y37">
            <v>270133940.64664525</v>
          </cell>
        </row>
        <row r="38">
          <cell r="D38">
            <v>20302</v>
          </cell>
          <cell r="E38" t="str">
            <v>НДФЛ (только персонал)</v>
          </cell>
          <cell r="F38" t="str">
            <v>Управление по работе с персоналом (Завод)</v>
          </cell>
          <cell r="G38" t="str">
            <v>Операционная деятельность</v>
          </cell>
          <cell r="H38" t="str">
            <v>Выбытия</v>
          </cell>
          <cell r="I38">
            <v>3331764.6156274988</v>
          </cell>
          <cell r="J38">
            <v>3461475.9779274985</v>
          </cell>
          <cell r="K38">
            <v>4946148.5157974474</v>
          </cell>
          <cell r="L38">
            <v>11739389.109352445</v>
          </cell>
          <cell r="M38">
            <v>1891946.6849400001</v>
          </cell>
          <cell r="N38">
            <v>3398410.0406099996</v>
          </cell>
          <cell r="O38">
            <v>3328584.1058599995</v>
          </cell>
          <cell r="P38">
            <v>3127148.5208599991</v>
          </cell>
          <cell r="Q38">
            <v>17099065.141860001</v>
          </cell>
          <cell r="R38">
            <v>3125211.5208599991</v>
          </cell>
          <cell r="S38">
            <v>3441117.8660690007</v>
          </cell>
          <cell r="T38">
            <v>3578856.5016360017</v>
          </cell>
          <cell r="U38">
            <v>3427324.2180060018</v>
          </cell>
          <cell r="V38">
            <v>3427324.2180060018</v>
          </cell>
          <cell r="W38">
            <v>3920674.7173841521</v>
          </cell>
          <cell r="X38">
            <v>5530732.2086211545</v>
          </cell>
          <cell r="Y38">
            <v>55296395.744712301</v>
          </cell>
        </row>
        <row r="39">
          <cell r="D39">
            <v>20303</v>
          </cell>
          <cell r="E39" t="str">
            <v>Премии на руки</v>
          </cell>
          <cell r="F39" t="str">
            <v>Управление по работе с персоналом (Завод)</v>
          </cell>
          <cell r="G39" t="str">
            <v>Операционная деятельность</v>
          </cell>
          <cell r="H39" t="str">
            <v>Выбытия</v>
          </cell>
          <cell r="I39">
            <v>0</v>
          </cell>
          <cell r="J39">
            <v>0</v>
          </cell>
          <cell r="K39">
            <v>696000</v>
          </cell>
          <cell r="L39">
            <v>696000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93504365.078999996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435000</v>
          </cell>
          <cell r="Y39">
            <v>93939365.078999996</v>
          </cell>
        </row>
        <row r="40">
          <cell r="D40">
            <v>20304</v>
          </cell>
          <cell r="E40" t="str">
            <v>Льготы, компенсации</v>
          </cell>
          <cell r="F40" t="str">
            <v>Управление по работе с персоналом (Завод)</v>
          </cell>
          <cell r="G40" t="str">
            <v>Операционная деятельность</v>
          </cell>
          <cell r="H40" t="str">
            <v>Выбытия</v>
          </cell>
          <cell r="I40">
            <v>1585316.1429699999</v>
          </cell>
          <cell r="J40">
            <v>1537716.1429699999</v>
          </cell>
          <cell r="K40">
            <v>1537716.1429699999</v>
          </cell>
          <cell r="L40">
            <v>4660748.4289100002</v>
          </cell>
          <cell r="M40">
            <v>1465461.9805999999</v>
          </cell>
          <cell r="N40">
            <v>1578261.9805999999</v>
          </cell>
          <cell r="O40">
            <v>1634661.9805999999</v>
          </cell>
          <cell r="P40">
            <v>1682322.8306</v>
          </cell>
          <cell r="Q40">
            <v>1625922.8306</v>
          </cell>
          <cell r="R40">
            <v>1625922.8306</v>
          </cell>
          <cell r="S40">
            <v>1738722.8306</v>
          </cell>
          <cell r="T40">
            <v>1795122.8306</v>
          </cell>
          <cell r="U40">
            <v>1625922.8306</v>
          </cell>
          <cell r="V40">
            <v>1795122.8306</v>
          </cell>
          <cell r="W40">
            <v>1700025.9343285307</v>
          </cell>
          <cell r="X40">
            <v>1700025.9343285307</v>
          </cell>
          <cell r="Y40">
            <v>19967497.624657065</v>
          </cell>
        </row>
        <row r="41">
          <cell r="D41">
            <v>20399</v>
          </cell>
          <cell r="E41" t="str">
            <v>Прочие удержания из з/п</v>
          </cell>
          <cell r="F41" t="str">
            <v>Управление по работе с персоналом (Завод)</v>
          </cell>
          <cell r="G41" t="str">
            <v>Операционная деятельность</v>
          </cell>
          <cell r="H41" t="str">
            <v>Выбытия</v>
          </cell>
          <cell r="I41">
            <v>450000</v>
          </cell>
          <cell r="J41">
            <v>450000</v>
          </cell>
          <cell r="K41">
            <v>450000</v>
          </cell>
          <cell r="L41">
            <v>1350000</v>
          </cell>
          <cell r="M41">
            <v>303020.84304764989</v>
          </cell>
          <cell r="N41">
            <v>303020.84304764989</v>
          </cell>
          <cell r="O41">
            <v>303566.33304764988</v>
          </cell>
          <cell r="P41">
            <v>303566.33304764988</v>
          </cell>
          <cell r="Q41">
            <v>966361.59223515005</v>
          </cell>
          <cell r="R41">
            <v>303177.44304764993</v>
          </cell>
          <cell r="S41">
            <v>333561.22035241529</v>
          </cell>
          <cell r="T41">
            <v>367643.32822008041</v>
          </cell>
          <cell r="U41">
            <v>367643.32822008041</v>
          </cell>
          <cell r="V41">
            <v>367643.32822008041</v>
          </cell>
          <cell r="W41">
            <v>367643.32822008041</v>
          </cell>
          <cell r="X41">
            <v>367643.32822008041</v>
          </cell>
          <cell r="Y41">
            <v>4654491.2489262177</v>
          </cell>
        </row>
        <row r="42">
          <cell r="D42">
            <v>20400</v>
          </cell>
          <cell r="E42" t="str">
            <v>ЕСН – страховые взносы (включая ЕСН на выплаты членам СД)</v>
          </cell>
          <cell r="F42" t="str">
            <v>Управление по работе с персоналом (Завод)</v>
          </cell>
          <cell r="G42" t="str">
            <v>Операционная деятельность</v>
          </cell>
          <cell r="H42" t="str">
            <v>Выбытия</v>
          </cell>
          <cell r="I42">
            <v>10630160.606052281</v>
          </cell>
          <cell r="J42">
            <v>7236882.8696382064</v>
          </cell>
          <cell r="K42">
            <v>7215719.5561457081</v>
          </cell>
          <cell r="L42">
            <v>25082763.031836197</v>
          </cell>
          <cell r="M42">
            <v>7461877.3181140004</v>
          </cell>
          <cell r="N42">
            <v>8468452.3179520015</v>
          </cell>
          <cell r="O42">
            <v>8124244.3420520006</v>
          </cell>
          <cell r="P42">
            <v>7616865.5220520003</v>
          </cell>
          <cell r="Q42">
            <v>7591431.1526720002</v>
          </cell>
          <cell r="R42">
            <v>46701852.530822009</v>
          </cell>
          <cell r="S42">
            <v>7274397.4193969984</v>
          </cell>
          <cell r="T42">
            <v>8582638.2700252011</v>
          </cell>
          <cell r="U42">
            <v>7837484.9709312022</v>
          </cell>
          <cell r="V42">
            <v>7715529.503602203</v>
          </cell>
          <cell r="W42">
            <v>9227690.5825742446</v>
          </cell>
          <cell r="X42">
            <v>9059159.6714792419</v>
          </cell>
          <cell r="Y42">
            <v>135661623.60167313</v>
          </cell>
        </row>
        <row r="43">
          <cell r="D43">
            <v>20503</v>
          </cell>
          <cell r="E43" t="str">
            <v>Повышение квалификации и проф.переподготовка</v>
          </cell>
          <cell r="F43" t="str">
            <v>Управление по работе с персоналом (Завод)</v>
          </cell>
          <cell r="G43" t="str">
            <v>Операционная деятельность</v>
          </cell>
          <cell r="H43" t="str">
            <v>Выбытия</v>
          </cell>
          <cell r="I43">
            <v>1103346</v>
          </cell>
          <cell r="J43">
            <v>488900</v>
          </cell>
          <cell r="K43">
            <v>107300</v>
          </cell>
          <cell r="L43">
            <v>1699546</v>
          </cell>
          <cell r="M43">
            <v>476050</v>
          </cell>
          <cell r="N43">
            <v>71050</v>
          </cell>
          <cell r="O43">
            <v>99800</v>
          </cell>
          <cell r="P43">
            <v>119500</v>
          </cell>
          <cell r="Q43">
            <v>242300</v>
          </cell>
          <cell r="R43">
            <v>79300</v>
          </cell>
          <cell r="S43">
            <v>179300</v>
          </cell>
          <cell r="T43">
            <v>83800</v>
          </cell>
          <cell r="U43">
            <v>197300</v>
          </cell>
          <cell r="V43">
            <v>145400</v>
          </cell>
          <cell r="W43">
            <v>79330</v>
          </cell>
          <cell r="X43">
            <v>74400</v>
          </cell>
          <cell r="Y43">
            <v>1847530</v>
          </cell>
        </row>
        <row r="44">
          <cell r="D44">
            <v>20507</v>
          </cell>
          <cell r="E44" t="str">
            <v>Консультационные услуги (семинары)</v>
          </cell>
          <cell r="F44" t="str">
            <v>Управление по работе с персоналом (Завод)</v>
          </cell>
          <cell r="G44" t="str">
            <v>Операционная деятельность</v>
          </cell>
          <cell r="H44" t="str">
            <v>Выбытия</v>
          </cell>
          <cell r="I44">
            <v>1469000</v>
          </cell>
          <cell r="J44">
            <v>0</v>
          </cell>
          <cell r="K44">
            <v>0</v>
          </cell>
          <cell r="L44">
            <v>1469000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1000000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1000000</v>
          </cell>
        </row>
        <row r="45">
          <cell r="D45">
            <v>20510</v>
          </cell>
          <cell r="E45" t="str">
            <v>Услуги по подбору персонала</v>
          </cell>
          <cell r="F45" t="str">
            <v>Управление по работе с персоналом (Завод)</v>
          </cell>
          <cell r="G45" t="str">
            <v>Операционная деятельность</v>
          </cell>
          <cell r="H45" t="str">
            <v>Выбытия</v>
          </cell>
          <cell r="I45">
            <v>0</v>
          </cell>
          <cell r="J45">
            <v>440000</v>
          </cell>
          <cell r="K45">
            <v>0</v>
          </cell>
          <cell r="L45">
            <v>440000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50000</v>
          </cell>
          <cell r="X45">
            <v>0</v>
          </cell>
          <cell r="Y45">
            <v>50000</v>
          </cell>
        </row>
        <row r="46">
          <cell r="D46">
            <v>20514</v>
          </cell>
          <cell r="E46" t="str">
            <v>Услуги по организации переводов</v>
          </cell>
          <cell r="F46" t="str">
            <v>Управление по работе с персоналом (Завод)</v>
          </cell>
          <cell r="G46" t="str">
            <v>Операционная деятельность</v>
          </cell>
          <cell r="H46" t="str">
            <v>Выбытия</v>
          </cell>
          <cell r="I46">
            <v>0</v>
          </cell>
          <cell r="J46">
            <v>30000</v>
          </cell>
          <cell r="K46">
            <v>0</v>
          </cell>
          <cell r="L46">
            <v>30000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D47">
            <v>20601</v>
          </cell>
          <cell r="E47" t="str">
            <v>Командировочные расходы</v>
          </cell>
          <cell r="F47" t="str">
            <v>Управление по работе с персоналом (Завод)</v>
          </cell>
          <cell r="G47" t="str">
            <v>Операционная деятельность</v>
          </cell>
          <cell r="H47" t="str">
            <v>Выбытия</v>
          </cell>
          <cell r="I47">
            <v>195069</v>
          </cell>
          <cell r="J47">
            <v>42600</v>
          </cell>
          <cell r="K47">
            <v>85200</v>
          </cell>
          <cell r="L47">
            <v>322869</v>
          </cell>
          <cell r="M47">
            <v>21600</v>
          </cell>
          <cell r="N47">
            <v>21600</v>
          </cell>
          <cell r="O47">
            <v>43200</v>
          </cell>
          <cell r="P47">
            <v>21600</v>
          </cell>
          <cell r="Q47">
            <v>21600</v>
          </cell>
          <cell r="R47">
            <v>43200</v>
          </cell>
          <cell r="S47">
            <v>52600</v>
          </cell>
          <cell r="T47">
            <v>21600</v>
          </cell>
          <cell r="U47">
            <v>43200</v>
          </cell>
          <cell r="V47">
            <v>21600</v>
          </cell>
          <cell r="W47">
            <v>42600</v>
          </cell>
          <cell r="X47">
            <v>85200</v>
          </cell>
          <cell r="Y47">
            <v>439600</v>
          </cell>
        </row>
        <row r="48">
          <cell r="D48">
            <v>21300</v>
          </cell>
          <cell r="E48" t="str">
            <v>Затраты на охрану труда</v>
          </cell>
          <cell r="F48" t="str">
            <v>Управление по работе с персоналом (Завод)</v>
          </cell>
          <cell r="G48" t="str">
            <v>Операционная деятельность</v>
          </cell>
          <cell r="H48" t="str">
            <v>Выбытия</v>
          </cell>
          <cell r="I48">
            <v>112812</v>
          </cell>
          <cell r="J48">
            <v>20000</v>
          </cell>
          <cell r="K48">
            <v>16753</v>
          </cell>
          <cell r="L48">
            <v>149565</v>
          </cell>
          <cell r="M48">
            <v>10000</v>
          </cell>
          <cell r="N48">
            <v>10000</v>
          </cell>
          <cell r="O48">
            <v>10000</v>
          </cell>
          <cell r="P48">
            <v>10000</v>
          </cell>
          <cell r="Q48">
            <v>10000</v>
          </cell>
          <cell r="R48">
            <v>10000</v>
          </cell>
          <cell r="S48">
            <v>10000</v>
          </cell>
          <cell r="T48">
            <v>116000</v>
          </cell>
          <cell r="U48">
            <v>68000</v>
          </cell>
          <cell r="V48">
            <v>10000</v>
          </cell>
          <cell r="W48">
            <v>10000</v>
          </cell>
          <cell r="X48">
            <v>10000</v>
          </cell>
          <cell r="Y48">
            <v>284000</v>
          </cell>
        </row>
        <row r="49">
          <cell r="D49">
            <v>21400</v>
          </cell>
          <cell r="E49" t="str">
            <v>Расходы социального характера</v>
          </cell>
          <cell r="F49" t="str">
            <v>Управление по работе с персоналом (Завод)</v>
          </cell>
          <cell r="G49" t="str">
            <v>Операционная деятельность</v>
          </cell>
          <cell r="H49" t="str">
            <v>Выбытия</v>
          </cell>
          <cell r="I49">
            <v>506185</v>
          </cell>
          <cell r="J49">
            <v>2525017</v>
          </cell>
          <cell r="K49">
            <v>430917</v>
          </cell>
          <cell r="L49">
            <v>3462119</v>
          </cell>
          <cell r="M49">
            <v>50000</v>
          </cell>
          <cell r="N49">
            <v>167500</v>
          </cell>
          <cell r="O49">
            <v>100000</v>
          </cell>
          <cell r="P49">
            <v>50000</v>
          </cell>
          <cell r="Q49">
            <v>171000</v>
          </cell>
          <cell r="R49">
            <v>1750000</v>
          </cell>
          <cell r="S49">
            <v>50000</v>
          </cell>
          <cell r="T49">
            <v>115000</v>
          </cell>
          <cell r="U49">
            <v>50000</v>
          </cell>
          <cell r="V49">
            <v>50000</v>
          </cell>
          <cell r="W49">
            <v>2165000</v>
          </cell>
          <cell r="X49">
            <v>650000</v>
          </cell>
          <cell r="Y49">
            <v>5368500</v>
          </cell>
        </row>
        <row r="50">
          <cell r="D50">
            <v>22100</v>
          </cell>
          <cell r="E50" t="str">
            <v>Добровольное медицинское страхование</v>
          </cell>
          <cell r="F50" t="str">
            <v>Управление по работе с персоналом (Завод)</v>
          </cell>
          <cell r="G50" t="str">
            <v>Операционная деятельность</v>
          </cell>
          <cell r="H50" t="str">
            <v>Выбытия</v>
          </cell>
          <cell r="I50">
            <v>0</v>
          </cell>
          <cell r="J50">
            <v>0</v>
          </cell>
          <cell r="K50">
            <v>2598098.875</v>
          </cell>
          <cell r="L50">
            <v>2598098.875</v>
          </cell>
          <cell r="M50">
            <v>0</v>
          </cell>
          <cell r="N50">
            <v>0</v>
          </cell>
          <cell r="O50">
            <v>1762500</v>
          </cell>
          <cell r="P50">
            <v>0</v>
          </cell>
          <cell r="Q50">
            <v>0</v>
          </cell>
          <cell r="R50">
            <v>1762500</v>
          </cell>
          <cell r="S50">
            <v>0</v>
          </cell>
          <cell r="T50">
            <v>0</v>
          </cell>
          <cell r="U50">
            <v>2232500</v>
          </cell>
          <cell r="V50">
            <v>0</v>
          </cell>
          <cell r="W50">
            <v>115000</v>
          </cell>
          <cell r="X50">
            <v>2347500</v>
          </cell>
          <cell r="Y50">
            <v>8220000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D66">
            <v>0</v>
          </cell>
          <cell r="E66">
            <v>0</v>
          </cell>
          <cell r="F66" t="str">
            <v>Отдел интеграции и сопровождения информационных систем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D67">
            <v>1142</v>
          </cell>
          <cell r="E67" t="str">
            <v>Аренда (Прочие поступления)</v>
          </cell>
          <cell r="F67" t="str">
            <v>Отдел интеграции и сопровождения информационных систем</v>
          </cell>
          <cell r="G67" t="str">
            <v>Операционная деятельность</v>
          </cell>
          <cell r="H67" t="str">
            <v>Поступления</v>
          </cell>
          <cell r="I67">
            <v>6000</v>
          </cell>
          <cell r="J67">
            <v>6000</v>
          </cell>
          <cell r="K67">
            <v>6000</v>
          </cell>
          <cell r="L67">
            <v>18000</v>
          </cell>
          <cell r="M67">
            <v>6000</v>
          </cell>
          <cell r="N67">
            <v>6000</v>
          </cell>
          <cell r="O67">
            <v>6000</v>
          </cell>
          <cell r="P67">
            <v>6000</v>
          </cell>
          <cell r="Q67">
            <v>6000</v>
          </cell>
          <cell r="R67">
            <v>6000</v>
          </cell>
          <cell r="S67">
            <v>6000</v>
          </cell>
          <cell r="T67">
            <v>6000</v>
          </cell>
          <cell r="U67">
            <v>6000</v>
          </cell>
          <cell r="V67">
            <v>6000</v>
          </cell>
          <cell r="W67">
            <v>6000</v>
          </cell>
          <cell r="X67">
            <v>6000</v>
          </cell>
          <cell r="Y67">
            <v>72000</v>
          </cell>
        </row>
        <row r="68">
          <cell r="D68">
            <v>401</v>
          </cell>
          <cell r="E68" t="str">
            <v>Командировочные расходы</v>
          </cell>
          <cell r="F68" t="str">
            <v>Отдел интеграции и сопровождения информационных систем</v>
          </cell>
          <cell r="G68" t="str">
            <v>Операционная деятельность</v>
          </cell>
          <cell r="H68" t="str">
            <v>Выбытия</v>
          </cell>
          <cell r="I68">
            <v>84724</v>
          </cell>
          <cell r="J68">
            <v>119140</v>
          </cell>
          <cell r="K68">
            <v>23700</v>
          </cell>
          <cell r="L68">
            <v>227564</v>
          </cell>
          <cell r="M68">
            <v>0</v>
          </cell>
          <cell r="N68">
            <v>0</v>
          </cell>
          <cell r="O68">
            <v>60600</v>
          </cell>
          <cell r="P68">
            <v>60600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52200</v>
          </cell>
          <cell r="V68">
            <v>0</v>
          </cell>
          <cell r="W68">
            <v>26600</v>
          </cell>
          <cell r="X68">
            <v>0</v>
          </cell>
          <cell r="Y68">
            <v>200000</v>
          </cell>
        </row>
        <row r="69">
          <cell r="D69" t="str">
            <v>604-2</v>
          </cell>
          <cell r="E69" t="str">
            <v>прочие расходы (содержание офиса)</v>
          </cell>
          <cell r="F69" t="str">
            <v>Отдел интеграции и сопровождения информационных систем</v>
          </cell>
          <cell r="G69" t="str">
            <v>Операционная деятельность</v>
          </cell>
          <cell r="H69" t="str">
            <v>Выбытия</v>
          </cell>
          <cell r="I69">
            <v>251780</v>
          </cell>
          <cell r="J69">
            <v>245000</v>
          </cell>
          <cell r="K69">
            <v>145000</v>
          </cell>
          <cell r="L69">
            <v>641780</v>
          </cell>
          <cell r="M69">
            <v>119000</v>
          </cell>
          <cell r="N69">
            <v>219000</v>
          </cell>
          <cell r="O69">
            <v>119000</v>
          </cell>
          <cell r="P69">
            <v>119000</v>
          </cell>
          <cell r="Q69">
            <v>219000</v>
          </cell>
          <cell r="R69">
            <v>119000</v>
          </cell>
          <cell r="S69">
            <v>119000</v>
          </cell>
          <cell r="T69">
            <v>219000</v>
          </cell>
          <cell r="U69">
            <v>119000</v>
          </cell>
          <cell r="V69">
            <v>119000</v>
          </cell>
          <cell r="W69">
            <v>219000</v>
          </cell>
          <cell r="X69">
            <v>119000</v>
          </cell>
          <cell r="Y69">
            <v>1828000</v>
          </cell>
        </row>
        <row r="70">
          <cell r="D70" t="str">
            <v>901-1</v>
          </cell>
          <cell r="E70" t="str">
            <v>поддержка ПО</v>
          </cell>
          <cell r="F70" t="str">
            <v>Отдел интеграции и сопровождения информационных систем</v>
          </cell>
          <cell r="G70" t="str">
            <v>Операционная деятельность</v>
          </cell>
          <cell r="H70" t="str">
            <v>Выбытия</v>
          </cell>
          <cell r="I70">
            <v>820870</v>
          </cell>
          <cell r="J70">
            <v>311490</v>
          </cell>
          <cell r="K70">
            <v>140700</v>
          </cell>
          <cell r="L70">
            <v>1273060</v>
          </cell>
          <cell r="M70">
            <v>90000</v>
          </cell>
          <cell r="N70">
            <v>124000</v>
          </cell>
          <cell r="O70">
            <v>411000</v>
          </cell>
          <cell r="P70">
            <v>439000</v>
          </cell>
          <cell r="Q70">
            <v>214000</v>
          </cell>
          <cell r="R70">
            <v>91000</v>
          </cell>
          <cell r="S70">
            <v>114000</v>
          </cell>
          <cell r="T70">
            <v>124000</v>
          </cell>
          <cell r="U70">
            <v>91000</v>
          </cell>
          <cell r="V70">
            <v>204000</v>
          </cell>
          <cell r="W70">
            <v>124000</v>
          </cell>
          <cell r="X70">
            <v>97000</v>
          </cell>
          <cell r="Y70">
            <v>2123000</v>
          </cell>
        </row>
        <row r="71">
          <cell r="D71" t="str">
            <v>901-2</v>
          </cell>
          <cell r="E71" t="str">
            <v>ремонт и сервисное обслуживание</v>
          </cell>
          <cell r="F71" t="str">
            <v>Отдел интеграции и сопровождения информационных систем</v>
          </cell>
          <cell r="G71" t="str">
            <v>Операционная деятельность</v>
          </cell>
          <cell r="H71" t="str">
            <v>Выбытия</v>
          </cell>
          <cell r="I71">
            <v>1942700</v>
          </cell>
          <cell r="J71">
            <v>184200</v>
          </cell>
          <cell r="K71">
            <v>100000</v>
          </cell>
          <cell r="L71">
            <v>2226900</v>
          </cell>
          <cell r="M71">
            <v>50000</v>
          </cell>
          <cell r="N71">
            <v>100000</v>
          </cell>
          <cell r="O71">
            <v>150000</v>
          </cell>
          <cell r="P71">
            <v>50000</v>
          </cell>
          <cell r="Q71">
            <v>100000</v>
          </cell>
          <cell r="R71">
            <v>150000</v>
          </cell>
          <cell r="S71">
            <v>50000</v>
          </cell>
          <cell r="T71">
            <v>100000</v>
          </cell>
          <cell r="U71">
            <v>150000</v>
          </cell>
          <cell r="V71">
            <v>50000</v>
          </cell>
          <cell r="W71">
            <v>100000</v>
          </cell>
          <cell r="X71">
            <v>1150000</v>
          </cell>
          <cell r="Y71">
            <v>2200000</v>
          </cell>
        </row>
        <row r="72">
          <cell r="D72" t="str">
            <v>901-3</v>
          </cell>
          <cell r="E72" t="str">
            <v>расходы на хостинг и аутсорсинг</v>
          </cell>
          <cell r="F72" t="str">
            <v>Отдел интеграции и сопровождения информационных систем</v>
          </cell>
          <cell r="G72" t="str">
            <v>Операционная деятельность</v>
          </cell>
          <cell r="H72" t="str">
            <v>Выбытия</v>
          </cell>
          <cell r="I72">
            <v>6000</v>
          </cell>
          <cell r="J72">
            <v>0</v>
          </cell>
          <cell r="K72">
            <v>0</v>
          </cell>
          <cell r="L72">
            <v>6000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D73">
            <v>902</v>
          </cell>
          <cell r="E73" t="str">
            <v>Запасные части и расходные материалы для оргтехники</v>
          </cell>
          <cell r="F73" t="str">
            <v>Отдел интеграции и сопровождения информационных систем</v>
          </cell>
          <cell r="G73" t="str">
            <v>Операционная деятельность</v>
          </cell>
          <cell r="H73" t="str">
            <v>Выбытия</v>
          </cell>
          <cell r="I73">
            <v>100541</v>
          </cell>
          <cell r="J73">
            <v>281496</v>
          </cell>
          <cell r="K73">
            <v>300000</v>
          </cell>
          <cell r="L73">
            <v>682037</v>
          </cell>
          <cell r="M73">
            <v>0</v>
          </cell>
          <cell r="N73">
            <v>150000</v>
          </cell>
          <cell r="O73">
            <v>150000</v>
          </cell>
          <cell r="P73">
            <v>150000</v>
          </cell>
          <cell r="Q73">
            <v>150000</v>
          </cell>
          <cell r="R73">
            <v>150000</v>
          </cell>
          <cell r="S73">
            <v>150000</v>
          </cell>
          <cell r="T73">
            <v>150000</v>
          </cell>
          <cell r="U73">
            <v>150000</v>
          </cell>
          <cell r="V73">
            <v>150000</v>
          </cell>
          <cell r="W73">
            <v>150000</v>
          </cell>
          <cell r="X73">
            <v>150000</v>
          </cell>
          <cell r="Y73">
            <v>1650000</v>
          </cell>
        </row>
        <row r="74">
          <cell r="D74">
            <v>1001</v>
          </cell>
          <cell r="E74" t="str">
            <v>Услуги мобильной связи</v>
          </cell>
          <cell r="F74" t="str">
            <v>Отдел интеграции и сопровождения информационных систем</v>
          </cell>
          <cell r="G74" t="str">
            <v>Операционная деятельность</v>
          </cell>
          <cell r="H74" t="str">
            <v>Выбытия</v>
          </cell>
          <cell r="I74">
            <v>152100</v>
          </cell>
          <cell r="J74">
            <v>81000</v>
          </cell>
          <cell r="K74">
            <v>60000</v>
          </cell>
          <cell r="L74">
            <v>293100</v>
          </cell>
          <cell r="M74">
            <v>65000</v>
          </cell>
          <cell r="N74">
            <v>65000</v>
          </cell>
          <cell r="O74">
            <v>65000</v>
          </cell>
          <cell r="P74">
            <v>65000</v>
          </cell>
          <cell r="Q74">
            <v>65000</v>
          </cell>
          <cell r="R74">
            <v>65000</v>
          </cell>
          <cell r="S74">
            <v>70000</v>
          </cell>
          <cell r="T74">
            <v>70000</v>
          </cell>
          <cell r="U74">
            <v>70000</v>
          </cell>
          <cell r="V74">
            <v>70000</v>
          </cell>
          <cell r="W74">
            <v>70000</v>
          </cell>
          <cell r="X74">
            <v>70000</v>
          </cell>
          <cell r="Y74">
            <v>810000</v>
          </cell>
        </row>
        <row r="75">
          <cell r="D75">
            <v>1002</v>
          </cell>
          <cell r="E75" t="str">
            <v>Услуги фиксированной связи</v>
          </cell>
          <cell r="F75" t="str">
            <v>Отдел интеграции и сопровождения информационных систем</v>
          </cell>
          <cell r="G75" t="str">
            <v>Операционная деятельность</v>
          </cell>
          <cell r="H75" t="str">
            <v>Выбытия</v>
          </cell>
          <cell r="I75">
            <v>44488</v>
          </cell>
          <cell r="J75">
            <v>40000</v>
          </cell>
          <cell r="K75">
            <v>40000</v>
          </cell>
          <cell r="L75">
            <v>124488</v>
          </cell>
          <cell r="M75">
            <v>35000</v>
          </cell>
          <cell r="N75">
            <v>35000</v>
          </cell>
          <cell r="O75">
            <v>35000</v>
          </cell>
          <cell r="P75">
            <v>35000</v>
          </cell>
          <cell r="Q75">
            <v>35000</v>
          </cell>
          <cell r="R75">
            <v>35000</v>
          </cell>
          <cell r="S75">
            <v>35000</v>
          </cell>
          <cell r="T75">
            <v>35000</v>
          </cell>
          <cell r="U75">
            <v>35000</v>
          </cell>
          <cell r="V75">
            <v>35000</v>
          </cell>
          <cell r="W75">
            <v>35000</v>
          </cell>
          <cell r="X75">
            <v>35000</v>
          </cell>
          <cell r="Y75">
            <v>420000</v>
          </cell>
        </row>
        <row r="76">
          <cell r="D76">
            <v>1003</v>
          </cell>
          <cell r="E76" t="str">
            <v>Услуги Интернет</v>
          </cell>
          <cell r="F76" t="str">
            <v>Отдел интеграции и сопровождения информационных систем</v>
          </cell>
          <cell r="G76" t="str">
            <v>Операционная деятельность</v>
          </cell>
          <cell r="H76" t="str">
            <v>Выбытия</v>
          </cell>
          <cell r="I76">
            <v>55000</v>
          </cell>
          <cell r="J76">
            <v>55000</v>
          </cell>
          <cell r="K76">
            <v>55000</v>
          </cell>
          <cell r="L76">
            <v>165000</v>
          </cell>
          <cell r="M76">
            <v>43650</v>
          </cell>
          <cell r="N76">
            <v>43650</v>
          </cell>
          <cell r="O76">
            <v>43650</v>
          </cell>
          <cell r="P76">
            <v>43650</v>
          </cell>
          <cell r="Q76">
            <v>43650</v>
          </cell>
          <cell r="R76">
            <v>43650</v>
          </cell>
          <cell r="S76">
            <v>43650</v>
          </cell>
          <cell r="T76">
            <v>43650</v>
          </cell>
          <cell r="U76">
            <v>43650</v>
          </cell>
          <cell r="V76">
            <v>43650</v>
          </cell>
          <cell r="W76">
            <v>43650</v>
          </cell>
          <cell r="X76">
            <v>43650</v>
          </cell>
          <cell r="Y76">
            <v>523800</v>
          </cell>
        </row>
        <row r="77">
          <cell r="D77" t="str">
            <v>1503-2</v>
          </cell>
          <cell r="E77" t="str">
            <v>компьютерная техника</v>
          </cell>
          <cell r="F77" t="str">
            <v>Отдел интеграции и сопровождения информационных систем</v>
          </cell>
          <cell r="G77" t="str">
            <v>Операционная деятельность</v>
          </cell>
          <cell r="H77" t="str">
            <v>Выбытия</v>
          </cell>
          <cell r="I77">
            <v>936417</v>
          </cell>
          <cell r="J77">
            <v>280000</v>
          </cell>
          <cell r="K77">
            <v>400000</v>
          </cell>
          <cell r="L77">
            <v>1616417</v>
          </cell>
          <cell r="M77">
            <v>330000</v>
          </cell>
          <cell r="N77">
            <v>0</v>
          </cell>
          <cell r="O77">
            <v>240000</v>
          </cell>
          <cell r="P77">
            <v>420000</v>
          </cell>
          <cell r="Q77">
            <v>0</v>
          </cell>
          <cell r="R77">
            <v>240000</v>
          </cell>
          <cell r="S77">
            <v>180000</v>
          </cell>
          <cell r="T77">
            <v>45000</v>
          </cell>
          <cell r="U77">
            <v>240000</v>
          </cell>
          <cell r="V77">
            <v>520000</v>
          </cell>
          <cell r="W77">
            <v>0</v>
          </cell>
          <cell r="X77">
            <v>300000</v>
          </cell>
          <cell r="Y77">
            <v>2515000</v>
          </cell>
        </row>
        <row r="78">
          <cell r="D78" t="str">
            <v>1503-4</v>
          </cell>
          <cell r="E78" t="str">
            <v>серверное и сетевое оборудование</v>
          </cell>
          <cell r="F78" t="str">
            <v>Отдел интеграции и сопровождения информационных систем</v>
          </cell>
          <cell r="G78" t="str">
            <v>Операционная деятельность</v>
          </cell>
          <cell r="H78" t="str">
            <v>Выбытия</v>
          </cell>
          <cell r="I78">
            <v>1250000</v>
          </cell>
          <cell r="J78">
            <v>850000</v>
          </cell>
          <cell r="K78">
            <v>250000</v>
          </cell>
          <cell r="L78">
            <v>2350000</v>
          </cell>
          <cell r="M78">
            <v>0</v>
          </cell>
          <cell r="N78">
            <v>300000</v>
          </cell>
          <cell r="O78">
            <v>500000</v>
          </cell>
          <cell r="P78">
            <v>0</v>
          </cell>
          <cell r="Q78">
            <v>300000</v>
          </cell>
          <cell r="R78">
            <v>500000</v>
          </cell>
          <cell r="S78">
            <v>0</v>
          </cell>
          <cell r="T78">
            <v>300000</v>
          </cell>
          <cell r="U78">
            <v>500000</v>
          </cell>
          <cell r="V78">
            <v>0</v>
          </cell>
          <cell r="W78">
            <v>300000</v>
          </cell>
          <cell r="X78">
            <v>500000</v>
          </cell>
          <cell r="Y78">
            <v>3200000</v>
          </cell>
        </row>
        <row r="79">
          <cell r="D79">
            <v>1504</v>
          </cell>
          <cell r="E79" t="str">
            <v>Программное обеспечение</v>
          </cell>
          <cell r="F79" t="str">
            <v>Отдел интеграции и сопровождения информационных систем</v>
          </cell>
          <cell r="G79" t="str">
            <v>Операционная деятельность</v>
          </cell>
          <cell r="H79" t="str">
            <v>Выбытия</v>
          </cell>
          <cell r="I79">
            <v>2940000</v>
          </cell>
          <cell r="J79">
            <v>500000</v>
          </cell>
          <cell r="K79">
            <v>200000</v>
          </cell>
          <cell r="L79">
            <v>3640000</v>
          </cell>
          <cell r="M79">
            <v>100000</v>
          </cell>
          <cell r="N79">
            <v>0</v>
          </cell>
          <cell r="O79">
            <v>700000</v>
          </cell>
          <cell r="P79">
            <v>0</v>
          </cell>
          <cell r="Q79">
            <v>360000</v>
          </cell>
          <cell r="R79">
            <v>100000</v>
          </cell>
          <cell r="S79">
            <v>0</v>
          </cell>
          <cell r="T79">
            <v>300000</v>
          </cell>
          <cell r="U79">
            <v>100000</v>
          </cell>
          <cell r="V79">
            <v>0</v>
          </cell>
          <cell r="W79">
            <v>0</v>
          </cell>
          <cell r="X79">
            <v>100000</v>
          </cell>
          <cell r="Y79">
            <v>1760000</v>
          </cell>
        </row>
        <row r="80">
          <cell r="D80">
            <v>221224</v>
          </cell>
          <cell r="E80" t="str">
            <v>Компьютерное и офисное оборудование для производства</v>
          </cell>
          <cell r="F80" t="str">
            <v>Отдел интеграции и сопровождения информационных систем</v>
          </cell>
          <cell r="G80" t="str">
            <v>Инвестиционная деятельность</v>
          </cell>
          <cell r="H80" t="str">
            <v>Выбытия</v>
          </cell>
          <cell r="I80">
            <v>3500000</v>
          </cell>
          <cell r="J80">
            <v>0</v>
          </cell>
          <cell r="K80">
            <v>0</v>
          </cell>
          <cell r="L80">
            <v>3500000</v>
          </cell>
          <cell r="M80">
            <v>0</v>
          </cell>
          <cell r="N80">
            <v>0</v>
          </cell>
          <cell r="O80">
            <v>820000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820000</v>
          </cell>
        </row>
        <row r="81">
          <cell r="D81">
            <v>221225</v>
          </cell>
          <cell r="E81" t="str">
            <v>Программное обеспечение для производства</v>
          </cell>
          <cell r="F81" t="str">
            <v>Отдел интеграции и сопровождения информационных систем</v>
          </cell>
          <cell r="G81" t="str">
            <v>Инвестиционная деятельность</v>
          </cell>
          <cell r="H81" t="str">
            <v>Выбытия</v>
          </cell>
          <cell r="I81">
            <v>477905</v>
          </cell>
          <cell r="J81">
            <v>0</v>
          </cell>
          <cell r="K81">
            <v>500000</v>
          </cell>
          <cell r="L81">
            <v>977905</v>
          </cell>
          <cell r="M81">
            <v>0</v>
          </cell>
          <cell r="N81">
            <v>145000</v>
          </cell>
          <cell r="O81">
            <v>0</v>
          </cell>
          <cell r="P81">
            <v>0</v>
          </cell>
          <cell r="Q81">
            <v>100000</v>
          </cell>
          <cell r="R81">
            <v>500000</v>
          </cell>
          <cell r="S81">
            <v>0</v>
          </cell>
          <cell r="T81">
            <v>100000</v>
          </cell>
          <cell r="U81">
            <v>0</v>
          </cell>
          <cell r="V81">
            <v>0</v>
          </cell>
          <cell r="W81">
            <v>100000</v>
          </cell>
          <cell r="X81">
            <v>0</v>
          </cell>
          <cell r="Y81">
            <v>945000</v>
          </cell>
        </row>
        <row r="82">
          <cell r="D82">
            <v>2116</v>
          </cell>
          <cell r="E82" t="str">
            <v>Поступления от продажи прочих основных средств</v>
          </cell>
          <cell r="F82" t="str">
            <v>Отдел интеграции и сопровождения информационных систем</v>
          </cell>
          <cell r="G82" t="str">
            <v>Инвестиционная деятельность</v>
          </cell>
          <cell r="H82" t="str">
            <v>Поступления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8673000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8673000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D88">
            <v>19900</v>
          </cell>
          <cell r="E88" t="str">
            <v>Прочие поступления по операционной деятельности</v>
          </cell>
          <cell r="F88" t="str">
            <v>Отдел интеграции и сопровождения информационных систем</v>
          </cell>
          <cell r="G88" t="str">
            <v>Операционная деятельность</v>
          </cell>
          <cell r="H88" t="str">
            <v>Поступления</v>
          </cell>
          <cell r="I88">
            <v>6000</v>
          </cell>
          <cell r="J88">
            <v>6000</v>
          </cell>
          <cell r="K88">
            <v>6000</v>
          </cell>
          <cell r="L88">
            <v>18000</v>
          </cell>
          <cell r="M88">
            <v>6000</v>
          </cell>
          <cell r="N88">
            <v>6000</v>
          </cell>
          <cell r="O88">
            <v>6000</v>
          </cell>
          <cell r="P88">
            <v>6000</v>
          </cell>
          <cell r="Q88">
            <v>6000</v>
          </cell>
          <cell r="R88">
            <v>6000</v>
          </cell>
          <cell r="S88">
            <v>6000</v>
          </cell>
          <cell r="T88">
            <v>6000</v>
          </cell>
          <cell r="U88">
            <v>6000</v>
          </cell>
          <cell r="V88">
            <v>6000</v>
          </cell>
          <cell r="W88">
            <v>6000</v>
          </cell>
          <cell r="X88">
            <v>6000</v>
          </cell>
          <cell r="Y88">
            <v>72000</v>
          </cell>
        </row>
        <row r="89">
          <cell r="D89">
            <v>20199</v>
          </cell>
          <cell r="E89" t="str">
            <v>Прочие материальные затраты</v>
          </cell>
          <cell r="F89" t="str">
            <v>Отдел интеграции и сопровождения информационных систем</v>
          </cell>
          <cell r="G89" t="str">
            <v>Операционная деятельность</v>
          </cell>
          <cell r="H89" t="str">
            <v>Выбытия</v>
          </cell>
          <cell r="I89">
            <v>80780</v>
          </cell>
          <cell r="J89">
            <v>100000</v>
          </cell>
          <cell r="K89">
            <v>0</v>
          </cell>
          <cell r="L89">
            <v>180780</v>
          </cell>
          <cell r="M89">
            <v>0</v>
          </cell>
          <cell r="N89">
            <v>100000</v>
          </cell>
          <cell r="O89">
            <v>0</v>
          </cell>
          <cell r="P89">
            <v>0</v>
          </cell>
          <cell r="Q89">
            <v>100000</v>
          </cell>
          <cell r="R89">
            <v>0</v>
          </cell>
          <cell r="S89">
            <v>0</v>
          </cell>
          <cell r="T89">
            <v>100000</v>
          </cell>
          <cell r="U89">
            <v>0</v>
          </cell>
          <cell r="V89">
            <v>0</v>
          </cell>
          <cell r="W89">
            <v>100000</v>
          </cell>
          <cell r="X89">
            <v>0</v>
          </cell>
          <cell r="Y89">
            <v>400000</v>
          </cell>
        </row>
        <row r="90">
          <cell r="D90" t="str">
            <v>20501.01</v>
          </cell>
          <cell r="E90" t="str">
            <v>Услуги мобильной связи</v>
          </cell>
          <cell r="F90" t="str">
            <v>Отдел интеграции и сопровождения информационных систем</v>
          </cell>
          <cell r="G90" t="str">
            <v>Операционная деятельность</v>
          </cell>
          <cell r="H90" t="str">
            <v>Выбытия</v>
          </cell>
          <cell r="I90">
            <v>152100</v>
          </cell>
          <cell r="J90">
            <v>81000</v>
          </cell>
          <cell r="K90">
            <v>60000</v>
          </cell>
          <cell r="L90">
            <v>293100</v>
          </cell>
          <cell r="M90">
            <v>65000</v>
          </cell>
          <cell r="N90">
            <v>65000</v>
          </cell>
          <cell r="O90">
            <v>65000</v>
          </cell>
          <cell r="P90">
            <v>65000</v>
          </cell>
          <cell r="Q90">
            <v>65000</v>
          </cell>
          <cell r="R90">
            <v>65000</v>
          </cell>
          <cell r="S90">
            <v>70000</v>
          </cell>
          <cell r="T90">
            <v>70000</v>
          </cell>
          <cell r="U90">
            <v>70000</v>
          </cell>
          <cell r="V90">
            <v>70000</v>
          </cell>
          <cell r="W90">
            <v>70000</v>
          </cell>
          <cell r="X90">
            <v>70000</v>
          </cell>
          <cell r="Y90">
            <v>810000</v>
          </cell>
        </row>
        <row r="91">
          <cell r="D91" t="str">
            <v>20501.02</v>
          </cell>
          <cell r="E91" t="str">
            <v>Услуги фиксированной связи</v>
          </cell>
          <cell r="F91" t="str">
            <v>Отдел интеграции и сопровождения информационных систем</v>
          </cell>
          <cell r="G91" t="str">
            <v>Операционная деятельность</v>
          </cell>
          <cell r="H91" t="str">
            <v>Выбытия</v>
          </cell>
          <cell r="I91">
            <v>44488</v>
          </cell>
          <cell r="J91">
            <v>40000</v>
          </cell>
          <cell r="K91">
            <v>40000</v>
          </cell>
          <cell r="L91">
            <v>124488</v>
          </cell>
          <cell r="M91">
            <v>35000</v>
          </cell>
          <cell r="N91">
            <v>35000</v>
          </cell>
          <cell r="O91">
            <v>35000</v>
          </cell>
          <cell r="P91">
            <v>35000</v>
          </cell>
          <cell r="Q91">
            <v>35000</v>
          </cell>
          <cell r="R91">
            <v>35000</v>
          </cell>
          <cell r="S91">
            <v>35000</v>
          </cell>
          <cell r="T91">
            <v>35000</v>
          </cell>
          <cell r="U91">
            <v>35000</v>
          </cell>
          <cell r="V91">
            <v>35000</v>
          </cell>
          <cell r="W91">
            <v>35000</v>
          </cell>
          <cell r="X91">
            <v>35000</v>
          </cell>
          <cell r="Y91">
            <v>420000</v>
          </cell>
        </row>
        <row r="92">
          <cell r="D92" t="str">
            <v>20501.03</v>
          </cell>
          <cell r="E92" t="str">
            <v>Услуги Интернет</v>
          </cell>
          <cell r="F92" t="str">
            <v>Отдел интеграции и сопровождения информационных систем</v>
          </cell>
          <cell r="G92" t="str">
            <v>Операционная деятельность</v>
          </cell>
          <cell r="H92" t="str">
            <v>Выбытия</v>
          </cell>
          <cell r="I92">
            <v>61000</v>
          </cell>
          <cell r="J92">
            <v>55000</v>
          </cell>
          <cell r="K92">
            <v>55000</v>
          </cell>
          <cell r="L92">
            <v>171000</v>
          </cell>
          <cell r="M92">
            <v>43650</v>
          </cell>
          <cell r="N92">
            <v>43650</v>
          </cell>
          <cell r="O92">
            <v>43650</v>
          </cell>
          <cell r="P92">
            <v>43650</v>
          </cell>
          <cell r="Q92">
            <v>43650</v>
          </cell>
          <cell r="R92">
            <v>43650</v>
          </cell>
          <cell r="S92">
            <v>43650</v>
          </cell>
          <cell r="T92">
            <v>43650</v>
          </cell>
          <cell r="U92">
            <v>43650</v>
          </cell>
          <cell r="V92">
            <v>43650</v>
          </cell>
          <cell r="W92">
            <v>43650</v>
          </cell>
          <cell r="X92">
            <v>43650</v>
          </cell>
          <cell r="Y92">
            <v>523800</v>
          </cell>
        </row>
        <row r="93">
          <cell r="D93" t="str">
            <v>20504.01</v>
          </cell>
          <cell r="E93" t="str">
            <v>Услуги по ремонту и обслуживанию оргтехники</v>
          </cell>
          <cell r="F93" t="str">
            <v>Отдел интеграции и сопровождения информационных систем</v>
          </cell>
          <cell r="G93" t="str">
            <v>Операционная деятельность</v>
          </cell>
          <cell r="H93" t="str">
            <v>Выбытия</v>
          </cell>
          <cell r="I93">
            <v>1942700</v>
          </cell>
          <cell r="J93">
            <v>184200</v>
          </cell>
          <cell r="K93">
            <v>100000</v>
          </cell>
          <cell r="L93">
            <v>2226900</v>
          </cell>
          <cell r="M93">
            <v>50000</v>
          </cell>
          <cell r="N93">
            <v>100000</v>
          </cell>
          <cell r="O93">
            <v>150000</v>
          </cell>
          <cell r="P93">
            <v>50000</v>
          </cell>
          <cell r="Q93">
            <v>100000</v>
          </cell>
          <cell r="R93">
            <v>150000</v>
          </cell>
          <cell r="S93">
            <v>50000</v>
          </cell>
          <cell r="T93">
            <v>100000</v>
          </cell>
          <cell r="U93">
            <v>150000</v>
          </cell>
          <cell r="V93">
            <v>50000</v>
          </cell>
          <cell r="W93">
            <v>100000</v>
          </cell>
          <cell r="X93">
            <v>1150000</v>
          </cell>
          <cell r="Y93">
            <v>2200000</v>
          </cell>
        </row>
        <row r="94">
          <cell r="D94" t="str">
            <v>20504.02</v>
          </cell>
          <cell r="E94" t="str">
            <v>Запасные части и расходные материалы для оргтехники</v>
          </cell>
          <cell r="F94" t="str">
            <v>Отдел интеграции и сопровождения информационных систем</v>
          </cell>
          <cell r="G94" t="str">
            <v>Операционная деятельность</v>
          </cell>
          <cell r="H94" t="str">
            <v>Выбытия</v>
          </cell>
          <cell r="I94">
            <v>100541</v>
          </cell>
          <cell r="J94">
            <v>281496</v>
          </cell>
          <cell r="K94">
            <v>300000</v>
          </cell>
          <cell r="L94">
            <v>682037</v>
          </cell>
          <cell r="M94">
            <v>0</v>
          </cell>
          <cell r="N94">
            <v>150000</v>
          </cell>
          <cell r="O94">
            <v>150000</v>
          </cell>
          <cell r="P94">
            <v>150000</v>
          </cell>
          <cell r="Q94">
            <v>150000</v>
          </cell>
          <cell r="R94">
            <v>150000</v>
          </cell>
          <cell r="S94">
            <v>150000</v>
          </cell>
          <cell r="T94">
            <v>150000</v>
          </cell>
          <cell r="U94">
            <v>150000</v>
          </cell>
          <cell r="V94">
            <v>150000</v>
          </cell>
          <cell r="W94">
            <v>150000</v>
          </cell>
          <cell r="X94">
            <v>150000</v>
          </cell>
          <cell r="Y94">
            <v>1650000</v>
          </cell>
        </row>
        <row r="95">
          <cell r="D95">
            <v>20508</v>
          </cell>
          <cell r="E95" t="str">
            <v>Услуги пожарной, вневедомственной и сторожевой охраны</v>
          </cell>
          <cell r="F95" t="str">
            <v>Отдел интеграции и сопровождения информационных систем</v>
          </cell>
          <cell r="G95" t="str">
            <v>Операционная деятельность</v>
          </cell>
          <cell r="H95" t="str">
            <v>Выбытия</v>
          </cell>
          <cell r="I95">
            <v>171000</v>
          </cell>
          <cell r="J95">
            <v>145000</v>
          </cell>
          <cell r="K95">
            <v>145000</v>
          </cell>
          <cell r="L95">
            <v>461000</v>
          </cell>
          <cell r="M95">
            <v>119000</v>
          </cell>
          <cell r="N95">
            <v>119000</v>
          </cell>
          <cell r="O95">
            <v>119000</v>
          </cell>
          <cell r="P95">
            <v>119000</v>
          </cell>
          <cell r="Q95">
            <v>119000</v>
          </cell>
          <cell r="R95">
            <v>119000</v>
          </cell>
          <cell r="S95">
            <v>119000</v>
          </cell>
          <cell r="T95">
            <v>119000</v>
          </cell>
          <cell r="U95">
            <v>119000</v>
          </cell>
          <cell r="V95">
            <v>119000</v>
          </cell>
          <cell r="W95">
            <v>119000</v>
          </cell>
          <cell r="X95">
            <v>119000</v>
          </cell>
          <cell r="Y95">
            <v>1428000</v>
          </cell>
        </row>
        <row r="96">
          <cell r="D96">
            <v>20516</v>
          </cell>
          <cell r="E96" t="str">
            <v>Справочно-правовые программы, 1С, КИАС</v>
          </cell>
          <cell r="F96" t="str">
            <v>Отдел интеграции и сопровождения информационных систем</v>
          </cell>
          <cell r="G96" t="str">
            <v>Операционная деятельность</v>
          </cell>
          <cell r="H96" t="str">
            <v>Выбытия</v>
          </cell>
          <cell r="I96">
            <v>820870</v>
          </cell>
          <cell r="J96">
            <v>311490</v>
          </cell>
          <cell r="K96">
            <v>140700</v>
          </cell>
          <cell r="L96">
            <v>1273060</v>
          </cell>
          <cell r="M96">
            <v>90000</v>
          </cell>
          <cell r="N96">
            <v>124000</v>
          </cell>
          <cell r="O96">
            <v>411000</v>
          </cell>
          <cell r="P96">
            <v>439000</v>
          </cell>
          <cell r="Q96">
            <v>214000</v>
          </cell>
          <cell r="R96">
            <v>91000</v>
          </cell>
          <cell r="S96">
            <v>114000</v>
          </cell>
          <cell r="T96">
            <v>124000</v>
          </cell>
          <cell r="U96">
            <v>91000</v>
          </cell>
          <cell r="V96">
            <v>204000</v>
          </cell>
          <cell r="W96">
            <v>124000</v>
          </cell>
          <cell r="X96">
            <v>97000</v>
          </cell>
          <cell r="Y96">
            <v>2123000</v>
          </cell>
        </row>
        <row r="97">
          <cell r="D97">
            <v>20601</v>
          </cell>
          <cell r="E97" t="str">
            <v>Командировочные расходы</v>
          </cell>
          <cell r="F97" t="str">
            <v>Отдел интеграции и сопровождения информационных систем</v>
          </cell>
          <cell r="G97" t="str">
            <v>Операционная деятельность</v>
          </cell>
          <cell r="H97" t="str">
            <v>Выбытия</v>
          </cell>
          <cell r="I97">
            <v>84724</v>
          </cell>
          <cell r="J97">
            <v>119140</v>
          </cell>
          <cell r="K97">
            <v>23700</v>
          </cell>
          <cell r="L97">
            <v>227564</v>
          </cell>
          <cell r="M97">
            <v>0</v>
          </cell>
          <cell r="N97">
            <v>0</v>
          </cell>
          <cell r="O97">
            <v>60600</v>
          </cell>
          <cell r="P97">
            <v>60600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52200</v>
          </cell>
          <cell r="V97">
            <v>0</v>
          </cell>
          <cell r="W97">
            <v>26600</v>
          </cell>
          <cell r="X97">
            <v>0</v>
          </cell>
          <cell r="Y97">
            <v>200000</v>
          </cell>
        </row>
        <row r="98">
          <cell r="D98">
            <v>40100</v>
          </cell>
          <cell r="E98" t="str">
            <v>Поступления от реализации основных средств</v>
          </cell>
          <cell r="F98" t="str">
            <v>Отдел интеграции и сопровождения информационных систем</v>
          </cell>
          <cell r="G98" t="str">
            <v>Инвестиционная деятельность</v>
          </cell>
          <cell r="H98" t="str">
            <v>Поступления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8673000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8673000</v>
          </cell>
        </row>
        <row r="99">
          <cell r="D99">
            <v>50105</v>
          </cell>
          <cell r="E99" t="str">
            <v>Компьютерное и офисное оборудование</v>
          </cell>
          <cell r="F99" t="str">
            <v>Отдел интеграции и сопровождения информационных систем</v>
          </cell>
          <cell r="G99" t="str">
            <v>Инвестиционная деятельность</v>
          </cell>
          <cell r="H99" t="str">
            <v>Выбытия</v>
          </cell>
          <cell r="I99">
            <v>5686417</v>
          </cell>
          <cell r="J99">
            <v>1130000</v>
          </cell>
          <cell r="K99">
            <v>650000</v>
          </cell>
          <cell r="L99">
            <v>7466417</v>
          </cell>
          <cell r="M99">
            <v>330000</v>
          </cell>
          <cell r="N99">
            <v>300000</v>
          </cell>
          <cell r="O99">
            <v>1560000</v>
          </cell>
          <cell r="P99">
            <v>420000</v>
          </cell>
          <cell r="Q99">
            <v>300000</v>
          </cell>
          <cell r="R99">
            <v>740000</v>
          </cell>
          <cell r="S99">
            <v>180000</v>
          </cell>
          <cell r="T99">
            <v>345000</v>
          </cell>
          <cell r="U99">
            <v>740000</v>
          </cell>
          <cell r="V99">
            <v>520000</v>
          </cell>
          <cell r="W99">
            <v>300000</v>
          </cell>
          <cell r="X99">
            <v>800000</v>
          </cell>
          <cell r="Y99">
            <v>6535000</v>
          </cell>
        </row>
        <row r="100">
          <cell r="D100">
            <v>50201</v>
          </cell>
          <cell r="E100" t="str">
            <v>Приобретение программного обеспечения</v>
          </cell>
          <cell r="F100" t="str">
            <v>Отдел интеграции и сопровождения информационных систем</v>
          </cell>
          <cell r="G100" t="str">
            <v>Инвестиционная деятельность</v>
          </cell>
          <cell r="H100" t="str">
            <v>Выбытия</v>
          </cell>
          <cell r="I100">
            <v>3417905</v>
          </cell>
          <cell r="J100">
            <v>500000</v>
          </cell>
          <cell r="K100">
            <v>700000</v>
          </cell>
          <cell r="L100">
            <v>4617905</v>
          </cell>
          <cell r="M100">
            <v>100000</v>
          </cell>
          <cell r="N100">
            <v>145000</v>
          </cell>
          <cell r="O100">
            <v>700000</v>
          </cell>
          <cell r="P100">
            <v>0</v>
          </cell>
          <cell r="Q100">
            <v>460000</v>
          </cell>
          <cell r="R100">
            <v>600000</v>
          </cell>
          <cell r="S100">
            <v>0</v>
          </cell>
          <cell r="T100">
            <v>400000</v>
          </cell>
          <cell r="U100">
            <v>100000</v>
          </cell>
          <cell r="V100">
            <v>0</v>
          </cell>
          <cell r="W100">
            <v>100000</v>
          </cell>
          <cell r="X100">
            <v>100000</v>
          </cell>
          <cell r="Y100">
            <v>2705000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D108">
            <v>0</v>
          </cell>
          <cell r="E108">
            <v>0</v>
          </cell>
          <cell r="F108" t="str">
            <v>Управление по внешним связям (Завод)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D109">
            <v>401</v>
          </cell>
          <cell r="E109" t="str">
            <v>Командировочные расходы</v>
          </cell>
          <cell r="F109" t="str">
            <v>Управление по внешним связям (Завод)</v>
          </cell>
          <cell r="G109" t="str">
            <v>Операционная деятельность</v>
          </cell>
          <cell r="H109" t="str">
            <v>Выбытия</v>
          </cell>
          <cell r="I109">
            <v>20000</v>
          </cell>
          <cell r="J109">
            <v>20000</v>
          </cell>
          <cell r="K109">
            <v>20000</v>
          </cell>
          <cell r="L109">
            <v>60000</v>
          </cell>
          <cell r="M109">
            <v>0</v>
          </cell>
          <cell r="N109">
            <v>0</v>
          </cell>
          <cell r="O109">
            <v>30200</v>
          </cell>
          <cell r="P109">
            <v>0</v>
          </cell>
          <cell r="Q109">
            <v>30200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60400</v>
          </cell>
        </row>
        <row r="110">
          <cell r="D110">
            <v>402</v>
          </cell>
          <cell r="E110" t="str">
            <v>Представительские расходы</v>
          </cell>
          <cell r="F110" t="str">
            <v>Управление по внешним связям (Завод)</v>
          </cell>
          <cell r="G110" t="str">
            <v>Операционная деятельность</v>
          </cell>
          <cell r="H110" t="str">
            <v>Выбытия</v>
          </cell>
          <cell r="I110">
            <v>65000</v>
          </cell>
          <cell r="J110">
            <v>0</v>
          </cell>
          <cell r="K110">
            <v>0</v>
          </cell>
          <cell r="L110">
            <v>65000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D111" t="str">
            <v>1301-4</v>
          </cell>
          <cell r="E111" t="str">
            <v>прочие (реклама)</v>
          </cell>
          <cell r="F111" t="str">
            <v>Управление по внешним связям (Завод)</v>
          </cell>
          <cell r="G111" t="str">
            <v>Операционная деятельность</v>
          </cell>
          <cell r="H111" t="str">
            <v>Выбытия</v>
          </cell>
          <cell r="I111">
            <v>449500</v>
          </cell>
          <cell r="J111">
            <v>180700</v>
          </cell>
          <cell r="K111">
            <v>39500</v>
          </cell>
          <cell r="L111">
            <v>669700</v>
          </cell>
          <cell r="M111">
            <v>0</v>
          </cell>
          <cell r="N111">
            <v>20000</v>
          </cell>
          <cell r="O111">
            <v>45000</v>
          </cell>
          <cell r="P111">
            <v>15000</v>
          </cell>
          <cell r="Q111">
            <v>170000</v>
          </cell>
          <cell r="R111">
            <v>25000</v>
          </cell>
          <cell r="S111">
            <v>0</v>
          </cell>
          <cell r="T111">
            <v>0</v>
          </cell>
          <cell r="U111">
            <v>25000</v>
          </cell>
          <cell r="V111">
            <v>20000</v>
          </cell>
          <cell r="W111">
            <v>40000</v>
          </cell>
          <cell r="X111">
            <v>25000</v>
          </cell>
          <cell r="Y111">
            <v>385000</v>
          </cell>
        </row>
        <row r="112">
          <cell r="D112" t="str">
            <v>1303-2</v>
          </cell>
          <cell r="E112" t="str">
            <v>поддержка некоммерческих и неправительственных организаций и объединений (соц. проекты)</v>
          </cell>
          <cell r="F112" t="str">
            <v>Управление по внешним связям (Завод)</v>
          </cell>
          <cell r="G112" t="str">
            <v>Операционная деятельность</v>
          </cell>
          <cell r="H112" t="str">
            <v>Выбытия</v>
          </cell>
          <cell r="I112">
            <v>48604</v>
          </cell>
          <cell r="J112">
            <v>50000</v>
          </cell>
          <cell r="K112">
            <v>70000</v>
          </cell>
          <cell r="L112">
            <v>168604</v>
          </cell>
          <cell r="M112">
            <v>0</v>
          </cell>
          <cell r="N112">
            <v>0</v>
          </cell>
          <cell r="O112">
            <v>0</v>
          </cell>
          <cell r="P112">
            <v>70000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20000</v>
          </cell>
          <cell r="V112">
            <v>50000</v>
          </cell>
          <cell r="W112">
            <v>0</v>
          </cell>
          <cell r="X112">
            <v>0</v>
          </cell>
          <cell r="Y112">
            <v>140000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D130" t="str">
            <v>20509.01</v>
          </cell>
          <cell r="E130" t="str">
            <v>Рекламно-информационные расходы</v>
          </cell>
          <cell r="F130" t="str">
            <v>Управление по внешним связям (Завод)</v>
          </cell>
          <cell r="G130" t="str">
            <v>Операционная деятельность</v>
          </cell>
          <cell r="H130" t="str">
            <v>Выбытия</v>
          </cell>
          <cell r="I130">
            <v>309500</v>
          </cell>
          <cell r="J130">
            <v>30700</v>
          </cell>
          <cell r="K130">
            <v>39500</v>
          </cell>
          <cell r="L130">
            <v>379700</v>
          </cell>
          <cell r="M130">
            <v>0</v>
          </cell>
          <cell r="N130">
            <v>0</v>
          </cell>
          <cell r="O130">
            <v>35000</v>
          </cell>
          <cell r="P130">
            <v>0</v>
          </cell>
          <cell r="Q130">
            <v>160000</v>
          </cell>
          <cell r="R130">
            <v>25000</v>
          </cell>
          <cell r="S130">
            <v>0</v>
          </cell>
          <cell r="T130">
            <v>0</v>
          </cell>
          <cell r="U130">
            <v>25000</v>
          </cell>
          <cell r="V130">
            <v>10000</v>
          </cell>
          <cell r="W130">
            <v>0</v>
          </cell>
          <cell r="X130">
            <v>25000</v>
          </cell>
          <cell r="Y130">
            <v>280000</v>
          </cell>
        </row>
        <row r="131">
          <cell r="D131" t="str">
            <v>20509.03</v>
          </cell>
          <cell r="E131" t="str">
            <v>Фирменная и сувенирная продукция</v>
          </cell>
          <cell r="F131" t="str">
            <v>Управление по внешним связям (Завод)</v>
          </cell>
          <cell r="G131" t="str">
            <v>Операционная деятельность</v>
          </cell>
          <cell r="H131" t="str">
            <v>Выбытия</v>
          </cell>
          <cell r="I131">
            <v>140000</v>
          </cell>
          <cell r="J131">
            <v>150000</v>
          </cell>
          <cell r="K131">
            <v>0</v>
          </cell>
          <cell r="L131">
            <v>290000</v>
          </cell>
          <cell r="M131">
            <v>0</v>
          </cell>
          <cell r="N131">
            <v>20000</v>
          </cell>
          <cell r="O131">
            <v>10000</v>
          </cell>
          <cell r="P131">
            <v>15000</v>
          </cell>
          <cell r="Q131">
            <v>10000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10000</v>
          </cell>
          <cell r="W131">
            <v>40000</v>
          </cell>
          <cell r="X131">
            <v>0</v>
          </cell>
          <cell r="Y131">
            <v>105000</v>
          </cell>
        </row>
        <row r="132">
          <cell r="D132" t="str">
            <v>20509.04</v>
          </cell>
          <cell r="E132" t="str">
            <v>Спонсорские и социальные проекты</v>
          </cell>
          <cell r="F132" t="str">
            <v>Управление по внешним связям (Завод)</v>
          </cell>
          <cell r="G132" t="str">
            <v>Операционная деятельность</v>
          </cell>
          <cell r="H132" t="str">
            <v>Выбытия</v>
          </cell>
          <cell r="I132">
            <v>48604</v>
          </cell>
          <cell r="J132">
            <v>50000</v>
          </cell>
          <cell r="K132">
            <v>70000</v>
          </cell>
          <cell r="L132">
            <v>168604</v>
          </cell>
          <cell r="M132">
            <v>0</v>
          </cell>
          <cell r="N132">
            <v>0</v>
          </cell>
          <cell r="O132">
            <v>0</v>
          </cell>
          <cell r="P132">
            <v>70000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20000</v>
          </cell>
          <cell r="V132">
            <v>50000</v>
          </cell>
          <cell r="W132">
            <v>0</v>
          </cell>
          <cell r="X132">
            <v>0</v>
          </cell>
          <cell r="Y132">
            <v>140000</v>
          </cell>
        </row>
        <row r="133">
          <cell r="D133">
            <v>20601</v>
          </cell>
          <cell r="E133" t="str">
            <v>Командировочные расходы</v>
          </cell>
          <cell r="F133" t="str">
            <v>Управление по внешним связям (Завод)</v>
          </cell>
          <cell r="G133" t="str">
            <v>Операционная деятельность</v>
          </cell>
          <cell r="H133" t="str">
            <v>Выбытия</v>
          </cell>
          <cell r="I133">
            <v>20000</v>
          </cell>
          <cell r="J133">
            <v>20000</v>
          </cell>
          <cell r="K133">
            <v>20000</v>
          </cell>
          <cell r="L133">
            <v>60000</v>
          </cell>
          <cell r="M133">
            <v>0</v>
          </cell>
          <cell r="N133">
            <v>0</v>
          </cell>
          <cell r="O133">
            <v>30200</v>
          </cell>
          <cell r="P133">
            <v>0</v>
          </cell>
          <cell r="Q133">
            <v>30200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60400</v>
          </cell>
        </row>
        <row r="134">
          <cell r="D134">
            <v>20602</v>
          </cell>
          <cell r="E134" t="str">
            <v>Представительские расходы</v>
          </cell>
          <cell r="F134" t="str">
            <v>Управление по внешним связям (Завод)</v>
          </cell>
          <cell r="G134" t="str">
            <v>Операционная деятельность</v>
          </cell>
          <cell r="H134" t="str">
            <v>Выбытия</v>
          </cell>
          <cell r="I134">
            <v>65000</v>
          </cell>
          <cell r="J134">
            <v>0</v>
          </cell>
          <cell r="K134">
            <v>0</v>
          </cell>
          <cell r="L134">
            <v>65000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</row>
        <row r="150">
          <cell r="D150">
            <v>0</v>
          </cell>
          <cell r="E150">
            <v>0</v>
          </cell>
          <cell r="F150" t="str">
            <v>Административно-хозяйственный отдел (Завод)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</row>
        <row r="151">
          <cell r="D151">
            <v>1142</v>
          </cell>
          <cell r="E151" t="str">
            <v>Аренда (Прочие поступления)</v>
          </cell>
          <cell r="F151" t="str">
            <v>Административно-хозяйственный отдел (Завод)</v>
          </cell>
          <cell r="G151" t="str">
            <v>Операционная деятельность</v>
          </cell>
          <cell r="H151" t="str">
            <v>Поступления</v>
          </cell>
          <cell r="I151">
            <v>72779</v>
          </cell>
          <cell r="J151">
            <v>36819</v>
          </cell>
          <cell r="K151">
            <v>36819</v>
          </cell>
          <cell r="L151">
            <v>146417</v>
          </cell>
          <cell r="M151">
            <v>36819</v>
          </cell>
          <cell r="N151">
            <v>36819</v>
          </cell>
          <cell r="O151">
            <v>36819</v>
          </cell>
          <cell r="P151">
            <v>36819</v>
          </cell>
          <cell r="Q151">
            <v>36819</v>
          </cell>
          <cell r="R151">
            <v>36819</v>
          </cell>
          <cell r="S151">
            <v>39396.33</v>
          </cell>
          <cell r="T151">
            <v>39396.33</v>
          </cell>
          <cell r="U151">
            <v>39396.33</v>
          </cell>
          <cell r="V151">
            <v>39396.33</v>
          </cell>
          <cell r="W151">
            <v>39396.33</v>
          </cell>
          <cell r="X151">
            <v>39396.33</v>
          </cell>
          <cell r="Y151">
            <v>457291.9800000001</v>
          </cell>
        </row>
        <row r="152">
          <cell r="D152">
            <v>12198003</v>
          </cell>
          <cell r="E152" t="str">
            <v>Содержание производственных помещений (УСО)</v>
          </cell>
          <cell r="F152" t="str">
            <v>Административно-хозяйственный отдел (Завод)</v>
          </cell>
          <cell r="G152" t="str">
            <v>Операционная деятельность</v>
          </cell>
          <cell r="H152" t="str">
            <v>Выбытия</v>
          </cell>
          <cell r="I152">
            <v>118309</v>
          </cell>
          <cell r="J152">
            <v>263309</v>
          </cell>
          <cell r="K152">
            <v>263309</v>
          </cell>
          <cell r="L152">
            <v>644927</v>
          </cell>
          <cell r="M152">
            <v>259552</v>
          </cell>
          <cell r="N152">
            <v>259552</v>
          </cell>
          <cell r="O152">
            <v>259552</v>
          </cell>
          <cell r="P152">
            <v>259552</v>
          </cell>
          <cell r="Q152">
            <v>259552</v>
          </cell>
          <cell r="R152">
            <v>259552</v>
          </cell>
          <cell r="S152">
            <v>259552</v>
          </cell>
          <cell r="T152">
            <v>259552</v>
          </cell>
          <cell r="U152">
            <v>259552</v>
          </cell>
          <cell r="V152">
            <v>259552</v>
          </cell>
          <cell r="W152">
            <v>259552</v>
          </cell>
          <cell r="X152">
            <v>259552</v>
          </cell>
          <cell r="Y152">
            <v>3114624</v>
          </cell>
        </row>
        <row r="153">
          <cell r="D153">
            <v>12198005</v>
          </cell>
          <cell r="E153" t="str">
            <v>Спецодежда</v>
          </cell>
          <cell r="F153" t="str">
            <v>Административно-хозяйственный отдел (Завод)</v>
          </cell>
          <cell r="G153" t="str">
            <v>Операционная деятельность</v>
          </cell>
          <cell r="H153" t="str">
            <v>Выбытия</v>
          </cell>
          <cell r="I153">
            <v>1060388.17</v>
          </cell>
          <cell r="J153">
            <v>951806.83</v>
          </cell>
          <cell r="K153">
            <v>953537.36</v>
          </cell>
          <cell r="L153">
            <v>2965732.36</v>
          </cell>
          <cell r="M153">
            <v>1151430.6000000001</v>
          </cell>
          <cell r="N153">
            <v>1161573.8900000001</v>
          </cell>
          <cell r="O153">
            <v>689585.39</v>
          </cell>
          <cell r="P153">
            <v>508114.58999999997</v>
          </cell>
          <cell r="Q153">
            <v>529874.31000000006</v>
          </cell>
          <cell r="R153">
            <v>1017910.2799999999</v>
          </cell>
          <cell r="S153">
            <v>1174308.3700000001</v>
          </cell>
          <cell r="T153">
            <v>358302.73</v>
          </cell>
          <cell r="U153">
            <v>532181.82000000007</v>
          </cell>
          <cell r="V153">
            <v>538411.92999999993</v>
          </cell>
          <cell r="W153">
            <v>614006.6</v>
          </cell>
          <cell r="X153">
            <v>402915.61</v>
          </cell>
          <cell r="Y153">
            <v>8678616.1199999992</v>
          </cell>
        </row>
        <row r="154">
          <cell r="D154">
            <v>12198014</v>
          </cell>
          <cell r="E154" t="str">
            <v>Прочие услуги производственного характера (ОПР)</v>
          </cell>
          <cell r="F154" t="str">
            <v>Административно-хозяйственный отдел (Завод)</v>
          </cell>
          <cell r="G154" t="str">
            <v>Операционная деятельность</v>
          </cell>
          <cell r="H154" t="str">
            <v>Выбытия</v>
          </cell>
          <cell r="I154">
            <v>48036</v>
          </cell>
          <cell r="J154">
            <v>45000</v>
          </cell>
          <cell r="K154">
            <v>37090</v>
          </cell>
          <cell r="L154">
            <v>130126</v>
          </cell>
          <cell r="M154">
            <v>24000</v>
          </cell>
          <cell r="N154">
            <v>24000</v>
          </cell>
          <cell r="O154">
            <v>24000</v>
          </cell>
          <cell r="P154">
            <v>24000</v>
          </cell>
          <cell r="Q154">
            <v>24000</v>
          </cell>
          <cell r="R154">
            <v>24000</v>
          </cell>
          <cell r="S154">
            <v>24000</v>
          </cell>
          <cell r="T154">
            <v>24000</v>
          </cell>
          <cell r="U154">
            <v>24000</v>
          </cell>
          <cell r="V154">
            <v>24000</v>
          </cell>
          <cell r="W154">
            <v>24000</v>
          </cell>
          <cell r="X154">
            <v>23000</v>
          </cell>
          <cell r="Y154">
            <v>287000</v>
          </cell>
        </row>
        <row r="155">
          <cell r="D155">
            <v>401</v>
          </cell>
          <cell r="E155" t="str">
            <v>Командировочные расходы</v>
          </cell>
          <cell r="F155" t="str">
            <v>Административно-хозяйственный отдел (Завод)</v>
          </cell>
          <cell r="G155" t="str">
            <v>Операционная деятельность</v>
          </cell>
          <cell r="H155" t="str">
            <v>Выбытия</v>
          </cell>
          <cell r="I155">
            <v>78300</v>
          </cell>
          <cell r="J155">
            <v>116300</v>
          </cell>
          <cell r="K155">
            <v>30000</v>
          </cell>
          <cell r="L155">
            <v>224600</v>
          </cell>
          <cell r="M155">
            <v>3500</v>
          </cell>
          <cell r="N155">
            <v>3500</v>
          </cell>
          <cell r="O155">
            <v>37700</v>
          </cell>
          <cell r="P155">
            <v>21900</v>
          </cell>
          <cell r="Q155">
            <v>59000</v>
          </cell>
          <cell r="R155">
            <v>37000</v>
          </cell>
          <cell r="S155">
            <v>3500</v>
          </cell>
          <cell r="T155">
            <v>19900</v>
          </cell>
          <cell r="U155">
            <v>35800</v>
          </cell>
          <cell r="V155">
            <v>59000</v>
          </cell>
          <cell r="W155">
            <v>6100</v>
          </cell>
          <cell r="X155">
            <v>3500</v>
          </cell>
          <cell r="Y155">
            <v>290400</v>
          </cell>
        </row>
        <row r="156">
          <cell r="D156">
            <v>402</v>
          </cell>
          <cell r="E156" t="str">
            <v>Представительские расходы</v>
          </cell>
          <cell r="F156" t="str">
            <v>Административно-хозяйственный отдел (Завод)</v>
          </cell>
          <cell r="G156" t="str">
            <v>Операционная деятельность</v>
          </cell>
          <cell r="H156" t="str">
            <v>Выбытия</v>
          </cell>
          <cell r="I156">
            <v>234598.38</v>
          </cell>
          <cell r="J156">
            <v>3000</v>
          </cell>
          <cell r="K156">
            <v>3000</v>
          </cell>
          <cell r="L156">
            <v>240598.38</v>
          </cell>
          <cell r="M156">
            <v>0</v>
          </cell>
          <cell r="N156">
            <v>12000</v>
          </cell>
          <cell r="O156">
            <v>16000</v>
          </cell>
          <cell r="P156">
            <v>0</v>
          </cell>
          <cell r="Q156">
            <v>12000</v>
          </cell>
          <cell r="R156">
            <v>16000</v>
          </cell>
          <cell r="S156">
            <v>0</v>
          </cell>
          <cell r="T156">
            <v>12000</v>
          </cell>
          <cell r="U156">
            <v>16000</v>
          </cell>
          <cell r="V156">
            <v>0</v>
          </cell>
          <cell r="W156">
            <v>0</v>
          </cell>
          <cell r="X156">
            <v>16000</v>
          </cell>
          <cell r="Y156">
            <v>100000</v>
          </cell>
        </row>
        <row r="157">
          <cell r="D157" t="str">
            <v>601-2</v>
          </cell>
          <cell r="E157" t="str">
            <v>ремонт мебели</v>
          </cell>
          <cell r="F157" t="str">
            <v>Административно-хозяйственный отдел (Завод)</v>
          </cell>
          <cell r="G157" t="str">
            <v>Операционная деятельность</v>
          </cell>
          <cell r="H157" t="str">
            <v>Выбытия</v>
          </cell>
          <cell r="I157">
            <v>0</v>
          </cell>
          <cell r="J157">
            <v>0</v>
          </cell>
          <cell r="K157">
            <v>4000</v>
          </cell>
          <cell r="L157">
            <v>4000</v>
          </cell>
          <cell r="M157">
            <v>0</v>
          </cell>
          <cell r="N157">
            <v>0</v>
          </cell>
          <cell r="O157">
            <v>0</v>
          </cell>
          <cell r="P157">
            <v>2000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4000</v>
          </cell>
        </row>
        <row r="158">
          <cell r="D158" t="str">
            <v>601-3</v>
          </cell>
          <cell r="E158" t="str">
            <v>ремонт бытовой техники</v>
          </cell>
          <cell r="F158" t="str">
            <v>Административно-хозяйственный отдел (Завод)</v>
          </cell>
          <cell r="G158" t="str">
            <v>Операционная деятельность</v>
          </cell>
          <cell r="H158" t="str">
            <v>Выбытия</v>
          </cell>
          <cell r="I158">
            <v>10000</v>
          </cell>
          <cell r="J158">
            <v>0</v>
          </cell>
          <cell r="K158">
            <v>10000</v>
          </cell>
          <cell r="L158">
            <v>20000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D159" t="str">
            <v>601-5</v>
          </cell>
          <cell r="E159" t="str">
            <v>оформление и обустройство офисов</v>
          </cell>
          <cell r="F159" t="str">
            <v>Административно-хозяйственный отдел (Завод)</v>
          </cell>
          <cell r="G159" t="str">
            <v>Операционная деятельность</v>
          </cell>
          <cell r="H159" t="str">
            <v>Выбытия</v>
          </cell>
          <cell r="I159">
            <v>78250</v>
          </cell>
          <cell r="J159">
            <v>127000</v>
          </cell>
          <cell r="K159">
            <v>10000</v>
          </cell>
          <cell r="L159">
            <v>215250</v>
          </cell>
          <cell r="M159">
            <v>0</v>
          </cell>
          <cell r="N159">
            <v>15000</v>
          </cell>
          <cell r="O159">
            <v>35000</v>
          </cell>
          <cell r="P159">
            <v>50000</v>
          </cell>
          <cell r="Q159">
            <v>25000</v>
          </cell>
          <cell r="R159">
            <v>15000</v>
          </cell>
          <cell r="S159">
            <v>0</v>
          </cell>
          <cell r="T159">
            <v>15000</v>
          </cell>
          <cell r="U159">
            <v>20000</v>
          </cell>
          <cell r="V159">
            <v>0</v>
          </cell>
          <cell r="W159">
            <v>15000</v>
          </cell>
          <cell r="X159">
            <v>15000</v>
          </cell>
          <cell r="Y159">
            <v>205000</v>
          </cell>
        </row>
        <row r="160">
          <cell r="D160" t="str">
            <v>601-6</v>
          </cell>
          <cell r="E160" t="str">
            <v>уборка офисов</v>
          </cell>
          <cell r="F160" t="str">
            <v>Административно-хозяйственный отдел (Завод)</v>
          </cell>
          <cell r="G160" t="str">
            <v>Операционная деятельность</v>
          </cell>
          <cell r="H160" t="str">
            <v>Выбытия</v>
          </cell>
          <cell r="I160">
            <v>187282.448</v>
          </cell>
          <cell r="J160">
            <v>297833.44799999997</v>
          </cell>
          <cell r="K160">
            <v>206404.448</v>
          </cell>
          <cell r="L160">
            <v>691520.34399999992</v>
          </cell>
          <cell r="M160">
            <v>134454</v>
          </cell>
          <cell r="N160">
            <v>177454</v>
          </cell>
          <cell r="O160">
            <v>177454</v>
          </cell>
          <cell r="P160">
            <v>187454</v>
          </cell>
          <cell r="Q160">
            <v>300854</v>
          </cell>
          <cell r="R160">
            <v>134454</v>
          </cell>
          <cell r="S160">
            <v>154454</v>
          </cell>
          <cell r="T160">
            <v>134454</v>
          </cell>
          <cell r="U160">
            <v>137454</v>
          </cell>
          <cell r="V160">
            <v>134454</v>
          </cell>
          <cell r="W160">
            <v>134454</v>
          </cell>
          <cell r="X160">
            <v>187454</v>
          </cell>
          <cell r="Y160">
            <v>1994848</v>
          </cell>
        </row>
        <row r="161">
          <cell r="D161">
            <v>602</v>
          </cell>
          <cell r="E161" t="str">
            <v>Услуги коммунального хозяйства</v>
          </cell>
          <cell r="F161" t="str">
            <v>Административно-хозяйственный отдел (Завод)</v>
          </cell>
          <cell r="G161" t="str">
            <v>Операционная деятельность</v>
          </cell>
          <cell r="H161" t="str">
            <v>Выбытия</v>
          </cell>
          <cell r="I161">
            <v>76694.3</v>
          </cell>
          <cell r="J161">
            <v>76694.3</v>
          </cell>
          <cell r="K161">
            <v>0</v>
          </cell>
          <cell r="L161">
            <v>153388.6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D162" t="str">
            <v>603-1</v>
          </cell>
          <cell r="E162" t="str">
            <v>канцелярские товары</v>
          </cell>
          <cell r="F162" t="str">
            <v>Административно-хозяйственный отдел (Завод)</v>
          </cell>
          <cell r="G162" t="str">
            <v>Операционная деятельность</v>
          </cell>
          <cell r="H162" t="str">
            <v>Выбытия</v>
          </cell>
          <cell r="I162">
            <v>54853.333333333336</v>
          </cell>
          <cell r="J162">
            <v>56624.333333333336</v>
          </cell>
          <cell r="K162">
            <v>57929.333333333336</v>
          </cell>
          <cell r="L162">
            <v>169407</v>
          </cell>
          <cell r="M162">
            <v>55840</v>
          </cell>
          <cell r="N162">
            <v>55840</v>
          </cell>
          <cell r="O162">
            <v>58090</v>
          </cell>
          <cell r="P162">
            <v>58170</v>
          </cell>
          <cell r="Q162">
            <v>55840</v>
          </cell>
          <cell r="R162">
            <v>55840</v>
          </cell>
          <cell r="S162">
            <v>58170</v>
          </cell>
          <cell r="T162">
            <v>55840</v>
          </cell>
          <cell r="U162">
            <v>58090</v>
          </cell>
          <cell r="V162">
            <v>58170</v>
          </cell>
          <cell r="W162">
            <v>55766.666666666672</v>
          </cell>
          <cell r="X162">
            <v>55766.666666666672</v>
          </cell>
          <cell r="Y162">
            <v>681423.33333333326</v>
          </cell>
        </row>
        <row r="163">
          <cell r="D163" t="str">
            <v>603-2</v>
          </cell>
          <cell r="E163" t="str">
            <v>изготовление визиток (деловой полиграфии)</v>
          </cell>
          <cell r="F163" t="str">
            <v>Административно-хозяйственный отдел (Завод)</v>
          </cell>
          <cell r="G163" t="str">
            <v>Операционная деятельность</v>
          </cell>
          <cell r="H163" t="str">
            <v>Выбытия</v>
          </cell>
          <cell r="I163">
            <v>0</v>
          </cell>
          <cell r="J163">
            <v>3400</v>
          </cell>
          <cell r="K163">
            <v>0</v>
          </cell>
          <cell r="L163">
            <v>3400</v>
          </cell>
          <cell r="M163">
            <v>0</v>
          </cell>
          <cell r="N163">
            <v>0</v>
          </cell>
          <cell r="O163">
            <v>2000</v>
          </cell>
          <cell r="P163">
            <v>0</v>
          </cell>
          <cell r="Q163">
            <v>0</v>
          </cell>
          <cell r="R163">
            <v>0</v>
          </cell>
          <cell r="S163">
            <v>2000</v>
          </cell>
          <cell r="T163">
            <v>0</v>
          </cell>
          <cell r="U163">
            <v>0</v>
          </cell>
          <cell r="V163">
            <v>0</v>
          </cell>
          <cell r="W163">
            <v>2000</v>
          </cell>
          <cell r="X163">
            <v>0</v>
          </cell>
          <cell r="Y163">
            <v>6000</v>
          </cell>
        </row>
        <row r="164">
          <cell r="D164" t="str">
            <v>603-3</v>
          </cell>
          <cell r="E164" t="str">
            <v>хозтовары</v>
          </cell>
          <cell r="F164" t="str">
            <v>Административно-хозяйственный отдел (Завод)</v>
          </cell>
          <cell r="G164" t="str">
            <v>Операционная деятельность</v>
          </cell>
          <cell r="H164" t="str">
            <v>Выбытия</v>
          </cell>
          <cell r="I164">
            <v>37664.819999999992</v>
          </cell>
          <cell r="J164">
            <v>86421.819999999992</v>
          </cell>
          <cell r="K164">
            <v>58541.819999999992</v>
          </cell>
          <cell r="L164">
            <v>182628.45999999996</v>
          </cell>
          <cell r="M164">
            <v>61046</v>
          </cell>
          <cell r="N164">
            <v>63046</v>
          </cell>
          <cell r="O164">
            <v>81962</v>
          </cell>
          <cell r="P164">
            <v>65706</v>
          </cell>
          <cell r="Q164">
            <v>61046</v>
          </cell>
          <cell r="R164">
            <v>63046</v>
          </cell>
          <cell r="S164">
            <v>61046</v>
          </cell>
          <cell r="T164">
            <v>61046</v>
          </cell>
          <cell r="U164">
            <v>81962</v>
          </cell>
          <cell r="V164">
            <v>63046</v>
          </cell>
          <cell r="W164">
            <v>60915</v>
          </cell>
          <cell r="X164">
            <v>60915</v>
          </cell>
          <cell r="Y164">
            <v>784782</v>
          </cell>
        </row>
        <row r="165">
          <cell r="D165" t="str">
            <v>604-1</v>
          </cell>
          <cell r="E165" t="str">
            <v>чистая вода</v>
          </cell>
          <cell r="F165" t="str">
            <v>Административно-хозяйственный отдел (Завод)</v>
          </cell>
          <cell r="G165" t="str">
            <v>Операционная деятельность</v>
          </cell>
          <cell r="H165" t="str">
            <v>Выбытия</v>
          </cell>
          <cell r="I165">
            <v>28750</v>
          </cell>
          <cell r="J165">
            <v>111000</v>
          </cell>
          <cell r="K165">
            <v>15000</v>
          </cell>
          <cell r="L165">
            <v>154750</v>
          </cell>
          <cell r="M165">
            <v>0</v>
          </cell>
          <cell r="N165">
            <v>21700</v>
          </cell>
          <cell r="O165">
            <v>15000</v>
          </cell>
          <cell r="P165">
            <v>21700</v>
          </cell>
          <cell r="Q165">
            <v>0</v>
          </cell>
          <cell r="R165">
            <v>36700</v>
          </cell>
          <cell r="S165">
            <v>0</v>
          </cell>
          <cell r="T165">
            <v>21700</v>
          </cell>
          <cell r="U165">
            <v>15000</v>
          </cell>
          <cell r="V165">
            <v>21700</v>
          </cell>
          <cell r="W165">
            <v>0</v>
          </cell>
          <cell r="X165">
            <v>36700</v>
          </cell>
          <cell r="Y165">
            <v>190200</v>
          </cell>
        </row>
        <row r="166">
          <cell r="D166" t="str">
            <v>604-2</v>
          </cell>
          <cell r="E166" t="str">
            <v>прочие расходы (содержание офиса)</v>
          </cell>
          <cell r="F166" t="str">
            <v>Административно-хозяйственный отдел (Завод)</v>
          </cell>
          <cell r="G166" t="str">
            <v>Операционная деятельность</v>
          </cell>
          <cell r="H166" t="str">
            <v>Выбытия</v>
          </cell>
          <cell r="I166">
            <v>119933</v>
          </cell>
          <cell r="J166">
            <v>63964</v>
          </cell>
          <cell r="K166">
            <v>31946</v>
          </cell>
          <cell r="L166">
            <v>215843</v>
          </cell>
          <cell r="M166">
            <v>5000</v>
          </cell>
          <cell r="N166">
            <v>34000</v>
          </cell>
          <cell r="O166">
            <v>105500</v>
          </cell>
          <cell r="P166">
            <v>138200</v>
          </cell>
          <cell r="Q166">
            <v>88000</v>
          </cell>
          <cell r="R166">
            <v>5500</v>
          </cell>
          <cell r="S166">
            <v>15000</v>
          </cell>
          <cell r="T166">
            <v>8000</v>
          </cell>
          <cell r="U166">
            <v>10500</v>
          </cell>
          <cell r="V166">
            <v>35500</v>
          </cell>
          <cell r="W166">
            <v>40000</v>
          </cell>
          <cell r="X166">
            <v>30000</v>
          </cell>
          <cell r="Y166">
            <v>515200</v>
          </cell>
        </row>
        <row r="167">
          <cell r="D167">
            <v>701</v>
          </cell>
          <cell r="E167" t="str">
            <v>Аренда офиса</v>
          </cell>
          <cell r="F167" t="str">
            <v>Административно-хозяйственный отдел (Завод)</v>
          </cell>
          <cell r="G167" t="str">
            <v>Операционная деятельность</v>
          </cell>
          <cell r="H167" t="str">
            <v>Выбытия</v>
          </cell>
          <cell r="I167">
            <v>787500</v>
          </cell>
          <cell r="J167">
            <v>787500</v>
          </cell>
          <cell r="K167">
            <v>-1575000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</row>
        <row r="168">
          <cell r="D168">
            <v>702</v>
          </cell>
          <cell r="E168" t="str">
            <v>Аренда автостоянки</v>
          </cell>
          <cell r="F168" t="str">
            <v>Административно-хозяйственный отдел (Завод)</v>
          </cell>
          <cell r="G168" t="str">
            <v>Операционная деятельность</v>
          </cell>
          <cell r="H168" t="str">
            <v>Выбытия</v>
          </cell>
          <cell r="I168">
            <v>137671</v>
          </cell>
          <cell r="J168">
            <v>137671</v>
          </cell>
          <cell r="K168">
            <v>-250658</v>
          </cell>
          <cell r="L168">
            <v>24684</v>
          </cell>
          <cell r="M168">
            <v>3200</v>
          </cell>
          <cell r="N168">
            <v>3200</v>
          </cell>
          <cell r="O168">
            <v>3200</v>
          </cell>
          <cell r="P168">
            <v>3200</v>
          </cell>
          <cell r="Q168">
            <v>3200</v>
          </cell>
          <cell r="R168">
            <v>3200</v>
          </cell>
          <cell r="S168">
            <v>3200</v>
          </cell>
          <cell r="T168">
            <v>3200</v>
          </cell>
          <cell r="U168">
            <v>3200</v>
          </cell>
          <cell r="V168">
            <v>3200</v>
          </cell>
          <cell r="W168">
            <v>3200</v>
          </cell>
          <cell r="X168">
            <v>3200</v>
          </cell>
          <cell r="Y168">
            <v>38400</v>
          </cell>
        </row>
        <row r="169">
          <cell r="D169" t="str">
            <v>801-1</v>
          </cell>
          <cell r="E169" t="str">
            <v>ГСМ</v>
          </cell>
          <cell r="F169" t="str">
            <v>Административно-хозяйственный отдел (Завод)</v>
          </cell>
          <cell r="G169" t="str">
            <v>Операционная деятельность</v>
          </cell>
          <cell r="H169" t="str">
            <v>Выбытия</v>
          </cell>
          <cell r="I169">
            <v>92868.433920780997</v>
          </cell>
          <cell r="J169">
            <v>105630.41399999998</v>
          </cell>
          <cell r="K169">
            <v>105596.63399999998</v>
          </cell>
          <cell r="L169">
            <v>304095.48192078096</v>
          </cell>
          <cell r="M169">
            <v>38058</v>
          </cell>
          <cell r="N169">
            <v>67332</v>
          </cell>
          <cell r="O169">
            <v>67332</v>
          </cell>
          <cell r="P169">
            <v>59851.5</v>
          </cell>
          <cell r="Q169">
            <v>42106.5</v>
          </cell>
          <cell r="R169">
            <v>42106.5</v>
          </cell>
          <cell r="S169">
            <v>42106.5</v>
          </cell>
          <cell r="T169">
            <v>42106.5</v>
          </cell>
          <cell r="U169">
            <v>42106.5</v>
          </cell>
          <cell r="V169">
            <v>44641.5</v>
          </cell>
          <cell r="W169">
            <v>55164</v>
          </cell>
          <cell r="X169">
            <v>52464</v>
          </cell>
          <cell r="Y169">
            <v>595375.5</v>
          </cell>
        </row>
        <row r="170">
          <cell r="D170" t="str">
            <v>801-2</v>
          </cell>
          <cell r="E170" t="str">
            <v>услуги по ремонту и обслуживанию автотранспорта</v>
          </cell>
          <cell r="F170" t="str">
            <v>Административно-хозяйственный отдел (Завод)</v>
          </cell>
          <cell r="G170" t="str">
            <v>Операционная деятельность</v>
          </cell>
          <cell r="H170" t="str">
            <v>Выбытия</v>
          </cell>
          <cell r="I170">
            <v>133470</v>
          </cell>
          <cell r="J170">
            <v>113460</v>
          </cell>
          <cell r="K170">
            <v>247078</v>
          </cell>
          <cell r="L170">
            <v>494008</v>
          </cell>
          <cell r="M170">
            <v>9300</v>
          </cell>
          <cell r="N170">
            <v>14520</v>
          </cell>
          <cell r="O170">
            <v>136150</v>
          </cell>
          <cell r="P170">
            <v>31600</v>
          </cell>
          <cell r="Q170">
            <v>15750</v>
          </cell>
          <cell r="R170">
            <v>12800</v>
          </cell>
          <cell r="S170">
            <v>4500</v>
          </cell>
          <cell r="T170">
            <v>44000</v>
          </cell>
          <cell r="U170">
            <v>11600</v>
          </cell>
          <cell r="V170">
            <v>63700</v>
          </cell>
          <cell r="W170">
            <v>32600</v>
          </cell>
          <cell r="X170">
            <v>26800</v>
          </cell>
          <cell r="Y170">
            <v>403320</v>
          </cell>
        </row>
        <row r="171">
          <cell r="D171">
            <v>802</v>
          </cell>
          <cell r="E171" t="str">
            <v>Аренда машин / проездные</v>
          </cell>
          <cell r="F171" t="str">
            <v>Административно-хозяйственный отдел (Завод)</v>
          </cell>
          <cell r="G171" t="str">
            <v>Операционная деятельность</v>
          </cell>
          <cell r="H171" t="str">
            <v>Выбытия</v>
          </cell>
          <cell r="I171">
            <v>538000</v>
          </cell>
          <cell r="J171">
            <v>452630</v>
          </cell>
          <cell r="K171">
            <v>443000</v>
          </cell>
          <cell r="L171">
            <v>1433630</v>
          </cell>
          <cell r="M171">
            <v>364870.1</v>
          </cell>
          <cell r="N171">
            <v>365570.12</v>
          </cell>
          <cell r="O171">
            <v>337466.56</v>
          </cell>
          <cell r="P171">
            <v>365870.12</v>
          </cell>
          <cell r="Q171">
            <v>359135.6</v>
          </cell>
          <cell r="R171">
            <v>370870.12</v>
          </cell>
          <cell r="S171">
            <v>369237.38</v>
          </cell>
          <cell r="T171">
            <v>403908.62600000005</v>
          </cell>
          <cell r="U171">
            <v>394508.62600000005</v>
          </cell>
          <cell r="V171">
            <v>362137.38</v>
          </cell>
          <cell r="W171">
            <v>390508.62600000005</v>
          </cell>
          <cell r="X171">
            <v>380337.38</v>
          </cell>
          <cell r="Y171">
            <v>4464420.6380000003</v>
          </cell>
        </row>
        <row r="172">
          <cell r="D172">
            <v>803</v>
          </cell>
          <cell r="E172" t="str">
            <v>Прочие расходы на транспорт</v>
          </cell>
          <cell r="F172" t="str">
            <v>Административно-хозяйственный отдел (Завод)</v>
          </cell>
          <cell r="G172" t="str">
            <v>Операционная деятельность</v>
          </cell>
          <cell r="H172" t="str">
            <v>Выбытия</v>
          </cell>
          <cell r="I172">
            <v>1000</v>
          </cell>
          <cell r="J172">
            <v>500</v>
          </cell>
          <cell r="K172">
            <v>0</v>
          </cell>
          <cell r="L172">
            <v>1500</v>
          </cell>
          <cell r="M172">
            <v>250</v>
          </cell>
          <cell r="N172">
            <v>250</v>
          </cell>
          <cell r="O172">
            <v>40250</v>
          </cell>
          <cell r="P172">
            <v>250</v>
          </cell>
          <cell r="Q172">
            <v>140500</v>
          </cell>
          <cell r="R172">
            <v>250</v>
          </cell>
          <cell r="S172">
            <v>2250</v>
          </cell>
          <cell r="T172">
            <v>250</v>
          </cell>
          <cell r="U172">
            <v>250</v>
          </cell>
          <cell r="V172">
            <v>250</v>
          </cell>
          <cell r="W172">
            <v>250</v>
          </cell>
          <cell r="X172">
            <v>250</v>
          </cell>
          <cell r="Y172">
            <v>185250</v>
          </cell>
        </row>
        <row r="173">
          <cell r="D173">
            <v>1004</v>
          </cell>
          <cell r="E173" t="str">
            <v>Почтово-телеграфные и курьерские расходы</v>
          </cell>
          <cell r="F173" t="str">
            <v>Административно-хозяйственный отдел (Завод)</v>
          </cell>
          <cell r="G173" t="str">
            <v>Операционная деятельность</v>
          </cell>
          <cell r="H173" t="str">
            <v>Выбытия</v>
          </cell>
          <cell r="I173">
            <v>58180</v>
          </cell>
          <cell r="J173">
            <v>57325</v>
          </cell>
          <cell r="K173">
            <v>55000</v>
          </cell>
          <cell r="L173">
            <v>170505</v>
          </cell>
          <cell r="M173">
            <v>21000</v>
          </cell>
          <cell r="N173">
            <v>24300</v>
          </cell>
          <cell r="O173">
            <v>36000</v>
          </cell>
          <cell r="P173">
            <v>24300</v>
          </cell>
          <cell r="Q173">
            <v>24300</v>
          </cell>
          <cell r="R173">
            <v>24300</v>
          </cell>
          <cell r="S173">
            <v>37600</v>
          </cell>
          <cell r="T173">
            <v>24300</v>
          </cell>
          <cell r="U173">
            <v>24300</v>
          </cell>
          <cell r="V173">
            <v>23300</v>
          </cell>
          <cell r="W173">
            <v>36000</v>
          </cell>
          <cell r="X173">
            <v>24300</v>
          </cell>
          <cell r="Y173">
            <v>324000</v>
          </cell>
        </row>
        <row r="174">
          <cell r="D174">
            <v>1005</v>
          </cell>
          <cell r="E174" t="str">
            <v>Подписка на периодические издания</v>
          </cell>
          <cell r="F174" t="str">
            <v>Административно-хозяйственный отдел (Завод)</v>
          </cell>
          <cell r="G174" t="str">
            <v>Операционная деятельность</v>
          </cell>
          <cell r="H174" t="str">
            <v>Выбытия</v>
          </cell>
          <cell r="I174">
            <v>98793</v>
          </cell>
          <cell r="J174">
            <v>0</v>
          </cell>
          <cell r="K174">
            <v>0</v>
          </cell>
          <cell r="L174">
            <v>98793</v>
          </cell>
          <cell r="M174">
            <v>0</v>
          </cell>
          <cell r="N174">
            <v>0</v>
          </cell>
          <cell r="O174">
            <v>0</v>
          </cell>
          <cell r="P174">
            <v>90000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98000</v>
          </cell>
          <cell r="W174">
            <v>0</v>
          </cell>
          <cell r="X174">
            <v>0</v>
          </cell>
          <cell r="Y174">
            <v>188000</v>
          </cell>
        </row>
        <row r="175">
          <cell r="D175">
            <v>1202</v>
          </cell>
          <cell r="E175" t="str">
            <v>Юридические услуги</v>
          </cell>
          <cell r="F175" t="str">
            <v>Административно-хозяйственный отдел (Завод)</v>
          </cell>
          <cell r="G175" t="str">
            <v>Операционная деятельность</v>
          </cell>
          <cell r="H175" t="str">
            <v>Выбытия</v>
          </cell>
          <cell r="I175">
            <v>0</v>
          </cell>
          <cell r="J175">
            <v>3000</v>
          </cell>
          <cell r="K175">
            <v>0</v>
          </cell>
          <cell r="L175">
            <v>3000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</row>
        <row r="176">
          <cell r="D176">
            <v>1203</v>
          </cell>
          <cell r="E176" t="str">
            <v>Услуги регистраторов, нотариальные услуги</v>
          </cell>
          <cell r="F176" t="str">
            <v>Административно-хозяйственный отдел (Завод)</v>
          </cell>
          <cell r="G176" t="str">
            <v>Операционная деятельность</v>
          </cell>
          <cell r="H176" t="str">
            <v>Выбытия</v>
          </cell>
          <cell r="I176">
            <v>15660</v>
          </cell>
          <cell r="J176">
            <v>12830</v>
          </cell>
          <cell r="K176">
            <v>9330</v>
          </cell>
          <cell r="L176">
            <v>37820</v>
          </cell>
          <cell r="M176">
            <v>0</v>
          </cell>
          <cell r="N176">
            <v>3500</v>
          </cell>
          <cell r="O176">
            <v>3500</v>
          </cell>
          <cell r="P176">
            <v>3500</v>
          </cell>
          <cell r="Q176">
            <v>3500</v>
          </cell>
          <cell r="R176">
            <v>3500</v>
          </cell>
          <cell r="S176">
            <v>3500</v>
          </cell>
          <cell r="T176">
            <v>3500</v>
          </cell>
          <cell r="U176">
            <v>3500</v>
          </cell>
          <cell r="V176">
            <v>3500</v>
          </cell>
          <cell r="W176">
            <v>3500</v>
          </cell>
          <cell r="X176">
            <v>3500</v>
          </cell>
          <cell r="Y176">
            <v>38500</v>
          </cell>
        </row>
        <row r="177">
          <cell r="D177">
            <v>1502</v>
          </cell>
          <cell r="E177" t="str">
            <v>Покупка автотранспорта</v>
          </cell>
          <cell r="F177" t="str">
            <v>Административно-хозяйственный отдел (Завод)</v>
          </cell>
          <cell r="G177" t="str">
            <v>Операционная деятельность</v>
          </cell>
          <cell r="H177" t="str">
            <v>Выбытия</v>
          </cell>
          <cell r="I177">
            <v>162726.34</v>
          </cell>
          <cell r="J177">
            <v>162726.34</v>
          </cell>
          <cell r="K177">
            <v>162726.34</v>
          </cell>
          <cell r="L177">
            <v>488179.02</v>
          </cell>
          <cell r="M177">
            <v>-3058610.7199999993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-3058610.7199999993</v>
          </cell>
        </row>
        <row r="178">
          <cell r="D178" t="str">
            <v>1503-1</v>
          </cell>
          <cell r="E178" t="str">
            <v>мебель</v>
          </cell>
          <cell r="F178" t="str">
            <v>Административно-хозяйственный отдел (Завод)</v>
          </cell>
          <cell r="G178" t="str">
            <v>Операционная деятельность</v>
          </cell>
          <cell r="H178" t="str">
            <v>Выбытия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10500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34500</v>
          </cell>
          <cell r="T178">
            <v>0</v>
          </cell>
          <cell r="U178">
            <v>28000</v>
          </cell>
          <cell r="V178">
            <v>0</v>
          </cell>
          <cell r="W178">
            <v>0</v>
          </cell>
          <cell r="X178">
            <v>0</v>
          </cell>
          <cell r="Y178">
            <v>73000</v>
          </cell>
        </row>
        <row r="179">
          <cell r="D179">
            <v>1505</v>
          </cell>
          <cell r="E179" t="str">
            <v>Прочие расходы (инвестиции АУР)</v>
          </cell>
          <cell r="F179" t="str">
            <v>Административно-хозяйственный отдел (Завод)</v>
          </cell>
          <cell r="G179" t="str">
            <v>Операционная деятельность</v>
          </cell>
          <cell r="H179" t="str">
            <v>Выбытия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</row>
        <row r="180">
          <cell r="D180">
            <v>2116</v>
          </cell>
          <cell r="E180" t="str">
            <v>Поступления от продажи прочих основных средств</v>
          </cell>
          <cell r="F180" t="str">
            <v>Административно-хозяйственный отдел (Завод)</v>
          </cell>
          <cell r="G180" t="str">
            <v>Инвестиционная деятельность</v>
          </cell>
          <cell r="H180" t="str">
            <v>Поступления</v>
          </cell>
          <cell r="I180">
            <v>0</v>
          </cell>
          <cell r="J180">
            <v>350000</v>
          </cell>
          <cell r="K180">
            <v>0</v>
          </cell>
          <cell r="L180">
            <v>350000</v>
          </cell>
          <cell r="M180">
            <v>3522548.8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3522548.8</v>
          </cell>
        </row>
        <row r="181">
          <cell r="D181">
            <v>221223</v>
          </cell>
          <cell r="E181" t="str">
            <v>Мебель для производства</v>
          </cell>
          <cell r="F181" t="str">
            <v>Административно-хозяйственный отдел (Завод)</v>
          </cell>
          <cell r="G181" t="str">
            <v>Инвестиционная деятельность</v>
          </cell>
          <cell r="H181" t="str">
            <v>Выбытия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9000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9000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</row>
        <row r="187">
          <cell r="D187">
            <v>10500</v>
          </cell>
          <cell r="E187" t="str">
            <v>От аренды</v>
          </cell>
          <cell r="F187" t="str">
            <v>Административно-хозяйственный отдел (Завод)</v>
          </cell>
          <cell r="G187" t="str">
            <v>Операционная деятельность</v>
          </cell>
          <cell r="H187" t="str">
            <v>Поступления</v>
          </cell>
          <cell r="I187">
            <v>72779</v>
          </cell>
          <cell r="J187">
            <v>36819</v>
          </cell>
          <cell r="K187">
            <v>36819</v>
          </cell>
          <cell r="L187">
            <v>146417</v>
          </cell>
          <cell r="M187">
            <v>36819</v>
          </cell>
          <cell r="N187">
            <v>36819</v>
          </cell>
          <cell r="O187">
            <v>36819</v>
          </cell>
          <cell r="P187">
            <v>36819</v>
          </cell>
          <cell r="Q187">
            <v>36819</v>
          </cell>
          <cell r="R187">
            <v>36819</v>
          </cell>
          <cell r="S187">
            <v>39396.33</v>
          </cell>
          <cell r="T187">
            <v>39396.33</v>
          </cell>
          <cell r="U187">
            <v>39396.33</v>
          </cell>
          <cell r="V187">
            <v>39396.33</v>
          </cell>
          <cell r="W187">
            <v>39396.33</v>
          </cell>
          <cell r="X187">
            <v>39396.33</v>
          </cell>
          <cell r="Y187">
            <v>457291.9800000001</v>
          </cell>
        </row>
        <row r="188">
          <cell r="D188">
            <v>19900</v>
          </cell>
          <cell r="E188" t="str">
            <v>Прочие поступления по операционной деятельности</v>
          </cell>
          <cell r="F188" t="str">
            <v>Административно-хозяйственный отдел (Завод)</v>
          </cell>
          <cell r="G188" t="str">
            <v>Операционная деятельность</v>
          </cell>
          <cell r="H188" t="str">
            <v>Поступления</v>
          </cell>
          <cell r="I188">
            <v>0</v>
          </cell>
          <cell r="J188">
            <v>0</v>
          </cell>
          <cell r="K188">
            <v>1836000</v>
          </cell>
          <cell r="L188">
            <v>1836000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</row>
        <row r="189">
          <cell r="D189">
            <v>20199</v>
          </cell>
          <cell r="E189" t="str">
            <v>Прочие материальные затраты</v>
          </cell>
          <cell r="F189" t="str">
            <v>Административно-хозяйственный отдел (Завод)</v>
          </cell>
          <cell r="G189" t="str">
            <v>Операционная деятельность</v>
          </cell>
          <cell r="H189" t="str">
            <v>Выбытия</v>
          </cell>
          <cell r="I189">
            <v>1117580.17</v>
          </cell>
          <cell r="J189">
            <v>1001770.83</v>
          </cell>
          <cell r="K189">
            <v>981019.36</v>
          </cell>
          <cell r="L189">
            <v>3100370.36</v>
          </cell>
          <cell r="M189">
            <v>1151430.6000000001</v>
          </cell>
          <cell r="N189">
            <v>1187573.8900000001</v>
          </cell>
          <cell r="O189">
            <v>789585.39</v>
          </cell>
          <cell r="P189">
            <v>508114.58999999997</v>
          </cell>
          <cell r="Q189">
            <v>539874.31000000006</v>
          </cell>
          <cell r="R189">
            <v>1017910.2799999999</v>
          </cell>
          <cell r="S189">
            <v>1184308.3700000001</v>
          </cell>
          <cell r="T189">
            <v>358302.73</v>
          </cell>
          <cell r="U189">
            <v>537181.82000000007</v>
          </cell>
          <cell r="V189">
            <v>565911.92999999993</v>
          </cell>
          <cell r="W189">
            <v>649006.6</v>
          </cell>
          <cell r="X189">
            <v>427915.61</v>
          </cell>
          <cell r="Y189">
            <v>8917116.1199999992</v>
          </cell>
        </row>
        <row r="190">
          <cell r="D190">
            <v>20299</v>
          </cell>
          <cell r="E190" t="str">
            <v>Прочие услуги производственного характера</v>
          </cell>
          <cell r="F190" t="str">
            <v>Административно-хозяйственный отдел (Завод)</v>
          </cell>
          <cell r="G190" t="str">
            <v>Операционная деятельность</v>
          </cell>
          <cell r="H190" t="str">
            <v>Выбытия</v>
          </cell>
          <cell r="I190">
            <v>166345</v>
          </cell>
          <cell r="J190">
            <v>308309</v>
          </cell>
          <cell r="K190">
            <v>300399</v>
          </cell>
          <cell r="L190">
            <v>775053</v>
          </cell>
          <cell r="M190">
            <v>283552</v>
          </cell>
          <cell r="N190">
            <v>283552</v>
          </cell>
          <cell r="O190">
            <v>283552</v>
          </cell>
          <cell r="P190">
            <v>283552</v>
          </cell>
          <cell r="Q190">
            <v>283552</v>
          </cell>
          <cell r="R190">
            <v>283552</v>
          </cell>
          <cell r="S190">
            <v>283552</v>
          </cell>
          <cell r="T190">
            <v>283552</v>
          </cell>
          <cell r="U190">
            <v>283552</v>
          </cell>
          <cell r="V190">
            <v>283552</v>
          </cell>
          <cell r="W190">
            <v>283552</v>
          </cell>
          <cell r="X190">
            <v>282552</v>
          </cell>
          <cell r="Y190">
            <v>3401624</v>
          </cell>
        </row>
        <row r="191">
          <cell r="D191" t="str">
            <v>20501.04</v>
          </cell>
          <cell r="E191" t="str">
            <v xml:space="preserve">Почтово-телеграфные и курьерские расходы </v>
          </cell>
          <cell r="F191" t="str">
            <v>Административно-хозяйственный отдел (Завод)</v>
          </cell>
          <cell r="G191" t="str">
            <v>Операционная деятельность</v>
          </cell>
          <cell r="H191" t="str">
            <v>Выбытия</v>
          </cell>
          <cell r="I191">
            <v>58180</v>
          </cell>
          <cell r="J191">
            <v>57325</v>
          </cell>
          <cell r="K191">
            <v>55000</v>
          </cell>
          <cell r="L191">
            <v>170505</v>
          </cell>
          <cell r="M191">
            <v>21000</v>
          </cell>
          <cell r="N191">
            <v>24300</v>
          </cell>
          <cell r="O191">
            <v>36000</v>
          </cell>
          <cell r="P191">
            <v>24300</v>
          </cell>
          <cell r="Q191">
            <v>24300</v>
          </cell>
          <cell r="R191">
            <v>24300</v>
          </cell>
          <cell r="S191">
            <v>37600</v>
          </cell>
          <cell r="T191">
            <v>24300</v>
          </cell>
          <cell r="U191">
            <v>24300</v>
          </cell>
          <cell r="V191">
            <v>23300</v>
          </cell>
          <cell r="W191">
            <v>36000</v>
          </cell>
          <cell r="X191">
            <v>24300</v>
          </cell>
          <cell r="Y191">
            <v>324000</v>
          </cell>
        </row>
        <row r="192">
          <cell r="D192">
            <v>20502</v>
          </cell>
          <cell r="E192" t="str">
            <v>Коммунальные услуги</v>
          </cell>
          <cell r="F192" t="str">
            <v>Административно-хозяйственный отдел (Завод)</v>
          </cell>
          <cell r="G192" t="str">
            <v>Операционная деятельность</v>
          </cell>
          <cell r="H192" t="str">
            <v>Выбытия</v>
          </cell>
          <cell r="I192">
            <v>76694.3</v>
          </cell>
          <cell r="J192">
            <v>76694.3</v>
          </cell>
          <cell r="K192">
            <v>0</v>
          </cell>
          <cell r="L192">
            <v>153388.6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</row>
        <row r="193">
          <cell r="D193" t="str">
            <v>20509.03</v>
          </cell>
          <cell r="E193" t="str">
            <v>Фирменная и сувенирная продукция</v>
          </cell>
          <cell r="F193" t="str">
            <v>Административно-хозяйственный отдел (Завод)</v>
          </cell>
          <cell r="G193" t="str">
            <v>Операционная деятельность</v>
          </cell>
          <cell r="H193" t="str">
            <v>Выбытия</v>
          </cell>
          <cell r="I193">
            <v>0</v>
          </cell>
          <cell r="J193">
            <v>3400</v>
          </cell>
          <cell r="K193">
            <v>0</v>
          </cell>
          <cell r="L193">
            <v>3400</v>
          </cell>
          <cell r="M193">
            <v>0</v>
          </cell>
          <cell r="N193">
            <v>0</v>
          </cell>
          <cell r="O193">
            <v>2000</v>
          </cell>
          <cell r="P193">
            <v>0</v>
          </cell>
          <cell r="Q193">
            <v>0</v>
          </cell>
          <cell r="R193">
            <v>0</v>
          </cell>
          <cell r="S193">
            <v>2000</v>
          </cell>
          <cell r="T193">
            <v>0</v>
          </cell>
          <cell r="U193">
            <v>0</v>
          </cell>
          <cell r="V193">
            <v>0</v>
          </cell>
          <cell r="W193">
            <v>2000</v>
          </cell>
          <cell r="X193">
            <v>0</v>
          </cell>
          <cell r="Y193">
            <v>6000</v>
          </cell>
        </row>
        <row r="194">
          <cell r="D194" t="str">
            <v>20511.01</v>
          </cell>
          <cell r="E194" t="str">
            <v xml:space="preserve">Уборка </v>
          </cell>
          <cell r="F194" t="str">
            <v>Административно-хозяйственный отдел (Завод)</v>
          </cell>
          <cell r="G194" t="str">
            <v>Операционная деятельность</v>
          </cell>
          <cell r="H194" t="str">
            <v>Выбытия</v>
          </cell>
          <cell r="I194">
            <v>187282.448</v>
          </cell>
          <cell r="J194">
            <v>297833.44799999997</v>
          </cell>
          <cell r="K194">
            <v>206404.448</v>
          </cell>
          <cell r="L194">
            <v>691520.34399999992</v>
          </cell>
          <cell r="M194">
            <v>134454</v>
          </cell>
          <cell r="N194">
            <v>177454</v>
          </cell>
          <cell r="O194">
            <v>177454</v>
          </cell>
          <cell r="P194">
            <v>187454</v>
          </cell>
          <cell r="Q194">
            <v>300854</v>
          </cell>
          <cell r="R194">
            <v>134454</v>
          </cell>
          <cell r="S194">
            <v>154454</v>
          </cell>
          <cell r="T194">
            <v>134454</v>
          </cell>
          <cell r="U194">
            <v>137454</v>
          </cell>
          <cell r="V194">
            <v>134454</v>
          </cell>
          <cell r="W194">
            <v>134454</v>
          </cell>
          <cell r="X194">
            <v>187454</v>
          </cell>
          <cell r="Y194">
            <v>1994848</v>
          </cell>
        </row>
        <row r="195">
          <cell r="D195" t="str">
            <v>20511.02</v>
          </cell>
          <cell r="E195" t="str">
            <v>Обустройство офиса</v>
          </cell>
          <cell r="F195" t="str">
            <v>Административно-хозяйственный отдел (Завод)</v>
          </cell>
          <cell r="G195" t="str">
            <v>Операционная деятельность</v>
          </cell>
          <cell r="H195" t="str">
            <v>Выбытия</v>
          </cell>
          <cell r="I195">
            <v>78250</v>
          </cell>
          <cell r="J195">
            <v>127000</v>
          </cell>
          <cell r="K195">
            <v>10000</v>
          </cell>
          <cell r="L195">
            <v>215250</v>
          </cell>
          <cell r="M195">
            <v>0</v>
          </cell>
          <cell r="N195">
            <v>15000</v>
          </cell>
          <cell r="O195">
            <v>35000</v>
          </cell>
          <cell r="P195">
            <v>50000</v>
          </cell>
          <cell r="Q195">
            <v>25000</v>
          </cell>
          <cell r="R195">
            <v>15000</v>
          </cell>
          <cell r="S195">
            <v>0</v>
          </cell>
          <cell r="T195">
            <v>15000</v>
          </cell>
          <cell r="U195">
            <v>20000</v>
          </cell>
          <cell r="V195">
            <v>0</v>
          </cell>
          <cell r="W195">
            <v>15000</v>
          </cell>
          <cell r="X195">
            <v>15000</v>
          </cell>
          <cell r="Y195">
            <v>205000</v>
          </cell>
        </row>
        <row r="196">
          <cell r="D196" t="str">
            <v>20511.03</v>
          </cell>
          <cell r="E196" t="str">
            <v>Канцелярские расходы</v>
          </cell>
          <cell r="F196" t="str">
            <v>Административно-хозяйственный отдел (Завод)</v>
          </cell>
          <cell r="G196" t="str">
            <v>Операционная деятельность</v>
          </cell>
          <cell r="H196" t="str">
            <v>Выбытия</v>
          </cell>
          <cell r="I196">
            <v>54853.333333333336</v>
          </cell>
          <cell r="J196">
            <v>56624.333333333336</v>
          </cell>
          <cell r="K196">
            <v>57929.333333333336</v>
          </cell>
          <cell r="L196">
            <v>169407</v>
          </cell>
          <cell r="M196">
            <v>55840</v>
          </cell>
          <cell r="N196">
            <v>55840</v>
          </cell>
          <cell r="O196">
            <v>58090</v>
          </cell>
          <cell r="P196">
            <v>58170</v>
          </cell>
          <cell r="Q196">
            <v>55840</v>
          </cell>
          <cell r="R196">
            <v>55840</v>
          </cell>
          <cell r="S196">
            <v>58170</v>
          </cell>
          <cell r="T196">
            <v>55840</v>
          </cell>
          <cell r="U196">
            <v>58090</v>
          </cell>
          <cell r="V196">
            <v>58170</v>
          </cell>
          <cell r="W196">
            <v>55766.666666666672</v>
          </cell>
          <cell r="X196">
            <v>55766.666666666672</v>
          </cell>
          <cell r="Y196">
            <v>681423.33333333326</v>
          </cell>
        </row>
        <row r="197">
          <cell r="D197" t="str">
            <v>20511.04</v>
          </cell>
          <cell r="E197" t="str">
            <v>Хозяйственные расходы</v>
          </cell>
          <cell r="F197" t="str">
            <v>Административно-хозяйственный отдел (Завод)</v>
          </cell>
          <cell r="G197" t="str">
            <v>Операционная деятельность</v>
          </cell>
          <cell r="H197" t="str">
            <v>Выбытия</v>
          </cell>
          <cell r="I197">
            <v>37664.819999999992</v>
          </cell>
          <cell r="J197">
            <v>86421.819999999992</v>
          </cell>
          <cell r="K197">
            <v>58541.819999999992</v>
          </cell>
          <cell r="L197">
            <v>182628.45999999996</v>
          </cell>
          <cell r="M197">
            <v>61046</v>
          </cell>
          <cell r="N197">
            <v>63046</v>
          </cell>
          <cell r="O197">
            <v>81962</v>
          </cell>
          <cell r="P197">
            <v>65706</v>
          </cell>
          <cell r="Q197">
            <v>61046</v>
          </cell>
          <cell r="R197">
            <v>63046</v>
          </cell>
          <cell r="S197">
            <v>61046</v>
          </cell>
          <cell r="T197">
            <v>61046</v>
          </cell>
          <cell r="U197">
            <v>81962</v>
          </cell>
          <cell r="V197">
            <v>63046</v>
          </cell>
          <cell r="W197">
            <v>60915</v>
          </cell>
          <cell r="X197">
            <v>60915</v>
          </cell>
          <cell r="Y197">
            <v>784782</v>
          </cell>
        </row>
        <row r="198">
          <cell r="D198" t="str">
            <v>20511.05</v>
          </cell>
          <cell r="E198" t="str">
            <v>Вода, чай, кофе</v>
          </cell>
          <cell r="F198" t="str">
            <v>Административно-хозяйственный отдел (Завод)</v>
          </cell>
          <cell r="G198" t="str">
            <v>Операционная деятельность</v>
          </cell>
          <cell r="H198" t="str">
            <v>Выбытия</v>
          </cell>
          <cell r="I198">
            <v>38700</v>
          </cell>
          <cell r="J198">
            <v>125000</v>
          </cell>
          <cell r="K198">
            <v>19464</v>
          </cell>
          <cell r="L198">
            <v>183164</v>
          </cell>
          <cell r="M198">
            <v>5000</v>
          </cell>
          <cell r="N198">
            <v>29700</v>
          </cell>
          <cell r="O198">
            <v>20500</v>
          </cell>
          <cell r="P198">
            <v>26700</v>
          </cell>
          <cell r="Q198">
            <v>8000</v>
          </cell>
          <cell r="R198">
            <v>42200</v>
          </cell>
          <cell r="S198">
            <v>5000</v>
          </cell>
          <cell r="T198">
            <v>29700</v>
          </cell>
          <cell r="U198">
            <v>20500</v>
          </cell>
          <cell r="V198">
            <v>29700</v>
          </cell>
          <cell r="W198">
            <v>5000</v>
          </cell>
          <cell r="X198">
            <v>41700</v>
          </cell>
          <cell r="Y198">
            <v>263700</v>
          </cell>
        </row>
        <row r="199">
          <cell r="D199" t="str">
            <v>20512.01</v>
          </cell>
          <cell r="E199" t="str">
            <v>Ремонт/ТО автотранспорт</v>
          </cell>
          <cell r="F199" t="str">
            <v>Административно-хозяйственный отдел (Завод)</v>
          </cell>
          <cell r="G199" t="str">
            <v>Операционная деятельность</v>
          </cell>
          <cell r="H199" t="str">
            <v>Выбытия</v>
          </cell>
          <cell r="I199">
            <v>121930</v>
          </cell>
          <cell r="J199">
            <v>106690</v>
          </cell>
          <cell r="K199">
            <v>240308</v>
          </cell>
          <cell r="L199">
            <v>468928</v>
          </cell>
          <cell r="M199">
            <v>8500</v>
          </cell>
          <cell r="N199">
            <v>9050</v>
          </cell>
          <cell r="O199">
            <v>131850</v>
          </cell>
          <cell r="P199">
            <v>27300</v>
          </cell>
          <cell r="Q199">
            <v>11450</v>
          </cell>
          <cell r="R199">
            <v>8500</v>
          </cell>
          <cell r="S199">
            <v>200</v>
          </cell>
          <cell r="T199">
            <v>39700</v>
          </cell>
          <cell r="U199">
            <v>7300</v>
          </cell>
          <cell r="V199">
            <v>55500</v>
          </cell>
          <cell r="W199">
            <v>28300</v>
          </cell>
          <cell r="X199">
            <v>22500</v>
          </cell>
          <cell r="Y199">
            <v>350150</v>
          </cell>
        </row>
        <row r="200">
          <cell r="D200" t="str">
            <v>20512.02</v>
          </cell>
          <cell r="E200" t="str">
            <v xml:space="preserve">Аренда машин </v>
          </cell>
          <cell r="F200" t="str">
            <v>Административно-хозяйственный отдел (Завод)</v>
          </cell>
          <cell r="G200" t="str">
            <v>Операционная деятельность</v>
          </cell>
          <cell r="H200" t="str">
            <v>Выбытия</v>
          </cell>
          <cell r="I200">
            <v>538000</v>
          </cell>
          <cell r="J200">
            <v>452630</v>
          </cell>
          <cell r="K200">
            <v>443000</v>
          </cell>
          <cell r="L200">
            <v>1433630</v>
          </cell>
          <cell r="M200">
            <v>364870.1</v>
          </cell>
          <cell r="N200">
            <v>365570.12</v>
          </cell>
          <cell r="O200">
            <v>337466.56</v>
          </cell>
          <cell r="P200">
            <v>365870.12</v>
          </cell>
          <cell r="Q200">
            <v>359135.6</v>
          </cell>
          <cell r="R200">
            <v>370870.12</v>
          </cell>
          <cell r="S200">
            <v>369237.38</v>
          </cell>
          <cell r="T200">
            <v>403908.62600000005</v>
          </cell>
          <cell r="U200">
            <v>394508.62600000005</v>
          </cell>
          <cell r="V200">
            <v>362137.38</v>
          </cell>
          <cell r="W200">
            <v>390508.62600000005</v>
          </cell>
          <cell r="X200">
            <v>380337.38</v>
          </cell>
          <cell r="Y200">
            <v>4464420.6380000003</v>
          </cell>
        </row>
        <row r="201">
          <cell r="D201" t="str">
            <v>20512.03</v>
          </cell>
          <cell r="E201" t="str">
            <v>Страхование автотранспорта</v>
          </cell>
          <cell r="F201" t="str">
            <v>Административно-хозяйственный отдел (Завод)</v>
          </cell>
          <cell r="G201" t="str">
            <v>Операционная деятельность</v>
          </cell>
          <cell r="H201" t="str">
            <v>Выбытия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40000</v>
          </cell>
          <cell r="P201">
            <v>0</v>
          </cell>
          <cell r="Q201">
            <v>140250</v>
          </cell>
          <cell r="R201">
            <v>0</v>
          </cell>
          <cell r="S201">
            <v>2000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182250</v>
          </cell>
        </row>
        <row r="202">
          <cell r="D202" t="str">
            <v>20512.04</v>
          </cell>
          <cell r="E202" t="str">
            <v>ГСМ</v>
          </cell>
          <cell r="F202" t="str">
            <v>Административно-хозяйственный отдел (Завод)</v>
          </cell>
          <cell r="G202" t="str">
            <v>Операционная деятельность</v>
          </cell>
          <cell r="H202" t="str">
            <v>Выбытия</v>
          </cell>
          <cell r="I202">
            <v>92868.433920780997</v>
          </cell>
          <cell r="J202">
            <v>105630.41399999998</v>
          </cell>
          <cell r="K202">
            <v>105596.63399999998</v>
          </cell>
          <cell r="L202">
            <v>304095.48192078096</v>
          </cell>
          <cell r="M202">
            <v>38058</v>
          </cell>
          <cell r="N202">
            <v>67332</v>
          </cell>
          <cell r="O202">
            <v>67332</v>
          </cell>
          <cell r="P202">
            <v>59851.5</v>
          </cell>
          <cell r="Q202">
            <v>42106.5</v>
          </cell>
          <cell r="R202">
            <v>42106.5</v>
          </cell>
          <cell r="S202">
            <v>42106.5</v>
          </cell>
          <cell r="T202">
            <v>42106.5</v>
          </cell>
          <cell r="U202">
            <v>42106.5</v>
          </cell>
          <cell r="V202">
            <v>44641.5</v>
          </cell>
          <cell r="W202">
            <v>55164</v>
          </cell>
          <cell r="X202">
            <v>52464</v>
          </cell>
          <cell r="Y202">
            <v>595375.5</v>
          </cell>
        </row>
        <row r="203">
          <cell r="D203" t="str">
            <v>20512.05</v>
          </cell>
          <cell r="E203" t="str">
            <v>Мойка, парковка, прочее</v>
          </cell>
          <cell r="F203" t="str">
            <v>Административно-хозяйственный отдел (Завод)</v>
          </cell>
          <cell r="G203" t="str">
            <v>Операционная деятельность</v>
          </cell>
          <cell r="H203" t="str">
            <v>Выбытия</v>
          </cell>
          <cell r="I203">
            <v>19711</v>
          </cell>
          <cell r="J203">
            <v>14441</v>
          </cell>
          <cell r="K203">
            <v>17112</v>
          </cell>
          <cell r="L203">
            <v>51264</v>
          </cell>
          <cell r="M203">
            <v>4250</v>
          </cell>
          <cell r="N203">
            <v>8920</v>
          </cell>
          <cell r="O203">
            <v>7750</v>
          </cell>
          <cell r="P203">
            <v>7750</v>
          </cell>
          <cell r="Q203">
            <v>7750</v>
          </cell>
          <cell r="R203">
            <v>7750</v>
          </cell>
          <cell r="S203">
            <v>7750</v>
          </cell>
          <cell r="T203">
            <v>7750</v>
          </cell>
          <cell r="U203">
            <v>7750</v>
          </cell>
          <cell r="V203">
            <v>11650</v>
          </cell>
          <cell r="W203">
            <v>7750</v>
          </cell>
          <cell r="X203">
            <v>7750</v>
          </cell>
          <cell r="Y203">
            <v>94570</v>
          </cell>
        </row>
        <row r="204">
          <cell r="D204" t="str">
            <v>20512.06</v>
          </cell>
          <cell r="E204" t="str">
            <v>Аренда автостоянки</v>
          </cell>
          <cell r="F204" t="str">
            <v>Административно-хозяйственный отдел (Завод)</v>
          </cell>
          <cell r="G204" t="str">
            <v>Операционная деятельность</v>
          </cell>
          <cell r="H204" t="str">
            <v>Выбытия</v>
          </cell>
          <cell r="I204">
            <v>130500</v>
          </cell>
          <cell r="J204">
            <v>130500</v>
          </cell>
          <cell r="K204">
            <v>0</v>
          </cell>
          <cell r="L204">
            <v>261000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</row>
        <row r="205">
          <cell r="D205">
            <v>20514</v>
          </cell>
          <cell r="E205" t="str">
            <v>Услуги по организации переводов</v>
          </cell>
          <cell r="F205" t="str">
            <v>Административно-хозяйственный отдел (Завод)</v>
          </cell>
          <cell r="G205" t="str">
            <v>Операционная деятельность</v>
          </cell>
          <cell r="H205" t="str">
            <v>Выбытия</v>
          </cell>
          <cell r="I205">
            <v>0</v>
          </cell>
          <cell r="J205">
            <v>3000</v>
          </cell>
          <cell r="K205">
            <v>0</v>
          </cell>
          <cell r="L205">
            <v>3000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  <row r="206">
          <cell r="D206">
            <v>20515</v>
          </cell>
          <cell r="E206" t="str">
            <v>Услуги регистраторов, нотариальные услуги, сертификация</v>
          </cell>
          <cell r="F206" t="str">
            <v>Административно-хозяйственный отдел (Завод)</v>
          </cell>
          <cell r="G206" t="str">
            <v>Операционная деятельность</v>
          </cell>
          <cell r="H206" t="str">
            <v>Выбытия</v>
          </cell>
          <cell r="I206">
            <v>15660</v>
          </cell>
          <cell r="J206">
            <v>12830</v>
          </cell>
          <cell r="K206">
            <v>9330</v>
          </cell>
          <cell r="L206">
            <v>37820</v>
          </cell>
          <cell r="M206">
            <v>0</v>
          </cell>
          <cell r="N206">
            <v>3500</v>
          </cell>
          <cell r="O206">
            <v>3500</v>
          </cell>
          <cell r="P206">
            <v>3500</v>
          </cell>
          <cell r="Q206">
            <v>3500</v>
          </cell>
          <cell r="R206">
            <v>3500</v>
          </cell>
          <cell r="S206">
            <v>3500</v>
          </cell>
          <cell r="T206">
            <v>3500</v>
          </cell>
          <cell r="U206">
            <v>3500</v>
          </cell>
          <cell r="V206">
            <v>3500</v>
          </cell>
          <cell r="W206">
            <v>3500</v>
          </cell>
          <cell r="X206">
            <v>3500</v>
          </cell>
          <cell r="Y206">
            <v>38500</v>
          </cell>
        </row>
        <row r="207">
          <cell r="D207">
            <v>20517</v>
          </cell>
          <cell r="E207" t="str">
            <v>Подписка на периодические издания</v>
          </cell>
          <cell r="F207" t="str">
            <v>Административно-хозяйственный отдел (Завод)</v>
          </cell>
          <cell r="G207" t="str">
            <v>Операционная деятельность</v>
          </cell>
          <cell r="H207" t="str">
            <v>Выбытия</v>
          </cell>
          <cell r="I207">
            <v>98793</v>
          </cell>
          <cell r="J207">
            <v>0</v>
          </cell>
          <cell r="K207">
            <v>0</v>
          </cell>
          <cell r="L207">
            <v>98793</v>
          </cell>
          <cell r="M207">
            <v>0</v>
          </cell>
          <cell r="N207">
            <v>0</v>
          </cell>
          <cell r="O207">
            <v>0</v>
          </cell>
          <cell r="P207">
            <v>90000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98000</v>
          </cell>
          <cell r="W207">
            <v>0</v>
          </cell>
          <cell r="X207">
            <v>0</v>
          </cell>
          <cell r="Y207">
            <v>188000</v>
          </cell>
        </row>
        <row r="208">
          <cell r="D208">
            <v>20599</v>
          </cell>
          <cell r="E208" t="str">
            <v>Прочие работы и услуги сторонних организаций</v>
          </cell>
          <cell r="F208" t="str">
            <v>Административно-хозяйственный отдел (Завод)</v>
          </cell>
          <cell r="G208" t="str">
            <v>Операционная деятельность</v>
          </cell>
          <cell r="H208" t="str">
            <v>Выбытия</v>
          </cell>
          <cell r="I208">
            <v>62791</v>
          </cell>
          <cell r="J208">
            <v>0</v>
          </cell>
          <cell r="K208">
            <v>14000</v>
          </cell>
          <cell r="L208">
            <v>76791</v>
          </cell>
          <cell r="M208">
            <v>0</v>
          </cell>
          <cell r="N208">
            <v>0</v>
          </cell>
          <cell r="O208">
            <v>0</v>
          </cell>
          <cell r="P208">
            <v>135200</v>
          </cell>
          <cell r="Q208">
            <v>70000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2000</v>
          </cell>
          <cell r="W208">
            <v>0</v>
          </cell>
          <cell r="X208">
            <v>0</v>
          </cell>
          <cell r="Y208">
            <v>207200</v>
          </cell>
        </row>
        <row r="209">
          <cell r="D209">
            <v>20601</v>
          </cell>
          <cell r="E209" t="str">
            <v>Командировочные расходы</v>
          </cell>
          <cell r="F209" t="str">
            <v>Административно-хозяйственный отдел (Завод)</v>
          </cell>
          <cell r="G209" t="str">
            <v>Операционная деятельность</v>
          </cell>
          <cell r="H209" t="str">
            <v>Выбытия</v>
          </cell>
          <cell r="I209">
            <v>78300</v>
          </cell>
          <cell r="J209">
            <v>116300</v>
          </cell>
          <cell r="K209">
            <v>30000</v>
          </cell>
          <cell r="L209">
            <v>224600</v>
          </cell>
          <cell r="M209">
            <v>3500</v>
          </cell>
          <cell r="N209">
            <v>3500</v>
          </cell>
          <cell r="O209">
            <v>37700</v>
          </cell>
          <cell r="P209">
            <v>21900</v>
          </cell>
          <cell r="Q209">
            <v>59000</v>
          </cell>
          <cell r="R209">
            <v>37000</v>
          </cell>
          <cell r="S209">
            <v>3500</v>
          </cell>
          <cell r="T209">
            <v>19900</v>
          </cell>
          <cell r="U209">
            <v>35800</v>
          </cell>
          <cell r="V209">
            <v>59000</v>
          </cell>
          <cell r="W209">
            <v>6100</v>
          </cell>
          <cell r="X209">
            <v>3500</v>
          </cell>
          <cell r="Y209">
            <v>290400</v>
          </cell>
        </row>
        <row r="210">
          <cell r="D210">
            <v>20602</v>
          </cell>
          <cell r="E210" t="str">
            <v>Представительские расходы</v>
          </cell>
          <cell r="F210" t="str">
            <v>Административно-хозяйственный отдел (Завод)</v>
          </cell>
          <cell r="G210" t="str">
            <v>Операционная деятельность</v>
          </cell>
          <cell r="H210" t="str">
            <v>Выбытия</v>
          </cell>
          <cell r="I210">
            <v>234598.38</v>
          </cell>
          <cell r="J210">
            <v>3000</v>
          </cell>
          <cell r="K210">
            <v>3000</v>
          </cell>
          <cell r="L210">
            <v>240598.38</v>
          </cell>
          <cell r="M210">
            <v>0</v>
          </cell>
          <cell r="N210">
            <v>12000</v>
          </cell>
          <cell r="O210">
            <v>16000</v>
          </cell>
          <cell r="P210">
            <v>0</v>
          </cell>
          <cell r="Q210">
            <v>12000</v>
          </cell>
          <cell r="R210">
            <v>16000</v>
          </cell>
          <cell r="S210">
            <v>0</v>
          </cell>
          <cell r="T210">
            <v>12000</v>
          </cell>
          <cell r="U210">
            <v>16000</v>
          </cell>
          <cell r="V210">
            <v>0</v>
          </cell>
          <cell r="W210">
            <v>0</v>
          </cell>
          <cell r="X210">
            <v>16000</v>
          </cell>
          <cell r="Y210">
            <v>100000</v>
          </cell>
        </row>
        <row r="211">
          <cell r="D211">
            <v>20700</v>
          </cell>
          <cell r="E211" t="str">
            <v>Арендная плата по направлениям (арендодателям)</v>
          </cell>
          <cell r="F211" t="str">
            <v>Административно-хозяйственный отдел (Завод)</v>
          </cell>
          <cell r="G211" t="str">
            <v>Операционная деятельность</v>
          </cell>
          <cell r="H211" t="str">
            <v>Выбытия</v>
          </cell>
          <cell r="I211">
            <v>787500</v>
          </cell>
          <cell r="J211">
            <v>787500</v>
          </cell>
          <cell r="K211">
            <v>0</v>
          </cell>
          <cell r="L211">
            <v>1575000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</row>
        <row r="212">
          <cell r="D212">
            <v>40100</v>
          </cell>
          <cell r="E212" t="str">
            <v>Поступления от реализации основных средств</v>
          </cell>
          <cell r="F212" t="str">
            <v>Административно-хозяйственный отдел (Завод)</v>
          </cell>
          <cell r="G212" t="str">
            <v>Инвестиционная деятельность</v>
          </cell>
          <cell r="H212" t="str">
            <v>Поступления</v>
          </cell>
          <cell r="I212">
            <v>0</v>
          </cell>
          <cell r="J212">
            <v>350000</v>
          </cell>
          <cell r="K212">
            <v>0</v>
          </cell>
          <cell r="L212">
            <v>350000</v>
          </cell>
          <cell r="M212">
            <v>3522548.8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3522548.8</v>
          </cell>
        </row>
        <row r="213">
          <cell r="D213">
            <v>49900</v>
          </cell>
          <cell r="E213" t="str">
            <v>Прочие поступления по инвестиционной деятельности</v>
          </cell>
          <cell r="F213" t="str">
            <v>Административно-хозяйственный отдел (Завод)</v>
          </cell>
          <cell r="G213" t="str">
            <v>Инвестиционная деятельность</v>
          </cell>
          <cell r="H213" t="str">
            <v>Поступления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3058610.7199999993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3058610.7199999993</v>
          </cell>
        </row>
        <row r="214">
          <cell r="D214">
            <v>50103</v>
          </cell>
          <cell r="E214" t="str">
            <v>Покупка автотранспорта</v>
          </cell>
          <cell r="F214" t="str">
            <v>Административно-хозяйственный отдел (Завод)</v>
          </cell>
          <cell r="G214" t="str">
            <v>Инвестиционная деятельность</v>
          </cell>
          <cell r="H214" t="str">
            <v>Выбытия</v>
          </cell>
          <cell r="I214">
            <v>162726.34</v>
          </cell>
          <cell r="J214">
            <v>162726.34</v>
          </cell>
          <cell r="K214">
            <v>162726.34</v>
          </cell>
          <cell r="L214">
            <v>488179.02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</row>
        <row r="215">
          <cell r="D215">
            <v>50104</v>
          </cell>
          <cell r="E215" t="str">
            <v>Мебель</v>
          </cell>
          <cell r="F215" t="str">
            <v>Административно-хозяйственный отдел (Завод)</v>
          </cell>
          <cell r="G215" t="str">
            <v>Инвестиционная деятельность</v>
          </cell>
          <cell r="H215" t="str">
            <v>Выбытия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10500</v>
          </cell>
          <cell r="O215">
            <v>9000</v>
          </cell>
          <cell r="P215">
            <v>0</v>
          </cell>
          <cell r="Q215">
            <v>0</v>
          </cell>
          <cell r="R215">
            <v>0</v>
          </cell>
          <cell r="S215">
            <v>34500</v>
          </cell>
          <cell r="T215">
            <v>0</v>
          </cell>
          <cell r="U215">
            <v>28000</v>
          </cell>
          <cell r="V215">
            <v>0</v>
          </cell>
          <cell r="W215">
            <v>0</v>
          </cell>
          <cell r="X215">
            <v>0</v>
          </cell>
          <cell r="Y215">
            <v>82000</v>
          </cell>
        </row>
        <row r="216">
          <cell r="D216">
            <v>50199</v>
          </cell>
          <cell r="E216" t="str">
            <v>Прочее</v>
          </cell>
          <cell r="F216" t="str">
            <v>Административно-хозяйственный отдел (Завод)</v>
          </cell>
          <cell r="G216" t="str">
            <v>Инвестиционная деятельность</v>
          </cell>
          <cell r="H216" t="str">
            <v>Выбытия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</row>
        <row r="222">
          <cell r="D222">
            <v>0</v>
          </cell>
          <cell r="E222">
            <v>0</v>
          </cell>
          <cell r="F222" t="str">
            <v>Группа технической поддержки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</row>
        <row r="223">
          <cell r="D223">
            <v>121961</v>
          </cell>
          <cell r="E223" t="str">
            <v>Ремонт и обслуживание оборудования (УСО)</v>
          </cell>
          <cell r="F223" t="str">
            <v>Группа технической поддержки</v>
          </cell>
          <cell r="G223" t="str">
            <v>Операционная деятельность</v>
          </cell>
          <cell r="H223" t="str">
            <v>Выбытия</v>
          </cell>
          <cell r="I223">
            <v>129482</v>
          </cell>
          <cell r="J223">
            <v>130000</v>
          </cell>
          <cell r="K223">
            <v>0</v>
          </cell>
          <cell r="L223">
            <v>259482</v>
          </cell>
          <cell r="M223">
            <v>120000</v>
          </cell>
          <cell r="N223">
            <v>180000</v>
          </cell>
          <cell r="O223">
            <v>123000</v>
          </cell>
          <cell r="P223">
            <v>230000</v>
          </cell>
          <cell r="Q223">
            <v>120000</v>
          </cell>
          <cell r="R223">
            <v>123000</v>
          </cell>
          <cell r="S223">
            <v>150000</v>
          </cell>
          <cell r="T223">
            <v>300000</v>
          </cell>
          <cell r="U223">
            <v>123000</v>
          </cell>
          <cell r="V223">
            <v>120000</v>
          </cell>
          <cell r="W223">
            <v>120000</v>
          </cell>
          <cell r="X223">
            <v>123000</v>
          </cell>
          <cell r="Y223">
            <v>1832000</v>
          </cell>
        </row>
        <row r="224">
          <cell r="D224">
            <v>121962</v>
          </cell>
          <cell r="E224" t="str">
            <v>Ремонт и обслуживание оборудования (МЗ)</v>
          </cell>
          <cell r="F224" t="str">
            <v>Группа технической поддержки</v>
          </cell>
          <cell r="G224" t="str">
            <v>Операционная деятельность</v>
          </cell>
          <cell r="H224" t="str">
            <v>Выбытия</v>
          </cell>
          <cell r="I224">
            <v>1098124.1200000001</v>
          </cell>
          <cell r="J224">
            <v>180000</v>
          </cell>
          <cell r="K224">
            <v>30000</v>
          </cell>
          <cell r="L224">
            <v>1308124.1200000001</v>
          </cell>
          <cell r="M224">
            <v>130000</v>
          </cell>
          <cell r="N224">
            <v>130000</v>
          </cell>
          <cell r="O224">
            <v>130000</v>
          </cell>
          <cell r="P224">
            <v>130000</v>
          </cell>
          <cell r="Q224">
            <v>130000</v>
          </cell>
          <cell r="R224">
            <v>130000</v>
          </cell>
          <cell r="S224">
            <v>130000</v>
          </cell>
          <cell r="T224">
            <v>130000</v>
          </cell>
          <cell r="U224">
            <v>130000</v>
          </cell>
          <cell r="V224">
            <v>130000</v>
          </cell>
          <cell r="W224">
            <v>130000</v>
          </cell>
          <cell r="X224">
            <v>130000</v>
          </cell>
          <cell r="Y224">
            <v>1560000</v>
          </cell>
        </row>
        <row r="225">
          <cell r="D225">
            <v>121963</v>
          </cell>
          <cell r="E225" t="str">
            <v>Ремонт и обслуживание инженерных сетей (УСО)</v>
          </cell>
          <cell r="F225" t="str">
            <v>Группа технической поддержки</v>
          </cell>
          <cell r="G225" t="str">
            <v>Операционная деятельность</v>
          </cell>
          <cell r="H225" t="str">
            <v>Выбытия</v>
          </cell>
          <cell r="I225">
            <v>615512</v>
          </cell>
          <cell r="J225">
            <v>100000</v>
          </cell>
          <cell r="K225">
            <v>100000</v>
          </cell>
          <cell r="L225">
            <v>815512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</row>
        <row r="226">
          <cell r="D226">
            <v>121965</v>
          </cell>
          <cell r="E226" t="str">
            <v>Ремонт и обслуживание зданий (ОПР) (УСО)</v>
          </cell>
          <cell r="F226" t="str">
            <v>Группа технической поддержки</v>
          </cell>
          <cell r="G226" t="str">
            <v>Операционная деятельность</v>
          </cell>
          <cell r="H226" t="str">
            <v>Выбытия</v>
          </cell>
          <cell r="I226">
            <v>80000</v>
          </cell>
          <cell r="J226">
            <v>80000</v>
          </cell>
          <cell r="K226">
            <v>80000</v>
          </cell>
          <cell r="L226">
            <v>240000</v>
          </cell>
          <cell r="M226">
            <v>170000</v>
          </cell>
          <cell r="N226">
            <v>290000</v>
          </cell>
          <cell r="O226">
            <v>190000</v>
          </cell>
          <cell r="P226">
            <v>190000</v>
          </cell>
          <cell r="Q226">
            <v>1040000</v>
          </cell>
          <cell r="R226">
            <v>920000</v>
          </cell>
          <cell r="S226">
            <v>220000</v>
          </cell>
          <cell r="T226">
            <v>290000</v>
          </cell>
          <cell r="U226">
            <v>190000</v>
          </cell>
          <cell r="V226">
            <v>190000</v>
          </cell>
          <cell r="W226">
            <v>290000</v>
          </cell>
          <cell r="X226">
            <v>140000</v>
          </cell>
          <cell r="Y226">
            <v>4120000</v>
          </cell>
        </row>
        <row r="227">
          <cell r="D227">
            <v>121966</v>
          </cell>
          <cell r="E227" t="str">
            <v>Ремонт и обслуживание зданий (ОПР) (МЗ)</v>
          </cell>
          <cell r="F227" t="str">
            <v>Группа технической поддержки</v>
          </cell>
          <cell r="G227" t="str">
            <v>Операционная деятельность</v>
          </cell>
          <cell r="H227" t="str">
            <v>Выбытия</v>
          </cell>
          <cell r="I227">
            <v>99999.951428571425</v>
          </cell>
          <cell r="J227">
            <v>-4.857142857144936E-2</v>
          </cell>
          <cell r="K227">
            <v>-4.857142857144936E-2</v>
          </cell>
          <cell r="L227">
            <v>99999.854285714275</v>
          </cell>
          <cell r="M227">
            <v>0</v>
          </cell>
          <cell r="N227">
            <v>60000</v>
          </cell>
          <cell r="O227">
            <v>0</v>
          </cell>
          <cell r="P227">
            <v>60000</v>
          </cell>
          <cell r="Q227">
            <v>0</v>
          </cell>
          <cell r="R227">
            <v>0</v>
          </cell>
          <cell r="S227">
            <v>60000</v>
          </cell>
          <cell r="T227">
            <v>0</v>
          </cell>
          <cell r="U227">
            <v>0</v>
          </cell>
          <cell r="V227">
            <v>60000</v>
          </cell>
          <cell r="W227">
            <v>0</v>
          </cell>
          <cell r="X227">
            <v>0</v>
          </cell>
          <cell r="Y227">
            <v>240000</v>
          </cell>
        </row>
        <row r="228">
          <cell r="D228">
            <v>12198001</v>
          </cell>
          <cell r="E228" t="str">
            <v>Инструмент</v>
          </cell>
          <cell r="F228" t="str">
            <v>Группа технической поддержки</v>
          </cell>
          <cell r="G228" t="str">
            <v>Операционная деятельность</v>
          </cell>
          <cell r="H228" t="str">
            <v>Выбытия</v>
          </cell>
          <cell r="I228">
            <v>249915.45</v>
          </cell>
          <cell r="J228">
            <v>30000</v>
          </cell>
          <cell r="K228">
            <v>45000</v>
          </cell>
          <cell r="L228">
            <v>324915.45</v>
          </cell>
          <cell r="M228">
            <v>40000</v>
          </cell>
          <cell r="N228">
            <v>40000</v>
          </cell>
          <cell r="O228">
            <v>40000</v>
          </cell>
          <cell r="P228">
            <v>40000</v>
          </cell>
          <cell r="Q228">
            <v>40000</v>
          </cell>
          <cell r="R228">
            <v>40000</v>
          </cell>
          <cell r="S228">
            <v>40000</v>
          </cell>
          <cell r="T228">
            <v>40000</v>
          </cell>
          <cell r="U228">
            <v>40000</v>
          </cell>
          <cell r="V228">
            <v>40000</v>
          </cell>
          <cell r="W228">
            <v>40000</v>
          </cell>
          <cell r="X228">
            <v>30000</v>
          </cell>
          <cell r="Y228">
            <v>470000</v>
          </cell>
        </row>
        <row r="229">
          <cell r="D229">
            <v>401</v>
          </cell>
          <cell r="E229" t="str">
            <v>Командировочные расходы</v>
          </cell>
          <cell r="F229" t="str">
            <v>Группа технической поддержки</v>
          </cell>
          <cell r="G229" t="str">
            <v>Операционная деятельность</v>
          </cell>
          <cell r="H229" t="str">
            <v>Выбытия</v>
          </cell>
          <cell r="I229">
            <v>72000</v>
          </cell>
          <cell r="J229">
            <v>0</v>
          </cell>
          <cell r="K229">
            <v>0</v>
          </cell>
          <cell r="L229">
            <v>72000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D230">
            <v>221226</v>
          </cell>
          <cell r="E230" t="str">
            <v>Прочее вспомогательное производственное оборудование</v>
          </cell>
          <cell r="F230" t="str">
            <v>Группа технической поддержки</v>
          </cell>
          <cell r="G230" t="str">
            <v>Инвестиционная деятельность</v>
          </cell>
          <cell r="H230" t="str">
            <v>Выбытия</v>
          </cell>
          <cell r="I230">
            <v>169999.90999999992</v>
          </cell>
          <cell r="J230">
            <v>0</v>
          </cell>
          <cell r="K230">
            <v>0</v>
          </cell>
          <cell r="L230">
            <v>169999.90999999992</v>
          </cell>
          <cell r="M230">
            <v>0</v>
          </cell>
          <cell r="N230">
            <v>0</v>
          </cell>
          <cell r="O230">
            <v>0</v>
          </cell>
          <cell r="P230">
            <v>170000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170000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D244">
            <v>20199</v>
          </cell>
          <cell r="E244" t="str">
            <v>Прочие материальные затраты</v>
          </cell>
          <cell r="F244" t="str">
            <v>Группа технической поддержки</v>
          </cell>
          <cell r="G244" t="str">
            <v>Операционная деятельность</v>
          </cell>
          <cell r="H244" t="str">
            <v>Выбытия</v>
          </cell>
          <cell r="I244">
            <v>1448039.5214285715</v>
          </cell>
          <cell r="J244">
            <v>209999.95142857142</v>
          </cell>
          <cell r="K244">
            <v>74999.951428571425</v>
          </cell>
          <cell r="L244">
            <v>1733039.4242857145</v>
          </cell>
          <cell r="M244">
            <v>170000</v>
          </cell>
          <cell r="N244">
            <v>230000</v>
          </cell>
          <cell r="O244">
            <v>170000</v>
          </cell>
          <cell r="P244">
            <v>230000</v>
          </cell>
          <cell r="Q244">
            <v>170000</v>
          </cell>
          <cell r="R244">
            <v>170000</v>
          </cell>
          <cell r="S244">
            <v>230000</v>
          </cell>
          <cell r="T244">
            <v>170000</v>
          </cell>
          <cell r="U244">
            <v>170000</v>
          </cell>
          <cell r="V244">
            <v>230000</v>
          </cell>
          <cell r="W244">
            <v>170000</v>
          </cell>
          <cell r="X244">
            <v>160000</v>
          </cell>
          <cell r="Y244">
            <v>2270000</v>
          </cell>
        </row>
        <row r="245">
          <cell r="D245">
            <v>20201</v>
          </cell>
          <cell r="E245" t="str">
            <v>Услуги подрядчиков по обслуживанию и ремонту оборудования</v>
          </cell>
          <cell r="F245" t="str">
            <v>Группа технической поддержки</v>
          </cell>
          <cell r="G245" t="str">
            <v>Операционная деятельность</v>
          </cell>
          <cell r="H245" t="str">
            <v>Выбытия</v>
          </cell>
          <cell r="I245">
            <v>744994</v>
          </cell>
          <cell r="J245">
            <v>230000</v>
          </cell>
          <cell r="K245">
            <v>100000</v>
          </cell>
          <cell r="L245">
            <v>1074994</v>
          </cell>
          <cell r="M245">
            <v>120000</v>
          </cell>
          <cell r="N245">
            <v>180000</v>
          </cell>
          <cell r="O245">
            <v>123000</v>
          </cell>
          <cell r="P245">
            <v>230000</v>
          </cell>
          <cell r="Q245">
            <v>120000</v>
          </cell>
          <cell r="R245">
            <v>123000</v>
          </cell>
          <cell r="S245">
            <v>150000</v>
          </cell>
          <cell r="T245">
            <v>300000</v>
          </cell>
          <cell r="U245">
            <v>123000</v>
          </cell>
          <cell r="V245">
            <v>120000</v>
          </cell>
          <cell r="W245">
            <v>120000</v>
          </cell>
          <cell r="X245">
            <v>123000</v>
          </cell>
          <cell r="Y245">
            <v>1832000</v>
          </cell>
        </row>
        <row r="246">
          <cell r="D246">
            <v>20299</v>
          </cell>
          <cell r="E246" t="str">
            <v>Прочие услуги производственного характера</v>
          </cell>
          <cell r="F246" t="str">
            <v>Группа технической поддержки</v>
          </cell>
          <cell r="G246" t="str">
            <v>Операционная деятельность</v>
          </cell>
          <cell r="H246" t="str">
            <v>Выбытия</v>
          </cell>
          <cell r="I246">
            <v>80000</v>
          </cell>
          <cell r="J246">
            <v>80000</v>
          </cell>
          <cell r="K246">
            <v>80000</v>
          </cell>
          <cell r="L246">
            <v>240000</v>
          </cell>
          <cell r="M246">
            <v>170000</v>
          </cell>
          <cell r="N246">
            <v>290000</v>
          </cell>
          <cell r="O246">
            <v>190000</v>
          </cell>
          <cell r="P246">
            <v>190000</v>
          </cell>
          <cell r="Q246">
            <v>1040000</v>
          </cell>
          <cell r="R246">
            <v>920000</v>
          </cell>
          <cell r="S246">
            <v>220000</v>
          </cell>
          <cell r="T246">
            <v>290000</v>
          </cell>
          <cell r="U246">
            <v>190000</v>
          </cell>
          <cell r="V246">
            <v>190000</v>
          </cell>
          <cell r="W246">
            <v>290000</v>
          </cell>
          <cell r="X246">
            <v>140000</v>
          </cell>
          <cell r="Y246">
            <v>4120000</v>
          </cell>
        </row>
        <row r="247">
          <cell r="D247">
            <v>20601</v>
          </cell>
          <cell r="E247" t="str">
            <v>Командировочные расходы</v>
          </cell>
          <cell r="F247" t="str">
            <v>Группа технической поддержки</v>
          </cell>
          <cell r="G247" t="str">
            <v>Операционная деятельность</v>
          </cell>
          <cell r="H247" t="str">
            <v>Выбытия</v>
          </cell>
          <cell r="I247">
            <v>72000</v>
          </cell>
          <cell r="J247">
            <v>0</v>
          </cell>
          <cell r="K247">
            <v>0</v>
          </cell>
          <cell r="L247">
            <v>72000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</row>
        <row r="248">
          <cell r="D248">
            <v>50102</v>
          </cell>
          <cell r="E248" t="str">
            <v>Вспомогательное оборудование</v>
          </cell>
          <cell r="F248" t="str">
            <v>Группа технической поддержки</v>
          </cell>
          <cell r="G248" t="str">
            <v>Инвестиционная деятельность</v>
          </cell>
          <cell r="H248" t="str">
            <v>Выбытия</v>
          </cell>
          <cell r="I248">
            <v>169999.90999999992</v>
          </cell>
          <cell r="J248">
            <v>0</v>
          </cell>
          <cell r="K248">
            <v>0</v>
          </cell>
          <cell r="L248">
            <v>169999.90999999992</v>
          </cell>
          <cell r="M248">
            <v>0</v>
          </cell>
          <cell r="N248">
            <v>0</v>
          </cell>
          <cell r="O248">
            <v>0</v>
          </cell>
          <cell r="P248">
            <v>170000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170000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</row>
        <row r="264">
          <cell r="D264">
            <v>0</v>
          </cell>
          <cell r="E264">
            <v>0</v>
          </cell>
          <cell r="F264" t="str">
            <v>Группа технического развития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</row>
        <row r="265">
          <cell r="D265">
            <v>12198001</v>
          </cell>
          <cell r="E265" t="str">
            <v>Инструмент</v>
          </cell>
          <cell r="F265" t="str">
            <v>Группа технического развития</v>
          </cell>
          <cell r="G265" t="str">
            <v>Операционная деятельность</v>
          </cell>
          <cell r="H265" t="str">
            <v>Выбытия</v>
          </cell>
          <cell r="I265">
            <v>15000</v>
          </cell>
          <cell r="J265">
            <v>0</v>
          </cell>
          <cell r="K265">
            <v>0</v>
          </cell>
          <cell r="L265">
            <v>15000</v>
          </cell>
          <cell r="M265">
            <v>6000000</v>
          </cell>
          <cell r="N265">
            <v>10175475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16175475</v>
          </cell>
        </row>
        <row r="266">
          <cell r="D266">
            <v>12198002</v>
          </cell>
          <cell r="E266" t="str">
            <v>Запчасти и материалы эксплуатационные</v>
          </cell>
          <cell r="F266" t="str">
            <v>Группа технического развития</v>
          </cell>
          <cell r="G266" t="str">
            <v>Операционная деятельность</v>
          </cell>
          <cell r="H266" t="str">
            <v>Выбытия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</row>
        <row r="267">
          <cell r="D267">
            <v>12198013</v>
          </cell>
          <cell r="E267" t="str">
            <v>Прочие материальные расходы (ОПР)</v>
          </cell>
          <cell r="F267" t="str">
            <v>Группа технического развития</v>
          </cell>
          <cell r="G267" t="str">
            <v>Операционная деятельность</v>
          </cell>
          <cell r="H267" t="str">
            <v>Выбытия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1655360.8087598921</v>
          </cell>
          <cell r="S267">
            <v>4966082.4262796761</v>
          </cell>
          <cell r="T267">
            <v>3310721.6175197843</v>
          </cell>
          <cell r="U267">
            <v>3310721.6175197843</v>
          </cell>
          <cell r="V267">
            <v>3310721.6175197843</v>
          </cell>
          <cell r="W267">
            <v>3310721.6175197843</v>
          </cell>
          <cell r="X267">
            <v>3310721.6175197843</v>
          </cell>
          <cell r="Y267">
            <v>23175051.322638489</v>
          </cell>
        </row>
        <row r="268">
          <cell r="D268">
            <v>12198014</v>
          </cell>
          <cell r="E268" t="str">
            <v>Прочие услуги производственного характера (ОПР)</v>
          </cell>
          <cell r="F268" t="str">
            <v>Группа технического развития</v>
          </cell>
          <cell r="G268" t="str">
            <v>Операционная деятельность</v>
          </cell>
          <cell r="H268" t="str">
            <v>Выбытия</v>
          </cell>
          <cell r="I268">
            <v>5000</v>
          </cell>
          <cell r="J268">
            <v>5000</v>
          </cell>
          <cell r="K268">
            <v>5000</v>
          </cell>
          <cell r="L268">
            <v>15000</v>
          </cell>
          <cell r="M268">
            <v>5000</v>
          </cell>
          <cell r="N268">
            <v>10000</v>
          </cell>
          <cell r="O268">
            <v>5000</v>
          </cell>
          <cell r="P268">
            <v>5000</v>
          </cell>
          <cell r="Q268">
            <v>5000</v>
          </cell>
          <cell r="R268">
            <v>2506465.1428571427</v>
          </cell>
          <cell r="S268">
            <v>7509395.4285714282</v>
          </cell>
          <cell r="T268">
            <v>5007930.2857142854</v>
          </cell>
          <cell r="U268">
            <v>5007930.2857142854</v>
          </cell>
          <cell r="V268">
            <v>5007930.2857142854</v>
          </cell>
          <cell r="W268">
            <v>5007930.2857142854</v>
          </cell>
          <cell r="X268">
            <v>5007930.2857142854</v>
          </cell>
          <cell r="Y268">
            <v>35085511.999999993</v>
          </cell>
        </row>
        <row r="269">
          <cell r="D269" t="str">
            <v>12198023</v>
          </cell>
          <cell r="E269" t="str">
            <v>Расходы на контроль качества (УСО)</v>
          </cell>
          <cell r="F269" t="str">
            <v>Группа технического развития</v>
          </cell>
          <cell r="G269" t="str">
            <v>Операционная деятельность</v>
          </cell>
          <cell r="H269" t="str">
            <v>Выбытия</v>
          </cell>
          <cell r="I269">
            <v>877766.17</v>
          </cell>
          <cell r="J269">
            <v>0</v>
          </cell>
          <cell r="K269">
            <v>0</v>
          </cell>
          <cell r="L269">
            <v>877766.17</v>
          </cell>
          <cell r="M269">
            <v>3998850</v>
          </cell>
          <cell r="N269">
            <v>5310000</v>
          </cell>
          <cell r="O269">
            <v>3673650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12982500</v>
          </cell>
        </row>
        <row r="270">
          <cell r="D270">
            <v>401</v>
          </cell>
          <cell r="E270" t="str">
            <v>Командировочные расходы</v>
          </cell>
          <cell r="F270" t="str">
            <v>Группа технического развития</v>
          </cell>
          <cell r="G270" t="str">
            <v>Операционная деятельность</v>
          </cell>
          <cell r="H270" t="str">
            <v>Выбытия</v>
          </cell>
          <cell r="I270">
            <v>111569</v>
          </cell>
          <cell r="J270">
            <v>0</v>
          </cell>
          <cell r="K270">
            <v>0</v>
          </cell>
          <cell r="L270">
            <v>111569</v>
          </cell>
          <cell r="M270">
            <v>0</v>
          </cell>
          <cell r="N270">
            <v>20600</v>
          </cell>
          <cell r="O270">
            <v>20600</v>
          </cell>
          <cell r="P270">
            <v>84400</v>
          </cell>
          <cell r="Q270">
            <v>20600</v>
          </cell>
          <cell r="R270">
            <v>20600</v>
          </cell>
          <cell r="S270">
            <v>0</v>
          </cell>
          <cell r="T270">
            <v>20600</v>
          </cell>
          <cell r="U270">
            <v>105000</v>
          </cell>
          <cell r="V270">
            <v>0</v>
          </cell>
          <cell r="W270">
            <v>0</v>
          </cell>
          <cell r="X270">
            <v>0</v>
          </cell>
          <cell r="Y270">
            <v>292400</v>
          </cell>
        </row>
        <row r="271">
          <cell r="D271">
            <v>402</v>
          </cell>
          <cell r="E271" t="str">
            <v>Представительские расходы</v>
          </cell>
          <cell r="F271" t="str">
            <v>Группа технического развития</v>
          </cell>
          <cell r="G271" t="str">
            <v>Операционная деятельность</v>
          </cell>
          <cell r="H271" t="str">
            <v>Выбытия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D272" t="str">
            <v>603-1</v>
          </cell>
          <cell r="E272" t="str">
            <v>канцелярские товары</v>
          </cell>
          <cell r="F272" t="str">
            <v>Группа технического развития</v>
          </cell>
          <cell r="G272" t="str">
            <v>Операционная деятельность</v>
          </cell>
          <cell r="H272" t="str">
            <v>Выбытия</v>
          </cell>
          <cell r="I272">
            <v>9000</v>
          </cell>
          <cell r="J272">
            <v>9000</v>
          </cell>
          <cell r="K272">
            <v>10000</v>
          </cell>
          <cell r="L272">
            <v>28000</v>
          </cell>
          <cell r="M272">
            <v>0</v>
          </cell>
          <cell r="N272">
            <v>0</v>
          </cell>
          <cell r="O272">
            <v>9000</v>
          </cell>
          <cell r="P272">
            <v>0</v>
          </cell>
          <cell r="Q272">
            <v>0</v>
          </cell>
          <cell r="R272">
            <v>0</v>
          </cell>
          <cell r="S272">
            <v>9000</v>
          </cell>
          <cell r="T272">
            <v>0</v>
          </cell>
          <cell r="U272">
            <v>0</v>
          </cell>
          <cell r="V272">
            <v>0</v>
          </cell>
          <cell r="W272">
            <v>9000</v>
          </cell>
          <cell r="X272">
            <v>0</v>
          </cell>
          <cell r="Y272">
            <v>27000</v>
          </cell>
        </row>
        <row r="273">
          <cell r="D273">
            <v>1203</v>
          </cell>
          <cell r="E273" t="str">
            <v>Услуги регистраторов, нотариальные услуги</v>
          </cell>
          <cell r="F273" t="str">
            <v>Группа технического развития</v>
          </cell>
          <cell r="G273" t="str">
            <v>Операционная деятельность</v>
          </cell>
          <cell r="H273" t="str">
            <v>Выбытия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1000</v>
          </cell>
          <cell r="O273">
            <v>0</v>
          </cell>
          <cell r="P273">
            <v>0</v>
          </cell>
          <cell r="Q273">
            <v>1000</v>
          </cell>
          <cell r="R273">
            <v>0</v>
          </cell>
          <cell r="S273">
            <v>0</v>
          </cell>
          <cell r="T273">
            <v>1000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3000</v>
          </cell>
        </row>
        <row r="274">
          <cell r="D274">
            <v>221120</v>
          </cell>
          <cell r="E274" t="str">
            <v>Проектно-изыскательские работы и разрешительная документация (инвестиции в здания)</v>
          </cell>
          <cell r="F274" t="str">
            <v>Группа технического развития</v>
          </cell>
          <cell r="G274" t="str">
            <v>Инвестиционная деятельность</v>
          </cell>
          <cell r="H274" t="str">
            <v>Выбытия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90000</v>
          </cell>
          <cell r="V274">
            <v>0</v>
          </cell>
          <cell r="W274">
            <v>0</v>
          </cell>
          <cell r="X274">
            <v>0</v>
          </cell>
          <cell r="Y274">
            <v>90000</v>
          </cell>
        </row>
        <row r="275">
          <cell r="D275">
            <v>221140</v>
          </cell>
          <cell r="E275" t="str">
            <v>СМР + пуско-наладочные работы (инвестиции в здания)</v>
          </cell>
          <cell r="F275" t="str">
            <v>Группа технического развития</v>
          </cell>
          <cell r="G275" t="str">
            <v>Инвестиционная деятельность</v>
          </cell>
          <cell r="H275" t="str">
            <v>Выбытия</v>
          </cell>
          <cell r="I275">
            <v>0</v>
          </cell>
          <cell r="J275">
            <v>0</v>
          </cell>
          <cell r="K275">
            <v>26045</v>
          </cell>
          <cell r="L275">
            <v>26045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30405</v>
          </cell>
          <cell r="Y275">
            <v>30405</v>
          </cell>
        </row>
        <row r="276">
          <cell r="D276">
            <v>221210</v>
          </cell>
          <cell r="E276" t="str">
            <v>Основное производственное оборудование</v>
          </cell>
          <cell r="F276" t="str">
            <v>Группа технического развития</v>
          </cell>
          <cell r="G276" t="str">
            <v>Инвестиционная деятельность</v>
          </cell>
          <cell r="H276" t="str">
            <v>Выбытия</v>
          </cell>
          <cell r="I276">
            <v>2232847.8190660002</v>
          </cell>
          <cell r="J276">
            <v>-8192658.8849490006</v>
          </cell>
          <cell r="K276">
            <v>12836920</v>
          </cell>
          <cell r="L276">
            <v>6877108.9341169996</v>
          </cell>
          <cell r="M276">
            <v>651611485.57455993</v>
          </cell>
          <cell r="N276">
            <v>87096343.021600008</v>
          </cell>
          <cell r="O276">
            <v>48085043.510800004</v>
          </cell>
          <cell r="P276">
            <v>37075688.804639995</v>
          </cell>
          <cell r="Q276">
            <v>273320712.08640003</v>
          </cell>
          <cell r="R276">
            <v>95758624.060000002</v>
          </cell>
          <cell r="S276">
            <v>9550150</v>
          </cell>
          <cell r="T276">
            <v>835973092.48000002</v>
          </cell>
          <cell r="U276">
            <v>135040036</v>
          </cell>
          <cell r="V276">
            <v>290666230.39999998</v>
          </cell>
          <cell r="W276">
            <v>71454510</v>
          </cell>
          <cell r="X276">
            <v>82659137</v>
          </cell>
          <cell r="Y276">
            <v>2618291052.9380002</v>
          </cell>
        </row>
        <row r="277">
          <cell r="D277">
            <v>221226</v>
          </cell>
          <cell r="E277" t="str">
            <v>Прочее вспомогательное производственное оборудование</v>
          </cell>
          <cell r="F277" t="str">
            <v>Группа технического развития</v>
          </cell>
          <cell r="G277" t="str">
            <v>Инвестиционная деятельность</v>
          </cell>
          <cell r="H277" t="str">
            <v>Выбытия</v>
          </cell>
          <cell r="I277">
            <v>12278224.86105</v>
          </cell>
          <cell r="J277">
            <v>0</v>
          </cell>
          <cell r="K277">
            <v>149100</v>
          </cell>
          <cell r="L277">
            <v>12427324.86105</v>
          </cell>
          <cell r="M277">
            <v>4596231.9829500001</v>
          </cell>
          <cell r="N277">
            <v>76050000.043583572</v>
          </cell>
          <cell r="O277">
            <v>9472000.0078450367</v>
          </cell>
          <cell r="P277">
            <v>1615125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146013.97999999998</v>
          </cell>
          <cell r="Y277">
            <v>91879371.014378622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</row>
        <row r="286">
          <cell r="D286">
            <v>20101</v>
          </cell>
          <cell r="E286" t="str">
            <v>Сырье и основные материалы</v>
          </cell>
          <cell r="F286" t="str">
            <v>Группа технического развития</v>
          </cell>
          <cell r="G286" t="str">
            <v>Операционная деятельность</v>
          </cell>
          <cell r="H286" t="str">
            <v>Выбытия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1655360.8087598921</v>
          </cell>
          <cell r="S286">
            <v>4966082.4262796761</v>
          </cell>
          <cell r="T286">
            <v>3310721.6175197843</v>
          </cell>
          <cell r="U286">
            <v>3310721.6175197843</v>
          </cell>
          <cell r="V286">
            <v>3310721.6175197843</v>
          </cell>
          <cell r="W286">
            <v>3310721.6175197843</v>
          </cell>
          <cell r="X286">
            <v>3310721.6175197843</v>
          </cell>
          <cell r="Y286">
            <v>23175051.322638489</v>
          </cell>
        </row>
        <row r="287">
          <cell r="D287">
            <v>20199</v>
          </cell>
          <cell r="E287" t="str">
            <v>Прочие материальные затраты</v>
          </cell>
          <cell r="F287" t="str">
            <v>Группа технического развития</v>
          </cell>
          <cell r="G287" t="str">
            <v>Операционная деятельность</v>
          </cell>
          <cell r="H287" t="str">
            <v>Выбытия</v>
          </cell>
          <cell r="I287">
            <v>24000</v>
          </cell>
          <cell r="J287">
            <v>9000</v>
          </cell>
          <cell r="K287">
            <v>10000</v>
          </cell>
          <cell r="L287">
            <v>43000</v>
          </cell>
          <cell r="M287">
            <v>6000000</v>
          </cell>
          <cell r="N287">
            <v>10175475</v>
          </cell>
          <cell r="O287">
            <v>9000</v>
          </cell>
          <cell r="P287">
            <v>0</v>
          </cell>
          <cell r="Q287">
            <v>0</v>
          </cell>
          <cell r="R287">
            <v>0</v>
          </cell>
          <cell r="S287">
            <v>9000</v>
          </cell>
          <cell r="T287">
            <v>0</v>
          </cell>
          <cell r="U287">
            <v>0</v>
          </cell>
          <cell r="V287">
            <v>0</v>
          </cell>
          <cell r="W287">
            <v>9000</v>
          </cell>
          <cell r="X287">
            <v>0</v>
          </cell>
          <cell r="Y287">
            <v>16202475</v>
          </cell>
        </row>
        <row r="288">
          <cell r="D288">
            <v>20299</v>
          </cell>
          <cell r="E288" t="str">
            <v>Прочие услуги производственного характера</v>
          </cell>
          <cell r="F288" t="str">
            <v>Группа технического развития</v>
          </cell>
          <cell r="G288" t="str">
            <v>Операционная деятельность</v>
          </cell>
          <cell r="H288" t="str">
            <v>Выбытия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2501465.1428571427</v>
          </cell>
          <cell r="S288">
            <v>7504395.4285714282</v>
          </cell>
          <cell r="T288">
            <v>5002930.2857142854</v>
          </cell>
          <cell r="U288">
            <v>5002930.2857142854</v>
          </cell>
          <cell r="V288">
            <v>5002930.2857142854</v>
          </cell>
          <cell r="W288">
            <v>5002930.2857142854</v>
          </cell>
          <cell r="X288">
            <v>5002930.2857142854</v>
          </cell>
          <cell r="Y288">
            <v>35020511.999999993</v>
          </cell>
        </row>
        <row r="289">
          <cell r="D289">
            <v>20515</v>
          </cell>
          <cell r="E289" t="str">
            <v>Услуги регистраторов, нотариальные услуги, сертификация</v>
          </cell>
          <cell r="F289" t="str">
            <v>Группа технического развития</v>
          </cell>
          <cell r="G289" t="str">
            <v>Операционная деятельность</v>
          </cell>
          <cell r="H289" t="str">
            <v>Выбытия</v>
          </cell>
          <cell r="I289">
            <v>877766.17</v>
          </cell>
          <cell r="J289">
            <v>0</v>
          </cell>
          <cell r="K289">
            <v>0</v>
          </cell>
          <cell r="L289">
            <v>877766.17</v>
          </cell>
          <cell r="M289">
            <v>3998850</v>
          </cell>
          <cell r="N289">
            <v>5311000</v>
          </cell>
          <cell r="O289">
            <v>3673650</v>
          </cell>
          <cell r="P289">
            <v>0</v>
          </cell>
          <cell r="Q289">
            <v>1000</v>
          </cell>
          <cell r="R289">
            <v>0</v>
          </cell>
          <cell r="S289">
            <v>0</v>
          </cell>
          <cell r="T289">
            <v>1000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12985500</v>
          </cell>
        </row>
        <row r="290">
          <cell r="D290">
            <v>20601</v>
          </cell>
          <cell r="E290" t="str">
            <v>Командировочные расходы</v>
          </cell>
          <cell r="F290" t="str">
            <v>Группа технического развития</v>
          </cell>
          <cell r="G290" t="str">
            <v>Операционная деятельность</v>
          </cell>
          <cell r="H290" t="str">
            <v>Выбытия</v>
          </cell>
          <cell r="I290">
            <v>111569</v>
          </cell>
          <cell r="J290">
            <v>0</v>
          </cell>
          <cell r="K290">
            <v>0</v>
          </cell>
          <cell r="L290">
            <v>111569</v>
          </cell>
          <cell r="M290">
            <v>0</v>
          </cell>
          <cell r="N290">
            <v>20600</v>
          </cell>
          <cell r="O290">
            <v>20600</v>
          </cell>
          <cell r="P290">
            <v>84400</v>
          </cell>
          <cell r="Q290">
            <v>20600</v>
          </cell>
          <cell r="R290">
            <v>20600</v>
          </cell>
          <cell r="S290">
            <v>0</v>
          </cell>
          <cell r="T290">
            <v>20600</v>
          </cell>
          <cell r="U290">
            <v>105000</v>
          </cell>
          <cell r="V290">
            <v>0</v>
          </cell>
          <cell r="W290">
            <v>0</v>
          </cell>
          <cell r="X290">
            <v>0</v>
          </cell>
          <cell r="Y290">
            <v>292400</v>
          </cell>
        </row>
        <row r="291">
          <cell r="D291">
            <v>20602</v>
          </cell>
          <cell r="E291" t="str">
            <v>Представительские расходы</v>
          </cell>
          <cell r="F291" t="str">
            <v>Группа технического развития</v>
          </cell>
          <cell r="G291" t="str">
            <v>Операционная деятельность</v>
          </cell>
          <cell r="H291" t="str">
            <v>Выбытия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D292">
            <v>22600</v>
          </cell>
          <cell r="E292" t="str">
            <v>Расходы на развитие</v>
          </cell>
          <cell r="F292" t="str">
            <v>Группа технического развития</v>
          </cell>
          <cell r="G292" t="str">
            <v>Операционная деятельность</v>
          </cell>
          <cell r="H292" t="str">
            <v>Выбытия</v>
          </cell>
          <cell r="I292">
            <v>5000</v>
          </cell>
          <cell r="J292">
            <v>5000</v>
          </cell>
          <cell r="K292">
            <v>5000</v>
          </cell>
          <cell r="L292">
            <v>15000</v>
          </cell>
          <cell r="M292">
            <v>5000</v>
          </cell>
          <cell r="N292">
            <v>10000</v>
          </cell>
          <cell r="O292">
            <v>5000</v>
          </cell>
          <cell r="P292">
            <v>5000</v>
          </cell>
          <cell r="Q292">
            <v>5000</v>
          </cell>
          <cell r="R292">
            <v>5000</v>
          </cell>
          <cell r="S292">
            <v>5000</v>
          </cell>
          <cell r="T292">
            <v>5000</v>
          </cell>
          <cell r="U292">
            <v>5000</v>
          </cell>
          <cell r="V292">
            <v>5000</v>
          </cell>
          <cell r="W292">
            <v>5000</v>
          </cell>
          <cell r="X292">
            <v>5000</v>
          </cell>
          <cell r="Y292">
            <v>65000</v>
          </cell>
        </row>
        <row r="293">
          <cell r="D293">
            <v>50101</v>
          </cell>
          <cell r="E293" t="str">
            <v>Основное оборудование</v>
          </cell>
          <cell r="F293" t="str">
            <v>Группа технического развития</v>
          </cell>
          <cell r="G293" t="str">
            <v>Инвестиционная деятельность</v>
          </cell>
          <cell r="H293" t="str">
            <v>Выбытия</v>
          </cell>
          <cell r="I293">
            <v>2232847.8190660002</v>
          </cell>
          <cell r="J293">
            <v>-8192658.8849490006</v>
          </cell>
          <cell r="K293">
            <v>12836920</v>
          </cell>
          <cell r="L293">
            <v>6877108.9341169996</v>
          </cell>
          <cell r="M293">
            <v>651611485.57455993</v>
          </cell>
          <cell r="N293">
            <v>87096343.021600008</v>
          </cell>
          <cell r="O293">
            <v>48085043.510800004</v>
          </cell>
          <cell r="P293">
            <v>37075688.804639995</v>
          </cell>
          <cell r="Q293">
            <v>273320712.08640003</v>
          </cell>
          <cell r="R293">
            <v>95758624.060000002</v>
          </cell>
          <cell r="S293">
            <v>9550150</v>
          </cell>
          <cell r="T293">
            <v>835973092.48000002</v>
          </cell>
          <cell r="U293">
            <v>135040036</v>
          </cell>
          <cell r="V293">
            <v>290666230.39999998</v>
          </cell>
          <cell r="W293">
            <v>71454510</v>
          </cell>
          <cell r="X293">
            <v>82659137</v>
          </cell>
          <cell r="Y293">
            <v>2618291052.9380002</v>
          </cell>
        </row>
        <row r="294">
          <cell r="D294">
            <v>50102</v>
          </cell>
          <cell r="E294" t="str">
            <v>Вспомогательное оборудование</v>
          </cell>
          <cell r="F294" t="str">
            <v>Группа технического развития</v>
          </cell>
          <cell r="G294" t="str">
            <v>Инвестиционная деятельность</v>
          </cell>
          <cell r="H294" t="str">
            <v>Выбытия</v>
          </cell>
          <cell r="I294">
            <v>12278224.86105</v>
          </cell>
          <cell r="J294">
            <v>0</v>
          </cell>
          <cell r="K294">
            <v>149100</v>
          </cell>
          <cell r="L294">
            <v>12427324.86105</v>
          </cell>
          <cell r="M294">
            <v>4596231.9829500001</v>
          </cell>
          <cell r="N294">
            <v>76050000.043583572</v>
          </cell>
          <cell r="O294">
            <v>9472000.0078450367</v>
          </cell>
          <cell r="P294">
            <v>1615125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146013.97999999998</v>
          </cell>
          <cell r="Y294">
            <v>91879371.014378622</v>
          </cell>
        </row>
        <row r="295">
          <cell r="D295">
            <v>50701</v>
          </cell>
          <cell r="E295" t="str">
            <v>Проектирование (строительные работы)</v>
          </cell>
          <cell r="F295" t="str">
            <v>Группа технического развития</v>
          </cell>
          <cell r="G295" t="str">
            <v>Инвестиционная деятельность</v>
          </cell>
          <cell r="H295" t="str">
            <v>Выбытия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90000</v>
          </cell>
          <cell r="V295">
            <v>0</v>
          </cell>
          <cell r="W295">
            <v>0</v>
          </cell>
          <cell r="X295">
            <v>0</v>
          </cell>
          <cell r="Y295">
            <v>90000</v>
          </cell>
        </row>
        <row r="296">
          <cell r="D296">
            <v>50703</v>
          </cell>
          <cell r="E296" t="str">
            <v>Прочие СМР (строительные работы)</v>
          </cell>
          <cell r="F296" t="str">
            <v>Группа технического развития</v>
          </cell>
          <cell r="G296" t="str">
            <v>Инвестиционная деятельность</v>
          </cell>
          <cell r="H296" t="str">
            <v>Выбытия</v>
          </cell>
          <cell r="I296">
            <v>0</v>
          </cell>
          <cell r="J296">
            <v>0</v>
          </cell>
          <cell r="K296">
            <v>26045</v>
          </cell>
          <cell r="L296">
            <v>26045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30405</v>
          </cell>
          <cell r="Y296">
            <v>30405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D306">
            <v>0</v>
          </cell>
          <cell r="E306">
            <v>0</v>
          </cell>
          <cell r="F306" t="str">
            <v>Коммерческий департамент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D307">
            <v>1111</v>
          </cell>
          <cell r="E307" t="str">
            <v>Поступления от продажи произведенных модулей</v>
          </cell>
          <cell r="F307" t="str">
            <v>Коммерческий департамент</v>
          </cell>
          <cell r="G307" t="str">
            <v>Операционная деятельность</v>
          </cell>
          <cell r="H307" t="str">
            <v>Поступления</v>
          </cell>
          <cell r="I307">
            <v>798794859.05000007</v>
          </cell>
          <cell r="J307">
            <v>806436425.63</v>
          </cell>
          <cell r="K307">
            <v>1857477862.3299999</v>
          </cell>
          <cell r="L307">
            <v>3462709147.0100002</v>
          </cell>
          <cell r="M307">
            <v>0</v>
          </cell>
          <cell r="N307">
            <v>87600000</v>
          </cell>
          <cell r="O307">
            <v>0</v>
          </cell>
          <cell r="P307">
            <v>1967010323.3013186</v>
          </cell>
          <cell r="Q307">
            <v>1245774495.3346012</v>
          </cell>
          <cell r="R307">
            <v>0</v>
          </cell>
          <cell r="S307">
            <v>2605496231.7199998</v>
          </cell>
          <cell r="T307">
            <v>194219920.95300001</v>
          </cell>
          <cell r="U307">
            <v>171470252.03615999</v>
          </cell>
          <cell r="V307">
            <v>3434141405.6830001</v>
          </cell>
          <cell r="W307">
            <v>903385030.6349231</v>
          </cell>
          <cell r="X307">
            <v>0</v>
          </cell>
          <cell r="Y307">
            <v>10609097659.663004</v>
          </cell>
        </row>
        <row r="308">
          <cell r="D308" t="str">
            <v>1118</v>
          </cell>
          <cell r="E308" t="str">
            <v>Поступления от перепродажи</v>
          </cell>
          <cell r="F308" t="str">
            <v>Коммерческий департамент</v>
          </cell>
          <cell r="G308" t="str">
            <v>Операционная деятельность</v>
          </cell>
          <cell r="H308" t="str">
            <v>Поступления</v>
          </cell>
          <cell r="I308">
            <v>115383600</v>
          </cell>
          <cell r="J308">
            <v>360000</v>
          </cell>
          <cell r="K308">
            <v>498725935.45521301</v>
          </cell>
          <cell r="L308">
            <v>614469535.45521307</v>
          </cell>
          <cell r="M308">
            <v>544744498.20000041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544744498.20000041</v>
          </cell>
        </row>
        <row r="309">
          <cell r="D309">
            <v>1147</v>
          </cell>
          <cell r="E309" t="str">
            <v>Прочие поступления</v>
          </cell>
          <cell r="F309" t="str">
            <v>Коммерческий департамент</v>
          </cell>
          <cell r="G309" t="str">
            <v>Операционная деятельность</v>
          </cell>
          <cell r="H309" t="str">
            <v>Поступления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605998.44000000006</v>
          </cell>
          <cell r="Y309">
            <v>605998.44000000006</v>
          </cell>
        </row>
        <row r="310">
          <cell r="D310" t="str">
            <v>1225</v>
          </cell>
          <cell r="E310" t="str">
            <v>Товары для перепродажи</v>
          </cell>
          <cell r="F310" t="str">
            <v>Коммерческий департамент</v>
          </cell>
          <cell r="G310" t="str">
            <v>Операционная деятельность</v>
          </cell>
          <cell r="H310" t="str">
            <v>Выбытия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124223746.2716351</v>
          </cell>
          <cell r="Q310">
            <v>387257773.98514307</v>
          </cell>
          <cell r="R310">
            <v>322025585.17953652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833507105.4363147</v>
          </cell>
        </row>
        <row r="311">
          <cell r="D311">
            <v>401</v>
          </cell>
          <cell r="E311" t="str">
            <v>Командировочные расходы</v>
          </cell>
          <cell r="F311" t="str">
            <v>Коммерческий департамент</v>
          </cell>
          <cell r="G311" t="str">
            <v>Операционная деятельность</v>
          </cell>
          <cell r="H311" t="str">
            <v>Выбытия</v>
          </cell>
          <cell r="I311">
            <v>418300</v>
          </cell>
          <cell r="J311">
            <v>0</v>
          </cell>
          <cell r="K311">
            <v>0</v>
          </cell>
          <cell r="L311">
            <v>418300</v>
          </cell>
          <cell r="M311">
            <v>55200</v>
          </cell>
          <cell r="N311">
            <v>163900</v>
          </cell>
          <cell r="O311">
            <v>163900</v>
          </cell>
          <cell r="P311">
            <v>163900</v>
          </cell>
          <cell r="Q311">
            <v>163900</v>
          </cell>
          <cell r="R311">
            <v>237400</v>
          </cell>
          <cell r="S311">
            <v>163900</v>
          </cell>
          <cell r="T311">
            <v>163900</v>
          </cell>
          <cell r="U311">
            <v>163900</v>
          </cell>
          <cell r="V311">
            <v>163900</v>
          </cell>
          <cell r="W311">
            <v>163900</v>
          </cell>
          <cell r="X311">
            <v>163900</v>
          </cell>
          <cell r="Y311">
            <v>1931600</v>
          </cell>
        </row>
        <row r="312">
          <cell r="D312">
            <v>402</v>
          </cell>
          <cell r="E312" t="str">
            <v>Представительские расходы</v>
          </cell>
          <cell r="F312" t="str">
            <v>Коммерческий департамент</v>
          </cell>
          <cell r="G312" t="str">
            <v>Операционная деятельность</v>
          </cell>
          <cell r="H312" t="str">
            <v>Выбытия</v>
          </cell>
          <cell r="I312">
            <v>45000</v>
          </cell>
          <cell r="J312">
            <v>0</v>
          </cell>
          <cell r="K312">
            <v>0</v>
          </cell>
          <cell r="L312">
            <v>45000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</row>
        <row r="313">
          <cell r="D313" t="str">
            <v>601-5</v>
          </cell>
          <cell r="E313" t="str">
            <v>оформление и обустройство офисов</v>
          </cell>
          <cell r="F313" t="str">
            <v>Коммерческий департамент</v>
          </cell>
          <cell r="G313" t="str">
            <v>Операционная деятельность</v>
          </cell>
          <cell r="H313" t="str">
            <v>Выбытия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</row>
        <row r="314">
          <cell r="D314">
            <v>602</v>
          </cell>
          <cell r="E314" t="str">
            <v>Услуги коммунального хозяйства</v>
          </cell>
          <cell r="F314" t="str">
            <v>Коммерческий департамент</v>
          </cell>
          <cell r="G314" t="str">
            <v>Операционная деятельность</v>
          </cell>
          <cell r="H314" t="str">
            <v>Выбытия</v>
          </cell>
          <cell r="I314">
            <v>10000</v>
          </cell>
          <cell r="J314">
            <v>0</v>
          </cell>
          <cell r="K314">
            <v>0</v>
          </cell>
          <cell r="L314">
            <v>10000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</row>
        <row r="315">
          <cell r="D315">
            <v>701</v>
          </cell>
          <cell r="E315" t="str">
            <v>Аренда офиса</v>
          </cell>
          <cell r="F315" t="str">
            <v>Коммерческий департамент</v>
          </cell>
          <cell r="G315" t="str">
            <v>Операционная деятельность</v>
          </cell>
          <cell r="H315" t="str">
            <v>Выбытия</v>
          </cell>
          <cell r="I315">
            <v>203500.00000000003</v>
          </cell>
          <cell r="J315">
            <v>0</v>
          </cell>
          <cell r="K315">
            <v>0</v>
          </cell>
          <cell r="L315">
            <v>203500.00000000003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D316">
            <v>802</v>
          </cell>
          <cell r="E316" t="str">
            <v>Аренда машин / проездные</v>
          </cell>
          <cell r="F316" t="str">
            <v>Коммерческий департамент</v>
          </cell>
          <cell r="G316" t="str">
            <v>Операционная деятельность</v>
          </cell>
          <cell r="H316" t="str">
            <v>Выбытия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5600</v>
          </cell>
          <cell r="N316">
            <v>5600</v>
          </cell>
          <cell r="O316">
            <v>5600</v>
          </cell>
          <cell r="P316">
            <v>5600</v>
          </cell>
          <cell r="Q316">
            <v>5600</v>
          </cell>
          <cell r="R316">
            <v>5600</v>
          </cell>
          <cell r="S316">
            <v>5600</v>
          </cell>
          <cell r="T316">
            <v>5600</v>
          </cell>
          <cell r="U316">
            <v>5600</v>
          </cell>
          <cell r="V316">
            <v>5600</v>
          </cell>
          <cell r="W316">
            <v>5600</v>
          </cell>
          <cell r="X316">
            <v>5600</v>
          </cell>
          <cell r="Y316">
            <v>67200</v>
          </cell>
        </row>
        <row r="317">
          <cell r="D317">
            <v>1004</v>
          </cell>
          <cell r="E317" t="str">
            <v>Почтово-телеграфные и курьерские расходы</v>
          </cell>
          <cell r="F317" t="str">
            <v>Коммерческий департамент</v>
          </cell>
          <cell r="G317" t="str">
            <v>Операционная деятельность</v>
          </cell>
          <cell r="H317" t="str">
            <v>Выбытия</v>
          </cell>
          <cell r="I317">
            <v>20000</v>
          </cell>
          <cell r="J317">
            <v>0</v>
          </cell>
          <cell r="K317">
            <v>0</v>
          </cell>
          <cell r="L317">
            <v>20000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</row>
        <row r="318">
          <cell r="D318">
            <v>1202</v>
          </cell>
          <cell r="E318" t="str">
            <v>Юридические услуги</v>
          </cell>
          <cell r="F318" t="str">
            <v>Коммерческий департамент</v>
          </cell>
          <cell r="G318" t="str">
            <v>Операционная деятельность</v>
          </cell>
          <cell r="H318" t="str">
            <v>Выбытия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30000</v>
          </cell>
          <cell r="O318">
            <v>0</v>
          </cell>
          <cell r="P318">
            <v>0</v>
          </cell>
          <cell r="Q318">
            <v>100000</v>
          </cell>
          <cell r="R318">
            <v>0</v>
          </cell>
          <cell r="S318">
            <v>0</v>
          </cell>
          <cell r="T318">
            <v>0</v>
          </cell>
          <cell r="U318">
            <v>100000</v>
          </cell>
          <cell r="V318">
            <v>0</v>
          </cell>
          <cell r="W318">
            <v>0</v>
          </cell>
          <cell r="X318">
            <v>0</v>
          </cell>
          <cell r="Y318">
            <v>230000</v>
          </cell>
        </row>
        <row r="319">
          <cell r="D319">
            <v>1203</v>
          </cell>
          <cell r="E319" t="str">
            <v>Услуги регистраторов, нотариальные услуги</v>
          </cell>
          <cell r="F319" t="str">
            <v>Коммерческий департамент</v>
          </cell>
          <cell r="G319" t="str">
            <v>Операционная деятельность</v>
          </cell>
          <cell r="H319" t="str">
            <v>Выбытия</v>
          </cell>
          <cell r="I319">
            <v>15000</v>
          </cell>
          <cell r="J319">
            <v>0</v>
          </cell>
          <cell r="K319">
            <v>0</v>
          </cell>
          <cell r="L319">
            <v>15000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</row>
        <row r="320">
          <cell r="D320">
            <v>1204</v>
          </cell>
          <cell r="E320" t="str">
            <v>Консультационно-информационные услуги</v>
          </cell>
          <cell r="F320" t="str">
            <v>Коммерческий департамент</v>
          </cell>
          <cell r="G320" t="str">
            <v>Операционная деятельность</v>
          </cell>
          <cell r="H320" t="str">
            <v>Выбытия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1400000</v>
          </cell>
          <cell r="O320">
            <v>500000</v>
          </cell>
          <cell r="P320">
            <v>500000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2400000</v>
          </cell>
        </row>
        <row r="321">
          <cell r="D321" t="str">
            <v>1301-4</v>
          </cell>
          <cell r="E321" t="str">
            <v>прочие (реклама)</v>
          </cell>
          <cell r="F321" t="str">
            <v>Коммерческий департамент</v>
          </cell>
          <cell r="G321" t="str">
            <v>Операционная деятельность</v>
          </cell>
          <cell r="H321" t="str">
            <v>Выбытия</v>
          </cell>
          <cell r="I321">
            <v>100000</v>
          </cell>
          <cell r="J321">
            <v>0</v>
          </cell>
          <cell r="K321">
            <v>0</v>
          </cell>
          <cell r="L321">
            <v>100000</v>
          </cell>
          <cell r="M321">
            <v>0</v>
          </cell>
          <cell r="N321">
            <v>300000</v>
          </cell>
          <cell r="O321">
            <v>100000</v>
          </cell>
          <cell r="P321">
            <v>0</v>
          </cell>
          <cell r="Q321">
            <v>100000</v>
          </cell>
          <cell r="R321">
            <v>100000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600000</v>
          </cell>
        </row>
        <row r="322">
          <cell r="D322">
            <v>1504</v>
          </cell>
          <cell r="E322" t="str">
            <v>Программное обеспечение</v>
          </cell>
          <cell r="F322" t="str">
            <v>Коммерческий департамент</v>
          </cell>
          <cell r="G322" t="str">
            <v>Операционная деятельность</v>
          </cell>
          <cell r="H322" t="str">
            <v>Выбытия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</row>
        <row r="323">
          <cell r="D323">
            <v>1241</v>
          </cell>
          <cell r="E323" t="str">
            <v>Расходы на хранение</v>
          </cell>
          <cell r="F323" t="str">
            <v>Коммерческий департамент</v>
          </cell>
          <cell r="G323" t="str">
            <v>Операционная деятельность</v>
          </cell>
          <cell r="H323" t="str">
            <v>Выбытия</v>
          </cell>
          <cell r="I323">
            <v>1751850</v>
          </cell>
          <cell r="J323">
            <v>1000000</v>
          </cell>
          <cell r="K323">
            <v>1500000</v>
          </cell>
          <cell r="L323">
            <v>4251850</v>
          </cell>
          <cell r="M323">
            <v>1500000</v>
          </cell>
          <cell r="N323">
            <v>500000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2000000</v>
          </cell>
        </row>
        <row r="324">
          <cell r="D324">
            <v>1242</v>
          </cell>
          <cell r="E324" t="str">
            <v>Расходы на доставку</v>
          </cell>
          <cell r="F324" t="str">
            <v>Коммерческий департамент</v>
          </cell>
          <cell r="G324" t="str">
            <v>Операционная деятельность</v>
          </cell>
          <cell r="H324" t="str">
            <v>Выбытия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13269000</v>
          </cell>
          <cell r="N324">
            <v>6635000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19904000</v>
          </cell>
        </row>
        <row r="325">
          <cell r="D325" t="str">
            <v>1243</v>
          </cell>
          <cell r="E325" t="str">
            <v>Расходы на страхование</v>
          </cell>
          <cell r="F325" t="str">
            <v>Коммерческий департамент</v>
          </cell>
          <cell r="G325" t="str">
            <v>Операционная деятельность</v>
          </cell>
          <cell r="H325" t="str">
            <v>Выбытия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243000</v>
          </cell>
          <cell r="N325">
            <v>121000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364000</v>
          </cell>
        </row>
        <row r="326">
          <cell r="D326">
            <v>2113</v>
          </cell>
          <cell r="E326" t="str">
            <v>Поступления от продажи солнечных парков</v>
          </cell>
          <cell r="F326" t="str">
            <v>Коммерческий департамент</v>
          </cell>
          <cell r="G326" t="str">
            <v>Инвестиционная деятельность</v>
          </cell>
          <cell r="H326" t="str">
            <v>Поступления</v>
          </cell>
          <cell r="I326">
            <v>19825698.149999999</v>
          </cell>
          <cell r="J326">
            <v>0</v>
          </cell>
          <cell r="K326">
            <v>0</v>
          </cell>
          <cell r="L326">
            <v>19825698.149999999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</row>
        <row r="327">
          <cell r="D327">
            <v>221332</v>
          </cell>
          <cell r="E327" t="str">
            <v>Инверторное оборудование (инвестиции в парки)</v>
          </cell>
          <cell r="F327" t="str">
            <v>Коммерческий департамент</v>
          </cell>
          <cell r="G327" t="str">
            <v>Инвестиционная деятельность</v>
          </cell>
          <cell r="H327" t="str">
            <v>Выбытия</v>
          </cell>
          <cell r="I327">
            <v>148000</v>
          </cell>
          <cell r="J327">
            <v>0</v>
          </cell>
          <cell r="K327">
            <v>0</v>
          </cell>
          <cell r="L327">
            <v>148000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</row>
        <row r="328">
          <cell r="D328">
            <v>221333</v>
          </cell>
          <cell r="E328" t="str">
            <v>Опорные конструкции (инвестиции в парки)</v>
          </cell>
          <cell r="F328" t="str">
            <v>Коммерческий департамент</v>
          </cell>
          <cell r="G328" t="str">
            <v>Инвестиционная деятельность</v>
          </cell>
          <cell r="H328" t="str">
            <v>Выбытия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</row>
        <row r="329">
          <cell r="D329">
            <v>221334</v>
          </cell>
          <cell r="E329" t="str">
            <v>Кабельная обвязка (инвестиции в парки)</v>
          </cell>
          <cell r="F329" t="str">
            <v>Коммерческий департамент</v>
          </cell>
          <cell r="G329" t="str">
            <v>Инвестиционная деятельность</v>
          </cell>
          <cell r="H329" t="str">
            <v>Выбытия</v>
          </cell>
          <cell r="I329">
            <v>1212591.5999999999</v>
          </cell>
          <cell r="J329">
            <v>0</v>
          </cell>
          <cell r="K329">
            <v>0</v>
          </cell>
          <cell r="L329">
            <v>1212591.5999999999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</row>
        <row r="330">
          <cell r="D330">
            <v>221335</v>
          </cell>
          <cell r="E330" t="str">
            <v>Логистика (инвестиции в парки)</v>
          </cell>
          <cell r="F330" t="str">
            <v>Коммерческий департамент</v>
          </cell>
          <cell r="G330" t="str">
            <v>Инвестиционная деятельность</v>
          </cell>
          <cell r="H330" t="str">
            <v>Выбытия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300000</v>
          </cell>
          <cell r="P330">
            <v>0</v>
          </cell>
          <cell r="Q330">
            <v>0</v>
          </cell>
          <cell r="R330">
            <v>300000</v>
          </cell>
          <cell r="S330">
            <v>0</v>
          </cell>
          <cell r="T330">
            <v>0</v>
          </cell>
          <cell r="U330">
            <v>300000</v>
          </cell>
          <cell r="V330">
            <v>0</v>
          </cell>
          <cell r="W330">
            <v>0</v>
          </cell>
          <cell r="X330">
            <v>300000</v>
          </cell>
          <cell r="Y330">
            <v>1200000</v>
          </cell>
        </row>
        <row r="331">
          <cell r="D331">
            <v>221336</v>
          </cell>
          <cell r="E331" t="str">
            <v>Прочее оборудование и материалы (инвестиции в парки)</v>
          </cell>
          <cell r="F331" t="str">
            <v>Коммерческий департамент</v>
          </cell>
          <cell r="G331" t="str">
            <v>Инвестиционная деятельность</v>
          </cell>
          <cell r="H331" t="str">
            <v>Выбытия</v>
          </cell>
          <cell r="I331">
            <v>107474.4</v>
          </cell>
          <cell r="J331">
            <v>0</v>
          </cell>
          <cell r="K331">
            <v>0</v>
          </cell>
          <cell r="L331">
            <v>107474.4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D332">
            <v>221340</v>
          </cell>
          <cell r="E332" t="str">
            <v>СМР + пуско-наладочные работы (инвестиции в парки)</v>
          </cell>
          <cell r="F332" t="str">
            <v>Коммерческий департамент</v>
          </cell>
          <cell r="G332" t="str">
            <v>Инвестиционная деятельность</v>
          </cell>
          <cell r="H332" t="str">
            <v>Выбытия</v>
          </cell>
          <cell r="I332">
            <v>2141700</v>
          </cell>
          <cell r="J332">
            <v>0</v>
          </cell>
          <cell r="K332">
            <v>0</v>
          </cell>
          <cell r="L332">
            <v>2141700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</row>
        <row r="338">
          <cell r="D338">
            <v>10101</v>
          </cell>
          <cell r="E338" t="str">
            <v>Поступления от реализации нанопродукции на внутреннем рынке</v>
          </cell>
          <cell r="F338" t="str">
            <v>Коммерческий департамент</v>
          </cell>
          <cell r="G338" t="str">
            <v>Операционная деятельность</v>
          </cell>
          <cell r="H338" t="str">
            <v>Поступления</v>
          </cell>
          <cell r="I338">
            <v>798794859.05000007</v>
          </cell>
          <cell r="J338">
            <v>806436425.63</v>
          </cell>
          <cell r="K338">
            <v>1844600662.3299999</v>
          </cell>
          <cell r="L338">
            <v>3449831947.0100002</v>
          </cell>
          <cell r="M338">
            <v>0</v>
          </cell>
          <cell r="N338">
            <v>0</v>
          </cell>
          <cell r="O338">
            <v>0</v>
          </cell>
          <cell r="P338">
            <v>1967010323.3013186</v>
          </cell>
          <cell r="Q338">
            <v>1245774495.3346012</v>
          </cell>
          <cell r="R338">
            <v>0</v>
          </cell>
          <cell r="S338">
            <v>2605496231.7199998</v>
          </cell>
          <cell r="T338">
            <v>194219920.95300001</v>
          </cell>
          <cell r="U338">
            <v>171470252.03615999</v>
          </cell>
          <cell r="V338">
            <v>3434141405.6830001</v>
          </cell>
          <cell r="W338">
            <v>903385030.6349231</v>
          </cell>
          <cell r="X338">
            <v>0</v>
          </cell>
          <cell r="Y338">
            <v>10521497659.663004</v>
          </cell>
        </row>
        <row r="339">
          <cell r="D339">
            <v>10102</v>
          </cell>
          <cell r="E339" t="str">
            <v>Поступления от реализации нанопродукции на экспорт</v>
          </cell>
          <cell r="F339" t="str">
            <v>Коммерческий департамент</v>
          </cell>
          <cell r="G339" t="str">
            <v>Операционная деятельность</v>
          </cell>
          <cell r="H339" t="str">
            <v>Поступления</v>
          </cell>
          <cell r="I339">
            <v>0</v>
          </cell>
          <cell r="J339">
            <v>0</v>
          </cell>
          <cell r="K339">
            <v>12877200</v>
          </cell>
          <cell r="L339">
            <v>12877200</v>
          </cell>
          <cell r="M339">
            <v>0</v>
          </cell>
          <cell r="N339">
            <v>87600000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87600000</v>
          </cell>
        </row>
        <row r="340">
          <cell r="D340">
            <v>10199</v>
          </cell>
          <cell r="E340" t="str">
            <v>Поступления от прочей реализации</v>
          </cell>
          <cell r="F340" t="str">
            <v>Коммерческий департамент</v>
          </cell>
          <cell r="G340" t="str">
            <v>Операционная деятельность</v>
          </cell>
          <cell r="H340" t="str">
            <v>Поступления</v>
          </cell>
          <cell r="I340">
            <v>115383600</v>
          </cell>
          <cell r="J340">
            <v>360000</v>
          </cell>
          <cell r="K340">
            <v>498725935.45521301</v>
          </cell>
          <cell r="L340">
            <v>614469535.45521307</v>
          </cell>
          <cell r="M340">
            <v>544744498.20000041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544744498.20000041</v>
          </cell>
        </row>
        <row r="341">
          <cell r="D341">
            <v>19900</v>
          </cell>
          <cell r="E341" t="str">
            <v>Прочие поступления по операционной деятельности</v>
          </cell>
          <cell r="F341" t="str">
            <v>Коммерческий департамент</v>
          </cell>
          <cell r="G341" t="str">
            <v>Операционная деятельность</v>
          </cell>
          <cell r="H341" t="str">
            <v>Поступления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605998.44000000006</v>
          </cell>
          <cell r="Y341">
            <v>605998.44000000006</v>
          </cell>
        </row>
        <row r="342">
          <cell r="D342">
            <v>20502</v>
          </cell>
          <cell r="E342" t="str">
            <v>Коммунальные услуги</v>
          </cell>
          <cell r="F342" t="str">
            <v>Коммерческий департамент</v>
          </cell>
          <cell r="G342" t="str">
            <v>Операционная деятельность</v>
          </cell>
          <cell r="H342" t="str">
            <v>Выбытия</v>
          </cell>
          <cell r="I342">
            <v>10000</v>
          </cell>
          <cell r="J342">
            <v>0</v>
          </cell>
          <cell r="K342">
            <v>0</v>
          </cell>
          <cell r="L342">
            <v>10000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</row>
        <row r="343">
          <cell r="D343">
            <v>20507</v>
          </cell>
          <cell r="E343" t="str">
            <v>Консультационные услуги (семинары)</v>
          </cell>
          <cell r="F343" t="str">
            <v>Коммерческий департамент</v>
          </cell>
          <cell r="G343" t="str">
            <v>Операционная деятельность</v>
          </cell>
          <cell r="H343" t="str">
            <v>Выбытия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1400000</v>
          </cell>
          <cell r="O343">
            <v>500000</v>
          </cell>
          <cell r="P343">
            <v>500000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2400000</v>
          </cell>
        </row>
        <row r="344">
          <cell r="D344" t="str">
            <v>20501.04</v>
          </cell>
          <cell r="E344" t="str">
            <v xml:space="preserve">Почтово-телеграфные и курьерские расходы </v>
          </cell>
          <cell r="F344" t="str">
            <v>Коммерческий департамент</v>
          </cell>
          <cell r="G344" t="str">
            <v>Операционная деятельность</v>
          </cell>
          <cell r="H344" t="str">
            <v>Выбытия</v>
          </cell>
          <cell r="I344">
            <v>20000</v>
          </cell>
          <cell r="J344">
            <v>0</v>
          </cell>
          <cell r="K344">
            <v>0</v>
          </cell>
          <cell r="L344">
            <v>20000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</row>
        <row r="345">
          <cell r="D345" t="str">
            <v>20509.01</v>
          </cell>
          <cell r="E345" t="str">
            <v>Рекламно-информационные расходы</v>
          </cell>
          <cell r="F345" t="str">
            <v>Коммерческий департамент</v>
          </cell>
          <cell r="G345" t="str">
            <v>Операционная деятельность</v>
          </cell>
          <cell r="H345" t="str">
            <v>Выбытия</v>
          </cell>
          <cell r="I345">
            <v>100000</v>
          </cell>
          <cell r="J345">
            <v>0</v>
          </cell>
          <cell r="K345">
            <v>0</v>
          </cell>
          <cell r="L345">
            <v>100000</v>
          </cell>
          <cell r="M345">
            <v>0</v>
          </cell>
          <cell r="N345">
            <v>300000</v>
          </cell>
          <cell r="O345">
            <v>100000</v>
          </cell>
          <cell r="P345">
            <v>0</v>
          </cell>
          <cell r="Q345">
            <v>100000</v>
          </cell>
          <cell r="R345">
            <v>100000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600000</v>
          </cell>
        </row>
        <row r="346">
          <cell r="D346" t="str">
            <v>20509.02</v>
          </cell>
          <cell r="E346" t="str">
            <v>Участие на выставках и семинарах</v>
          </cell>
          <cell r="F346" t="str">
            <v>Коммерческий департамент</v>
          </cell>
          <cell r="G346" t="str">
            <v>Операционная деятельность</v>
          </cell>
          <cell r="H346" t="str">
            <v>Выбытия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</row>
        <row r="347">
          <cell r="D347" t="str">
            <v>20511.02</v>
          </cell>
          <cell r="E347" t="str">
            <v>Обустройство офиса</v>
          </cell>
          <cell r="F347" t="str">
            <v>Коммерческий департамент</v>
          </cell>
          <cell r="G347" t="str">
            <v>Операционная деятельность</v>
          </cell>
          <cell r="H347" t="str">
            <v>Выбытия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</row>
        <row r="348">
          <cell r="D348" t="str">
            <v>20512.02</v>
          </cell>
          <cell r="E348" t="str">
            <v xml:space="preserve">Аренда машин </v>
          </cell>
          <cell r="F348" t="str">
            <v>Коммерческий департамент</v>
          </cell>
          <cell r="G348" t="str">
            <v>Операционная деятельность</v>
          </cell>
          <cell r="H348" t="str">
            <v>Выбытия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5600</v>
          </cell>
          <cell r="N348">
            <v>5600</v>
          </cell>
          <cell r="O348">
            <v>5600</v>
          </cell>
          <cell r="P348">
            <v>5600</v>
          </cell>
          <cell r="Q348">
            <v>5600</v>
          </cell>
          <cell r="R348">
            <v>5600</v>
          </cell>
          <cell r="S348">
            <v>5600</v>
          </cell>
          <cell r="T348">
            <v>5600</v>
          </cell>
          <cell r="U348">
            <v>5600</v>
          </cell>
          <cell r="V348">
            <v>5600</v>
          </cell>
          <cell r="W348">
            <v>5600</v>
          </cell>
          <cell r="X348">
            <v>5600</v>
          </cell>
          <cell r="Y348">
            <v>67200</v>
          </cell>
        </row>
        <row r="349">
          <cell r="D349">
            <v>20514</v>
          </cell>
          <cell r="E349" t="str">
            <v>Услуги по организации переводов</v>
          </cell>
          <cell r="F349" t="str">
            <v>Коммерческий департамент</v>
          </cell>
          <cell r="G349" t="str">
            <v>Операционная деятельность</v>
          </cell>
          <cell r="H349" t="str">
            <v>Выбытия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30000</v>
          </cell>
          <cell r="O349">
            <v>0</v>
          </cell>
          <cell r="P349">
            <v>0</v>
          </cell>
          <cell r="Q349">
            <v>100000</v>
          </cell>
          <cell r="R349">
            <v>0</v>
          </cell>
          <cell r="S349">
            <v>0</v>
          </cell>
          <cell r="T349">
            <v>0</v>
          </cell>
          <cell r="U349">
            <v>100000</v>
          </cell>
          <cell r="V349">
            <v>0</v>
          </cell>
          <cell r="W349">
            <v>0</v>
          </cell>
          <cell r="X349">
            <v>0</v>
          </cell>
          <cell r="Y349">
            <v>230000</v>
          </cell>
        </row>
        <row r="350">
          <cell r="D350">
            <v>20515</v>
          </cell>
          <cell r="E350" t="str">
            <v>Услуги регистраторов, нотариальные услуги, сертификация</v>
          </cell>
          <cell r="F350" t="str">
            <v>Коммерческий департамент</v>
          </cell>
          <cell r="G350" t="str">
            <v>Операционная деятельность</v>
          </cell>
          <cell r="H350" t="str">
            <v>Выбытия</v>
          </cell>
          <cell r="I350">
            <v>15000</v>
          </cell>
          <cell r="J350">
            <v>0</v>
          </cell>
          <cell r="K350">
            <v>0</v>
          </cell>
          <cell r="L350">
            <v>15000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D351">
            <v>20601</v>
          </cell>
          <cell r="E351" t="str">
            <v>Командировочные расходы</v>
          </cell>
          <cell r="F351" t="str">
            <v>Коммерческий департамент</v>
          </cell>
          <cell r="G351" t="str">
            <v>Операционная деятельность</v>
          </cell>
          <cell r="H351" t="str">
            <v>Выбытия</v>
          </cell>
          <cell r="I351">
            <v>418300</v>
          </cell>
          <cell r="J351">
            <v>0</v>
          </cell>
          <cell r="K351">
            <v>0</v>
          </cell>
          <cell r="L351">
            <v>418300</v>
          </cell>
          <cell r="M351">
            <v>55200</v>
          </cell>
          <cell r="N351">
            <v>163900</v>
          </cell>
          <cell r="O351">
            <v>163900</v>
          </cell>
          <cell r="P351">
            <v>163900</v>
          </cell>
          <cell r="Q351">
            <v>163900</v>
          </cell>
          <cell r="R351">
            <v>237400</v>
          </cell>
          <cell r="S351">
            <v>163900</v>
          </cell>
          <cell r="T351">
            <v>163900</v>
          </cell>
          <cell r="U351">
            <v>163900</v>
          </cell>
          <cell r="V351">
            <v>163900</v>
          </cell>
          <cell r="W351">
            <v>163900</v>
          </cell>
          <cell r="X351">
            <v>163900</v>
          </cell>
          <cell r="Y351">
            <v>1931600</v>
          </cell>
        </row>
        <row r="352">
          <cell r="D352">
            <v>20602</v>
          </cell>
          <cell r="E352" t="str">
            <v>Представительские расходы</v>
          </cell>
          <cell r="F352" t="str">
            <v>Коммерческий департамент</v>
          </cell>
          <cell r="G352" t="str">
            <v>Операционная деятельность</v>
          </cell>
          <cell r="H352" t="str">
            <v>Выбытия</v>
          </cell>
          <cell r="I352">
            <v>45000</v>
          </cell>
          <cell r="J352">
            <v>0</v>
          </cell>
          <cell r="K352">
            <v>0</v>
          </cell>
          <cell r="L352">
            <v>45000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D353">
            <v>20700</v>
          </cell>
          <cell r="E353" t="str">
            <v>Арендная плата по направлениям (арендодателям)</v>
          </cell>
          <cell r="F353" t="str">
            <v>Коммерческий департамент</v>
          </cell>
          <cell r="G353" t="str">
            <v>Операционная деятельность</v>
          </cell>
          <cell r="H353" t="str">
            <v>Выбытия</v>
          </cell>
          <cell r="I353">
            <v>203500.00000000003</v>
          </cell>
          <cell r="J353">
            <v>0</v>
          </cell>
          <cell r="K353">
            <v>0</v>
          </cell>
          <cell r="L353">
            <v>203500.00000000003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D354">
            <v>22600</v>
          </cell>
          <cell r="E354" t="str">
            <v>Расходы на развитие</v>
          </cell>
          <cell r="F354" t="str">
            <v>Коммерческий департамент</v>
          </cell>
          <cell r="G354" t="str">
            <v>Операционная деятельность</v>
          </cell>
          <cell r="H354" t="str">
            <v>Выбытия</v>
          </cell>
          <cell r="I354">
            <v>1751850</v>
          </cell>
          <cell r="J354">
            <v>1000000</v>
          </cell>
          <cell r="K354">
            <v>1500000</v>
          </cell>
          <cell r="L354">
            <v>4251850</v>
          </cell>
          <cell r="M354">
            <v>15012000</v>
          </cell>
          <cell r="N354">
            <v>7256000</v>
          </cell>
          <cell r="O354">
            <v>0</v>
          </cell>
          <cell r="P354">
            <v>124223746.2716351</v>
          </cell>
          <cell r="Q354">
            <v>387257773.98514307</v>
          </cell>
          <cell r="R354">
            <v>322025585.17953652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855775105.4363147</v>
          </cell>
        </row>
        <row r="355">
          <cell r="D355">
            <v>40100</v>
          </cell>
          <cell r="E355" t="str">
            <v>Поступления от реализации основных средств</v>
          </cell>
          <cell r="F355" t="str">
            <v>Коммерческий департамент</v>
          </cell>
          <cell r="G355" t="str">
            <v>Инвестиционная деятельность</v>
          </cell>
          <cell r="H355" t="str">
            <v>Поступления</v>
          </cell>
          <cell r="I355">
            <v>19825698.149999999</v>
          </cell>
          <cell r="J355">
            <v>0</v>
          </cell>
          <cell r="K355">
            <v>0</v>
          </cell>
          <cell r="L355">
            <v>19825698.149999999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D356">
            <v>50201</v>
          </cell>
          <cell r="E356" t="str">
            <v>Приобретение программного обеспечения</v>
          </cell>
          <cell r="F356" t="str">
            <v>Коммерческий департамент</v>
          </cell>
          <cell r="G356" t="str">
            <v>Инвестиционная деятельность</v>
          </cell>
          <cell r="H356" t="str">
            <v>Выбытия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D357" t="str">
            <v>50801</v>
          </cell>
          <cell r="E357" t="str">
            <v>Оборудование (затраты на развитие)</v>
          </cell>
          <cell r="F357" t="str">
            <v>Коммерческий департамент</v>
          </cell>
          <cell r="G357" t="str">
            <v>Инвестиционная деятельность</v>
          </cell>
          <cell r="H357" t="str">
            <v>Выбытия</v>
          </cell>
          <cell r="I357">
            <v>1468065.9999999998</v>
          </cell>
          <cell r="J357">
            <v>0</v>
          </cell>
          <cell r="K357">
            <v>0</v>
          </cell>
          <cell r="L357">
            <v>1468065.9999999998</v>
          </cell>
          <cell r="M357">
            <v>0</v>
          </cell>
          <cell r="N357">
            <v>0</v>
          </cell>
          <cell r="O357">
            <v>300000</v>
          </cell>
          <cell r="P357">
            <v>0</v>
          </cell>
          <cell r="Q357">
            <v>0</v>
          </cell>
          <cell r="R357">
            <v>300000</v>
          </cell>
          <cell r="S357">
            <v>0</v>
          </cell>
          <cell r="T357">
            <v>0</v>
          </cell>
          <cell r="U357">
            <v>300000</v>
          </cell>
          <cell r="V357">
            <v>0</v>
          </cell>
          <cell r="W357">
            <v>0</v>
          </cell>
          <cell r="X357">
            <v>300000</v>
          </cell>
          <cell r="Y357">
            <v>1200000</v>
          </cell>
        </row>
        <row r="358">
          <cell r="D358" t="str">
            <v>50802</v>
          </cell>
          <cell r="E358" t="str">
            <v>СМР (затраты на развитие)</v>
          </cell>
          <cell r="F358" t="str">
            <v>Коммерческий департамент</v>
          </cell>
          <cell r="G358" t="str">
            <v>Инвестиционная деятельность</v>
          </cell>
          <cell r="H358" t="str">
            <v>Выбытия</v>
          </cell>
          <cell r="I358">
            <v>2141700</v>
          </cell>
          <cell r="J358">
            <v>0</v>
          </cell>
          <cell r="K358">
            <v>0</v>
          </cell>
          <cell r="L358">
            <v>2141700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</row>
        <row r="360"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</row>
        <row r="363"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</row>
        <row r="364"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</row>
        <row r="365"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</row>
        <row r="366"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</row>
        <row r="367"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D368">
            <v>0</v>
          </cell>
          <cell r="E368">
            <v>0</v>
          </cell>
          <cell r="F368" t="str">
            <v>Служба КИПиА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D369">
            <v>121963</v>
          </cell>
          <cell r="E369" t="str">
            <v>Ремонт и обслуживание инженерных сетей (УСО)</v>
          </cell>
          <cell r="F369" t="str">
            <v>Служба КИПиА</v>
          </cell>
          <cell r="G369" t="str">
            <v>Операционная деятельность</v>
          </cell>
          <cell r="H369" t="str">
            <v>Выбытия</v>
          </cell>
          <cell r="I369">
            <v>0</v>
          </cell>
          <cell r="J369">
            <v>0</v>
          </cell>
          <cell r="K369">
            <v>66879.61</v>
          </cell>
          <cell r="L369">
            <v>66879.61</v>
          </cell>
          <cell r="M369">
            <v>0</v>
          </cell>
          <cell r="N369">
            <v>0</v>
          </cell>
          <cell r="O369">
            <v>200000</v>
          </cell>
          <cell r="P369">
            <v>0</v>
          </cell>
          <cell r="Q369">
            <v>0</v>
          </cell>
          <cell r="R369">
            <v>300000</v>
          </cell>
          <cell r="S369">
            <v>0</v>
          </cell>
          <cell r="T369">
            <v>0</v>
          </cell>
          <cell r="U369">
            <v>300000</v>
          </cell>
          <cell r="V369">
            <v>0</v>
          </cell>
          <cell r="W369">
            <v>0</v>
          </cell>
          <cell r="X369">
            <v>200000</v>
          </cell>
          <cell r="Y369">
            <v>1000000</v>
          </cell>
        </row>
        <row r="370">
          <cell r="D370">
            <v>121964</v>
          </cell>
          <cell r="E370" t="str">
            <v>Ремонт и обслуживание инженерных сетей (МЗ)</v>
          </cell>
          <cell r="F370" t="str">
            <v>Служба КИПиА</v>
          </cell>
          <cell r="G370" t="str">
            <v>Операционная деятельность</v>
          </cell>
          <cell r="H370" t="str">
            <v>Выбытия</v>
          </cell>
          <cell r="I370">
            <v>471581</v>
          </cell>
          <cell r="J370">
            <v>400325.88</v>
          </cell>
          <cell r="K370">
            <v>100000</v>
          </cell>
          <cell r="L370">
            <v>971906.88</v>
          </cell>
          <cell r="M370">
            <v>100000</v>
          </cell>
          <cell r="N370">
            <v>150000</v>
          </cell>
          <cell r="O370">
            <v>150000</v>
          </cell>
          <cell r="P370">
            <v>100000</v>
          </cell>
          <cell r="Q370">
            <v>200000</v>
          </cell>
          <cell r="R370">
            <v>200000</v>
          </cell>
          <cell r="S370">
            <v>100000</v>
          </cell>
          <cell r="T370">
            <v>200000</v>
          </cell>
          <cell r="U370">
            <v>200000</v>
          </cell>
          <cell r="V370">
            <v>100000</v>
          </cell>
          <cell r="W370">
            <v>200000</v>
          </cell>
          <cell r="X370">
            <v>100000</v>
          </cell>
          <cell r="Y370">
            <v>1800000</v>
          </cell>
        </row>
        <row r="371">
          <cell r="D371">
            <v>12198001</v>
          </cell>
          <cell r="E371" t="str">
            <v>Инструмент</v>
          </cell>
          <cell r="F371" t="str">
            <v>Служба КИПиА</v>
          </cell>
          <cell r="G371" t="str">
            <v>Операционная деятельность</v>
          </cell>
          <cell r="H371" t="str">
            <v>Выбытия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D372">
            <v>12198006</v>
          </cell>
          <cell r="E372" t="str">
            <v>Аренда (ОПР)</v>
          </cell>
          <cell r="F372" t="str">
            <v>Служба КИПиА</v>
          </cell>
          <cell r="G372" t="str">
            <v>Операционная деятельность</v>
          </cell>
          <cell r="H372" t="str">
            <v>Выбытия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1770</v>
          </cell>
          <cell r="N372">
            <v>1770</v>
          </cell>
          <cell r="O372">
            <v>1770</v>
          </cell>
          <cell r="P372">
            <v>1770</v>
          </cell>
          <cell r="Q372">
            <v>1770</v>
          </cell>
          <cell r="R372">
            <v>1770</v>
          </cell>
          <cell r="S372">
            <v>2000</v>
          </cell>
          <cell r="T372">
            <v>2000</v>
          </cell>
          <cell r="U372">
            <v>2000</v>
          </cell>
          <cell r="V372">
            <v>2000</v>
          </cell>
          <cell r="W372">
            <v>2000</v>
          </cell>
          <cell r="X372">
            <v>2000</v>
          </cell>
          <cell r="Y372">
            <v>22620</v>
          </cell>
        </row>
        <row r="373">
          <cell r="D373">
            <v>12198012</v>
          </cell>
          <cell r="E373" t="str">
            <v>Метрология оборудования</v>
          </cell>
          <cell r="F373" t="str">
            <v>Служба КИПиА</v>
          </cell>
          <cell r="G373" t="str">
            <v>Операционная деятельность</v>
          </cell>
          <cell r="H373" t="str">
            <v>Выбытия</v>
          </cell>
          <cell r="I373">
            <v>48152.71</v>
          </cell>
          <cell r="J373">
            <v>145000</v>
          </cell>
          <cell r="K373">
            <v>45000</v>
          </cell>
          <cell r="L373">
            <v>238152.71</v>
          </cell>
          <cell r="M373">
            <v>10000</v>
          </cell>
          <cell r="N373">
            <v>40000</v>
          </cell>
          <cell r="O373">
            <v>660000</v>
          </cell>
          <cell r="P373">
            <v>50000</v>
          </cell>
          <cell r="Q373">
            <v>50000</v>
          </cell>
          <cell r="R373">
            <v>70000</v>
          </cell>
          <cell r="S373">
            <v>80000</v>
          </cell>
          <cell r="T373">
            <v>80000</v>
          </cell>
          <cell r="U373">
            <v>80000</v>
          </cell>
          <cell r="V373">
            <v>50000</v>
          </cell>
          <cell r="W373">
            <v>170000</v>
          </cell>
          <cell r="X373">
            <v>30000</v>
          </cell>
          <cell r="Y373">
            <v>1370000</v>
          </cell>
        </row>
        <row r="374">
          <cell r="D374">
            <v>401</v>
          </cell>
          <cell r="E374" t="str">
            <v>Командировочные расходы</v>
          </cell>
          <cell r="F374" t="str">
            <v>Служба КИПиА</v>
          </cell>
          <cell r="G374" t="str">
            <v>Операционная деятельность</v>
          </cell>
          <cell r="H374" t="str">
            <v>Выбытия</v>
          </cell>
          <cell r="I374">
            <v>35757.800000000003</v>
          </cell>
          <cell r="J374">
            <v>0</v>
          </cell>
          <cell r="K374">
            <v>0</v>
          </cell>
          <cell r="L374">
            <v>35757.800000000003</v>
          </cell>
          <cell r="M374">
            <v>0</v>
          </cell>
          <cell r="N374">
            <v>0</v>
          </cell>
          <cell r="O374">
            <v>36800</v>
          </cell>
          <cell r="P374">
            <v>0</v>
          </cell>
          <cell r="Q374">
            <v>30900</v>
          </cell>
          <cell r="R374">
            <v>30900</v>
          </cell>
          <cell r="S374">
            <v>0</v>
          </cell>
          <cell r="T374">
            <v>0</v>
          </cell>
          <cell r="U374">
            <v>30900</v>
          </cell>
          <cell r="V374">
            <v>0</v>
          </cell>
          <cell r="W374">
            <v>0</v>
          </cell>
          <cell r="X374">
            <v>0</v>
          </cell>
          <cell r="Y374">
            <v>129500</v>
          </cell>
        </row>
        <row r="375">
          <cell r="D375">
            <v>221226</v>
          </cell>
          <cell r="E375" t="str">
            <v>Прочее вспомогательное производственное оборудование</v>
          </cell>
          <cell r="F375" t="str">
            <v>Служба КИПиА</v>
          </cell>
          <cell r="G375" t="str">
            <v>Инвестиционная деятельность</v>
          </cell>
          <cell r="H375" t="str">
            <v>Выбытия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</row>
        <row r="376"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</row>
        <row r="377"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</row>
        <row r="390">
          <cell r="D390">
            <v>20199</v>
          </cell>
          <cell r="E390" t="str">
            <v>Прочие материальные затраты</v>
          </cell>
          <cell r="F390" t="str">
            <v>Служба КИПиА</v>
          </cell>
          <cell r="G390" t="str">
            <v>Операционная деятельность</v>
          </cell>
          <cell r="H390" t="str">
            <v>Выбытия</v>
          </cell>
          <cell r="I390">
            <v>471581</v>
          </cell>
          <cell r="J390">
            <v>400325.88</v>
          </cell>
          <cell r="K390">
            <v>100000</v>
          </cell>
          <cell r="L390">
            <v>971906.88</v>
          </cell>
          <cell r="M390">
            <v>100000</v>
          </cell>
          <cell r="N390">
            <v>150000</v>
          </cell>
          <cell r="O390">
            <v>150000</v>
          </cell>
          <cell r="P390">
            <v>100000</v>
          </cell>
          <cell r="Q390">
            <v>200000</v>
          </cell>
          <cell r="R390">
            <v>200000</v>
          </cell>
          <cell r="S390">
            <v>100000</v>
          </cell>
          <cell r="T390">
            <v>200000</v>
          </cell>
          <cell r="U390">
            <v>200000</v>
          </cell>
          <cell r="V390">
            <v>100000</v>
          </cell>
          <cell r="W390">
            <v>200000</v>
          </cell>
          <cell r="X390">
            <v>100000</v>
          </cell>
          <cell r="Y390">
            <v>1800000</v>
          </cell>
        </row>
        <row r="391">
          <cell r="D391">
            <v>20201</v>
          </cell>
          <cell r="E391" t="str">
            <v>Услуги подрядчиков по обслуживанию и ремонту оборудования</v>
          </cell>
          <cell r="F391" t="str">
            <v>Служба КИПиА</v>
          </cell>
          <cell r="G391" t="str">
            <v>Операционная деятельность</v>
          </cell>
          <cell r="H391" t="str">
            <v>Выбытия</v>
          </cell>
          <cell r="I391">
            <v>0</v>
          </cell>
          <cell r="J391">
            <v>0</v>
          </cell>
          <cell r="K391">
            <v>66879.61</v>
          </cell>
          <cell r="L391">
            <v>66879.61</v>
          </cell>
          <cell r="M391">
            <v>0</v>
          </cell>
          <cell r="N391">
            <v>0</v>
          </cell>
          <cell r="O391">
            <v>200000</v>
          </cell>
          <cell r="P391">
            <v>0</v>
          </cell>
          <cell r="Q391">
            <v>0</v>
          </cell>
          <cell r="R391">
            <v>300000</v>
          </cell>
          <cell r="S391">
            <v>0</v>
          </cell>
          <cell r="T391">
            <v>0</v>
          </cell>
          <cell r="U391">
            <v>300000</v>
          </cell>
          <cell r="V391">
            <v>0</v>
          </cell>
          <cell r="W391">
            <v>0</v>
          </cell>
          <cell r="X391">
            <v>200000</v>
          </cell>
          <cell r="Y391">
            <v>1000000</v>
          </cell>
        </row>
        <row r="392">
          <cell r="D392">
            <v>20299</v>
          </cell>
          <cell r="E392" t="str">
            <v>Прочие услуги производственного характера</v>
          </cell>
          <cell r="F392" t="str">
            <v>Служба КИПиА</v>
          </cell>
          <cell r="G392" t="str">
            <v>Операционная деятельность</v>
          </cell>
          <cell r="H392" t="str">
            <v>Выбытия</v>
          </cell>
          <cell r="I392">
            <v>48152.71</v>
          </cell>
          <cell r="J392">
            <v>145000</v>
          </cell>
          <cell r="K392">
            <v>45000</v>
          </cell>
          <cell r="L392">
            <v>238152.71</v>
          </cell>
          <cell r="M392">
            <v>10000</v>
          </cell>
          <cell r="N392">
            <v>40000</v>
          </cell>
          <cell r="O392">
            <v>660000</v>
          </cell>
          <cell r="P392">
            <v>50000</v>
          </cell>
          <cell r="Q392">
            <v>50000</v>
          </cell>
          <cell r="R392">
            <v>70000</v>
          </cell>
          <cell r="S392">
            <v>80000</v>
          </cell>
          <cell r="T392">
            <v>80000</v>
          </cell>
          <cell r="U392">
            <v>80000</v>
          </cell>
          <cell r="V392">
            <v>50000</v>
          </cell>
          <cell r="W392">
            <v>170000</v>
          </cell>
          <cell r="X392">
            <v>30000</v>
          </cell>
          <cell r="Y392">
            <v>1370000</v>
          </cell>
        </row>
        <row r="393">
          <cell r="D393">
            <v>20601</v>
          </cell>
          <cell r="E393" t="str">
            <v>Командировочные расходы</v>
          </cell>
          <cell r="F393" t="str">
            <v>Служба КИПиА</v>
          </cell>
          <cell r="G393" t="str">
            <v>Операционная деятельность</v>
          </cell>
          <cell r="H393" t="str">
            <v>Выбытия</v>
          </cell>
          <cell r="I393">
            <v>35757.800000000003</v>
          </cell>
          <cell r="J393">
            <v>0</v>
          </cell>
          <cell r="K393">
            <v>0</v>
          </cell>
          <cell r="L393">
            <v>35757.800000000003</v>
          </cell>
          <cell r="M393">
            <v>0</v>
          </cell>
          <cell r="N393">
            <v>0</v>
          </cell>
          <cell r="O393">
            <v>36800</v>
          </cell>
          <cell r="P393">
            <v>0</v>
          </cell>
          <cell r="Q393">
            <v>30900</v>
          </cell>
          <cell r="R393">
            <v>30900</v>
          </cell>
          <cell r="S393">
            <v>0</v>
          </cell>
          <cell r="T393">
            <v>0</v>
          </cell>
          <cell r="U393">
            <v>30900</v>
          </cell>
          <cell r="V393">
            <v>0</v>
          </cell>
          <cell r="W393">
            <v>0</v>
          </cell>
          <cell r="X393">
            <v>0</v>
          </cell>
          <cell r="Y393">
            <v>129500</v>
          </cell>
        </row>
        <row r="394">
          <cell r="D394">
            <v>20700</v>
          </cell>
          <cell r="E394" t="str">
            <v>Арендная плата по направлениям (арендодателям)</v>
          </cell>
          <cell r="F394" t="str">
            <v>Служба КИПиА</v>
          </cell>
          <cell r="G394" t="str">
            <v>Операционная деятельность</v>
          </cell>
          <cell r="H394" t="str">
            <v>Выбытия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1770</v>
          </cell>
          <cell r="N394">
            <v>1770</v>
          </cell>
          <cell r="O394">
            <v>1770</v>
          </cell>
          <cell r="P394">
            <v>1770</v>
          </cell>
          <cell r="Q394">
            <v>1770</v>
          </cell>
          <cell r="R394">
            <v>1770</v>
          </cell>
          <cell r="S394">
            <v>2000</v>
          </cell>
          <cell r="T394">
            <v>2000</v>
          </cell>
          <cell r="U394">
            <v>2000</v>
          </cell>
          <cell r="V394">
            <v>2000</v>
          </cell>
          <cell r="W394">
            <v>2000</v>
          </cell>
          <cell r="X394">
            <v>2000</v>
          </cell>
          <cell r="Y394">
            <v>22620</v>
          </cell>
        </row>
        <row r="395">
          <cell r="D395">
            <v>50102</v>
          </cell>
          <cell r="E395" t="str">
            <v>Вспомогательное оборудование</v>
          </cell>
          <cell r="F395" t="str">
            <v>Служба КИПиА</v>
          </cell>
          <cell r="G395" t="str">
            <v>Инвестиционная деятельность</v>
          </cell>
          <cell r="H395" t="str">
            <v>Выбытия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</row>
        <row r="410">
          <cell r="D410">
            <v>0</v>
          </cell>
          <cell r="E410">
            <v>0</v>
          </cell>
          <cell r="F410" t="str">
            <v>Управление стратегического планирования и корпоративного финансирования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</row>
        <row r="411">
          <cell r="D411">
            <v>1130</v>
          </cell>
          <cell r="E411" t="str">
            <v>Поступления процентов по выданным займам</v>
          </cell>
          <cell r="F411" t="str">
            <v>Управление стратегического планирования и корпоративного финансирования</v>
          </cell>
          <cell r="G411" t="str">
            <v>Операционная деятельность</v>
          </cell>
          <cell r="H411" t="str">
            <v>Поступления</v>
          </cell>
          <cell r="I411">
            <v>10519692.040232399</v>
          </cell>
          <cell r="J411">
            <v>0</v>
          </cell>
          <cell r="K411">
            <v>944773056.60964501</v>
          </cell>
          <cell r="L411">
            <v>955292748.64987743</v>
          </cell>
          <cell r="M411">
            <v>77299.985487952305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77299.985487952305</v>
          </cell>
        </row>
        <row r="412">
          <cell r="D412">
            <v>1147</v>
          </cell>
          <cell r="E412" t="str">
            <v>Прочие поступления</v>
          </cell>
          <cell r="F412" t="str">
            <v>Управление стратегического планирования и корпоративного финансирования</v>
          </cell>
          <cell r="G412" t="str">
            <v>Операционная деятельность</v>
          </cell>
          <cell r="H412" t="str">
            <v>Поступления</v>
          </cell>
          <cell r="I412">
            <v>24034124.950000003</v>
          </cell>
          <cell r="J412">
            <v>17370780</v>
          </cell>
          <cell r="K412">
            <v>0</v>
          </cell>
          <cell r="L412">
            <v>41404904.950000003</v>
          </cell>
          <cell r="M412">
            <v>0</v>
          </cell>
          <cell r="N412">
            <v>35704192.354557097</v>
          </cell>
          <cell r="O412">
            <v>0</v>
          </cell>
          <cell r="P412">
            <v>0</v>
          </cell>
          <cell r="Q412">
            <v>31977821.619182624</v>
          </cell>
          <cell r="R412">
            <v>0</v>
          </cell>
          <cell r="S412">
            <v>0</v>
          </cell>
          <cell r="T412">
            <v>30468188.758090399</v>
          </cell>
          <cell r="U412">
            <v>0</v>
          </cell>
          <cell r="V412">
            <v>0</v>
          </cell>
          <cell r="W412">
            <v>27941446.369480841</v>
          </cell>
          <cell r="X412">
            <v>0</v>
          </cell>
          <cell r="Y412">
            <v>126091649.10131097</v>
          </cell>
        </row>
        <row r="413">
          <cell r="D413">
            <v>402</v>
          </cell>
          <cell r="E413" t="str">
            <v>Представительские расходы</v>
          </cell>
          <cell r="F413" t="str">
            <v>Управление стратегического планирования и корпоративного финансирования</v>
          </cell>
          <cell r="G413" t="str">
            <v>Операционная деятельность</v>
          </cell>
          <cell r="H413" t="str">
            <v>Выбытия</v>
          </cell>
          <cell r="I413">
            <v>0</v>
          </cell>
          <cell r="J413">
            <v>0</v>
          </cell>
          <cell r="K413">
            <v>50000</v>
          </cell>
          <cell r="L413">
            <v>50000</v>
          </cell>
          <cell r="M413">
            <v>0</v>
          </cell>
          <cell r="N413">
            <v>0</v>
          </cell>
          <cell r="O413">
            <v>50000</v>
          </cell>
          <cell r="P413">
            <v>0</v>
          </cell>
          <cell r="Q413">
            <v>0</v>
          </cell>
          <cell r="R413">
            <v>50000</v>
          </cell>
          <cell r="S413">
            <v>0</v>
          </cell>
          <cell r="T413">
            <v>0</v>
          </cell>
          <cell r="U413">
            <v>50000</v>
          </cell>
          <cell r="V413">
            <v>0</v>
          </cell>
          <cell r="W413">
            <v>0</v>
          </cell>
          <cell r="X413">
            <v>50000</v>
          </cell>
          <cell r="Y413">
            <v>200000</v>
          </cell>
        </row>
        <row r="414">
          <cell r="D414">
            <v>1203</v>
          </cell>
          <cell r="E414" t="str">
            <v>Услуги регистраторов, нотариальные услуги</v>
          </cell>
          <cell r="F414" t="str">
            <v>Управление стратегического планирования и корпоративного финансирования</v>
          </cell>
          <cell r="G414" t="str">
            <v>Операционная деятельность</v>
          </cell>
          <cell r="H414" t="str">
            <v>Выбытия</v>
          </cell>
          <cell r="I414">
            <v>30000</v>
          </cell>
          <cell r="J414">
            <v>30000</v>
          </cell>
          <cell r="K414">
            <v>30000</v>
          </cell>
          <cell r="L414">
            <v>90000</v>
          </cell>
          <cell r="M414">
            <v>20000</v>
          </cell>
          <cell r="N414">
            <v>20000</v>
          </cell>
          <cell r="O414">
            <v>20000</v>
          </cell>
          <cell r="P414">
            <v>20000</v>
          </cell>
          <cell r="Q414">
            <v>20000</v>
          </cell>
          <cell r="R414">
            <v>20000</v>
          </cell>
          <cell r="S414">
            <v>20000</v>
          </cell>
          <cell r="T414">
            <v>20000</v>
          </cell>
          <cell r="U414">
            <v>20000</v>
          </cell>
          <cell r="V414">
            <v>20000</v>
          </cell>
          <cell r="W414">
            <v>20000</v>
          </cell>
          <cell r="X414">
            <v>20000</v>
          </cell>
          <cell r="Y414">
            <v>240000</v>
          </cell>
        </row>
        <row r="415">
          <cell r="D415">
            <v>1204</v>
          </cell>
          <cell r="E415" t="str">
            <v>Консультационно-информационные услуги</v>
          </cell>
          <cell r="F415" t="str">
            <v>Управление стратегического планирования и корпоративного финансирования</v>
          </cell>
          <cell r="G415" t="str">
            <v>Операционная деятельность</v>
          </cell>
          <cell r="H415" t="str">
            <v>Выбытия</v>
          </cell>
          <cell r="I415">
            <v>0</v>
          </cell>
          <cell r="J415">
            <v>16543600</v>
          </cell>
          <cell r="K415">
            <v>1400000</v>
          </cell>
          <cell r="L415">
            <v>17943600</v>
          </cell>
          <cell r="M415">
            <v>550000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700000</v>
          </cell>
          <cell r="W415">
            <v>0</v>
          </cell>
          <cell r="X415">
            <v>0</v>
          </cell>
          <cell r="Y415">
            <v>1250000</v>
          </cell>
        </row>
        <row r="416">
          <cell r="D416">
            <v>1250</v>
          </cell>
          <cell r="E416" t="str">
            <v>Выплаты процентов по привлеченным кредитам и займам</v>
          </cell>
          <cell r="F416" t="str">
            <v>Управление стратегического планирования и корпоративного финансирования</v>
          </cell>
          <cell r="G416" t="str">
            <v>Операционная деятельность</v>
          </cell>
          <cell r="H416" t="str">
            <v>Выбытия</v>
          </cell>
          <cell r="I416">
            <v>0</v>
          </cell>
          <cell r="J416">
            <v>0</v>
          </cell>
          <cell r="K416">
            <v>3739730</v>
          </cell>
          <cell r="L416">
            <v>3739730</v>
          </cell>
          <cell r="M416">
            <v>0</v>
          </cell>
          <cell r="N416">
            <v>0</v>
          </cell>
          <cell r="O416">
            <v>7123300</v>
          </cell>
          <cell r="P416">
            <v>0</v>
          </cell>
          <cell r="Q416">
            <v>0</v>
          </cell>
          <cell r="R416">
            <v>10082200</v>
          </cell>
          <cell r="S416">
            <v>0</v>
          </cell>
          <cell r="T416">
            <v>0</v>
          </cell>
          <cell r="U416">
            <v>10082200</v>
          </cell>
          <cell r="V416">
            <v>0</v>
          </cell>
          <cell r="W416">
            <v>0</v>
          </cell>
          <cell r="X416">
            <v>9972610</v>
          </cell>
          <cell r="Y416">
            <v>37260310</v>
          </cell>
        </row>
        <row r="417">
          <cell r="D417" t="str">
            <v>1278</v>
          </cell>
          <cell r="E417" t="str">
            <v>Комиссии за поручительства, гарантии, аккредитивы</v>
          </cell>
          <cell r="F417" t="str">
            <v>Управление стратегического планирования и корпоративного финансирования</v>
          </cell>
          <cell r="G417" t="str">
            <v>Операционная деятельность</v>
          </cell>
          <cell r="H417" t="str">
            <v>Выбытия</v>
          </cell>
          <cell r="I417">
            <v>2300000</v>
          </cell>
          <cell r="J417">
            <v>0</v>
          </cell>
          <cell r="K417">
            <v>0</v>
          </cell>
          <cell r="L417">
            <v>2300000</v>
          </cell>
          <cell r="M417">
            <v>4783590</v>
          </cell>
          <cell r="N417">
            <v>0</v>
          </cell>
          <cell r="O417">
            <v>0</v>
          </cell>
          <cell r="P417">
            <v>6054620</v>
          </cell>
          <cell r="Q417">
            <v>0</v>
          </cell>
          <cell r="R417">
            <v>0</v>
          </cell>
          <cell r="S417">
            <v>6121160</v>
          </cell>
          <cell r="T417">
            <v>0</v>
          </cell>
          <cell r="U417">
            <v>0</v>
          </cell>
          <cell r="V417">
            <v>6121160</v>
          </cell>
          <cell r="W417">
            <v>0</v>
          </cell>
          <cell r="X417">
            <v>0</v>
          </cell>
          <cell r="Y417">
            <v>23080530</v>
          </cell>
        </row>
        <row r="418">
          <cell r="D418">
            <v>2130</v>
          </cell>
          <cell r="E418" t="str">
            <v>Возврат ранее выданных займов</v>
          </cell>
          <cell r="F418" t="str">
            <v>Управление стратегического планирования и корпоративного финансирования</v>
          </cell>
          <cell r="G418" t="str">
            <v>Инвестиционная деятельность</v>
          </cell>
          <cell r="H418" t="str">
            <v>Поступления</v>
          </cell>
          <cell r="I418">
            <v>0</v>
          </cell>
          <cell r="J418">
            <v>0</v>
          </cell>
          <cell r="K418">
            <v>1280278479</v>
          </cell>
          <cell r="L418">
            <v>1280278479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</row>
        <row r="419">
          <cell r="D419">
            <v>2140</v>
          </cell>
          <cell r="E419" t="str">
            <v>Поступления от инвестиций</v>
          </cell>
          <cell r="F419" t="str">
            <v>Управление стратегического планирования и корпоративного финансирования</v>
          </cell>
          <cell r="G419" t="str">
            <v>Инвестиционная деятельность</v>
          </cell>
          <cell r="H419" t="str">
            <v>Поступления</v>
          </cell>
          <cell r="I419">
            <v>0</v>
          </cell>
          <cell r="J419">
            <v>0</v>
          </cell>
          <cell r="K419">
            <v>725000000</v>
          </cell>
          <cell r="L419">
            <v>725000000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</row>
        <row r="420">
          <cell r="D420">
            <v>2230</v>
          </cell>
          <cell r="E420" t="str">
            <v>Выплаты на приобретение бизнесов/проектов</v>
          </cell>
          <cell r="F420" t="str">
            <v>Управление стратегического планирования и корпоративного финансирования</v>
          </cell>
          <cell r="G420" t="str">
            <v>Инвестиционная деятельность</v>
          </cell>
          <cell r="H420" t="str">
            <v>Выбытия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</row>
        <row r="421">
          <cell r="D421">
            <v>2240</v>
          </cell>
          <cell r="E421" t="str">
            <v>Выдача займов</v>
          </cell>
          <cell r="F421" t="str">
            <v>Управление стратегического планирования и корпоративного финансирования</v>
          </cell>
          <cell r="G421" t="str">
            <v>Инвестиционная деятельность</v>
          </cell>
          <cell r="H421" t="str">
            <v>Выбытия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</row>
        <row r="422">
          <cell r="D422">
            <v>3110</v>
          </cell>
          <cell r="E422" t="str">
            <v>Поступления акционерного финансирования</v>
          </cell>
          <cell r="F422" t="str">
            <v>Управление стратегического планирования и корпоративного финансирования</v>
          </cell>
          <cell r="G422" t="str">
            <v>Финансовая деятельность</v>
          </cell>
          <cell r="H422" t="str">
            <v>Поступления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</row>
        <row r="423">
          <cell r="D423">
            <v>3120</v>
          </cell>
          <cell r="E423" t="str">
            <v>Привлечение кредитов и займов и поступления от выпуска ценных бумаг</v>
          </cell>
          <cell r="F423" t="str">
            <v>Управление стратегического планирования и корпоративного финансирования</v>
          </cell>
          <cell r="G423" t="str">
            <v>Финансовая деятельность</v>
          </cell>
          <cell r="H423" t="str">
            <v>Поступления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500000000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500000000</v>
          </cell>
        </row>
        <row r="424">
          <cell r="D424">
            <v>3210</v>
          </cell>
          <cell r="E424" t="str">
            <v>Выплата дивидендов</v>
          </cell>
          <cell r="F424" t="str">
            <v>Управление стратегического планирования и корпоративного финансирования</v>
          </cell>
          <cell r="G424" t="str">
            <v>Финансовая деятельность</v>
          </cell>
          <cell r="H424" t="str">
            <v>Выбытия</v>
          </cell>
          <cell r="I424">
            <v>0</v>
          </cell>
          <cell r="J424">
            <v>0</v>
          </cell>
          <cell r="K424">
            <v>3355000000</v>
          </cell>
          <cell r="L424">
            <v>3355000000</v>
          </cell>
          <cell r="M424">
            <v>0</v>
          </cell>
          <cell r="N424">
            <v>0</v>
          </cell>
          <cell r="O424">
            <v>0</v>
          </cell>
          <cell r="P424">
            <v>65146217.490000002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1934853782.51</v>
          </cell>
          <cell r="Y424">
            <v>2000000000</v>
          </cell>
        </row>
        <row r="425">
          <cell r="D425">
            <v>3220</v>
          </cell>
          <cell r="E425" t="str">
            <v>Погашение привлеченных кредитов и займов полученных и выплаты по выпущенным ценным бумагам</v>
          </cell>
          <cell r="F425" t="str">
            <v>Управление стратегического планирования и корпоративного финансирования</v>
          </cell>
          <cell r="G425" t="str">
            <v>Финансовая деятельность</v>
          </cell>
          <cell r="H425" t="str">
            <v>Выбытия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</row>
        <row r="432">
          <cell r="D432">
            <v>19900</v>
          </cell>
          <cell r="E432" t="str">
            <v>Прочие поступления по операционной деятельности</v>
          </cell>
          <cell r="F432" t="str">
            <v>Управление стратегического планирования и корпоративного финансирования</v>
          </cell>
          <cell r="G432" t="str">
            <v>Операционная деятельность</v>
          </cell>
          <cell r="H432" t="str">
            <v>Поступления</v>
          </cell>
          <cell r="I432">
            <v>24034124.950000003</v>
          </cell>
          <cell r="J432">
            <v>17370780</v>
          </cell>
          <cell r="K432">
            <v>0</v>
          </cell>
          <cell r="L432">
            <v>41404904.950000003</v>
          </cell>
          <cell r="M432">
            <v>0</v>
          </cell>
          <cell r="N432">
            <v>35704192.354557097</v>
          </cell>
          <cell r="O432">
            <v>0</v>
          </cell>
          <cell r="P432">
            <v>0</v>
          </cell>
          <cell r="Q432">
            <v>31977821.619182624</v>
          </cell>
          <cell r="R432">
            <v>0</v>
          </cell>
          <cell r="S432">
            <v>0</v>
          </cell>
          <cell r="T432">
            <v>30468188.758090399</v>
          </cell>
          <cell r="U432">
            <v>0</v>
          </cell>
          <cell r="V432">
            <v>0</v>
          </cell>
          <cell r="W432">
            <v>27941446.369480841</v>
          </cell>
          <cell r="X432">
            <v>0</v>
          </cell>
          <cell r="Y432">
            <v>126091649.10131097</v>
          </cell>
        </row>
        <row r="433">
          <cell r="D433">
            <v>10201</v>
          </cell>
          <cell r="E433" t="str">
            <v>Проценты по займам полученные</v>
          </cell>
          <cell r="F433" t="str">
            <v>Управление стратегического планирования и корпоративного финансирования</v>
          </cell>
          <cell r="G433" t="str">
            <v>Операционная деятельность</v>
          </cell>
          <cell r="H433" t="str">
            <v>Поступления</v>
          </cell>
          <cell r="I433">
            <v>10519692.040232399</v>
          </cell>
          <cell r="J433">
            <v>0</v>
          </cell>
          <cell r="K433">
            <v>944773056.60964501</v>
          </cell>
          <cell r="L433">
            <v>955292748.64987743</v>
          </cell>
          <cell r="M433">
            <v>77299.985487952305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77299.985487952305</v>
          </cell>
        </row>
        <row r="434">
          <cell r="D434">
            <v>20602</v>
          </cell>
          <cell r="E434" t="str">
            <v>Представительские расходы</v>
          </cell>
          <cell r="F434" t="str">
            <v>Управление стратегического планирования и корпоративного финансирования</v>
          </cell>
          <cell r="G434" t="str">
            <v>Операционная деятельность</v>
          </cell>
          <cell r="H434" t="str">
            <v>Выбытия</v>
          </cell>
          <cell r="I434">
            <v>0</v>
          </cell>
          <cell r="J434">
            <v>0</v>
          </cell>
          <cell r="K434">
            <v>50000</v>
          </cell>
          <cell r="L434">
            <v>50000</v>
          </cell>
          <cell r="M434">
            <v>0</v>
          </cell>
          <cell r="N434">
            <v>0</v>
          </cell>
          <cell r="O434">
            <v>50000</v>
          </cell>
          <cell r="P434">
            <v>0</v>
          </cell>
          <cell r="Q434">
            <v>0</v>
          </cell>
          <cell r="R434">
            <v>50000</v>
          </cell>
          <cell r="S434">
            <v>0</v>
          </cell>
          <cell r="T434">
            <v>0</v>
          </cell>
          <cell r="U434">
            <v>50000</v>
          </cell>
          <cell r="V434">
            <v>0</v>
          </cell>
          <cell r="W434">
            <v>0</v>
          </cell>
          <cell r="X434">
            <v>50000</v>
          </cell>
          <cell r="Y434">
            <v>200000</v>
          </cell>
        </row>
        <row r="435">
          <cell r="D435">
            <v>21602</v>
          </cell>
          <cell r="E435" t="str">
            <v>Проценты по краткосрочным кредитам</v>
          </cell>
          <cell r="F435" t="str">
            <v>Управление стратегического планирования и корпоративного финансирования</v>
          </cell>
          <cell r="G435" t="str">
            <v>Операционная деятельность</v>
          </cell>
          <cell r="H435" t="str">
            <v>Выбытия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</row>
        <row r="436">
          <cell r="D436">
            <v>21603</v>
          </cell>
          <cell r="E436" t="str">
            <v>Проценты по долгосрочным займам</v>
          </cell>
          <cell r="F436" t="str">
            <v>Управление стратегического планирования и корпоративного финансирования</v>
          </cell>
          <cell r="G436" t="str">
            <v>Операционная деятельность</v>
          </cell>
          <cell r="H436" t="str">
            <v>Выбытия</v>
          </cell>
          <cell r="I436">
            <v>0</v>
          </cell>
          <cell r="J436">
            <v>0</v>
          </cell>
          <cell r="K436">
            <v>3739730</v>
          </cell>
          <cell r="L436">
            <v>3739730</v>
          </cell>
          <cell r="M436">
            <v>0</v>
          </cell>
          <cell r="N436">
            <v>0</v>
          </cell>
          <cell r="O436">
            <v>7123300</v>
          </cell>
          <cell r="P436">
            <v>0</v>
          </cell>
          <cell r="Q436">
            <v>0</v>
          </cell>
          <cell r="R436">
            <v>10082200</v>
          </cell>
          <cell r="S436">
            <v>0</v>
          </cell>
          <cell r="T436">
            <v>0</v>
          </cell>
          <cell r="U436">
            <v>10082200</v>
          </cell>
          <cell r="V436">
            <v>0</v>
          </cell>
          <cell r="W436">
            <v>0</v>
          </cell>
          <cell r="X436">
            <v>9972610</v>
          </cell>
          <cell r="Y436">
            <v>37260310</v>
          </cell>
        </row>
        <row r="437">
          <cell r="D437">
            <v>20507</v>
          </cell>
          <cell r="E437" t="str">
            <v>Консультационные услуги (семинары)</v>
          </cell>
          <cell r="F437" t="str">
            <v>Управление стратегического планирования и корпоративного финансирования</v>
          </cell>
          <cell r="G437" t="str">
            <v>Операционная деятельность</v>
          </cell>
          <cell r="H437" t="str">
            <v>Выбытия</v>
          </cell>
          <cell r="I437">
            <v>0</v>
          </cell>
          <cell r="J437">
            <v>16543600</v>
          </cell>
          <cell r="K437">
            <v>1400000</v>
          </cell>
          <cell r="L437">
            <v>17943600</v>
          </cell>
          <cell r="M437">
            <v>550000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700000</v>
          </cell>
          <cell r="W437">
            <v>0</v>
          </cell>
          <cell r="X437">
            <v>0</v>
          </cell>
          <cell r="Y437">
            <v>1250000</v>
          </cell>
        </row>
        <row r="438">
          <cell r="D438">
            <v>20515</v>
          </cell>
          <cell r="E438" t="str">
            <v>Услуги регистраторов, нотариальные услуги, сертификация</v>
          </cell>
          <cell r="F438" t="str">
            <v>Управление стратегического планирования и корпоративного финансирования</v>
          </cell>
          <cell r="G438" t="str">
            <v>Операционная деятельность</v>
          </cell>
          <cell r="H438" t="str">
            <v>Выбытия</v>
          </cell>
          <cell r="I438">
            <v>30000</v>
          </cell>
          <cell r="J438">
            <v>30000</v>
          </cell>
          <cell r="K438">
            <v>30000</v>
          </cell>
          <cell r="L438">
            <v>90000</v>
          </cell>
          <cell r="M438">
            <v>20000</v>
          </cell>
          <cell r="N438">
            <v>20000</v>
          </cell>
          <cell r="O438">
            <v>20000</v>
          </cell>
          <cell r="P438">
            <v>20000</v>
          </cell>
          <cell r="Q438">
            <v>20000</v>
          </cell>
          <cell r="R438">
            <v>20000</v>
          </cell>
          <cell r="S438">
            <v>20000</v>
          </cell>
          <cell r="T438">
            <v>20000</v>
          </cell>
          <cell r="U438">
            <v>20000</v>
          </cell>
          <cell r="V438">
            <v>20000</v>
          </cell>
          <cell r="W438">
            <v>20000</v>
          </cell>
          <cell r="X438">
            <v>20000</v>
          </cell>
          <cell r="Y438">
            <v>240000</v>
          </cell>
        </row>
        <row r="439">
          <cell r="D439">
            <v>22700</v>
          </cell>
          <cell r="E439" t="str">
            <v>Выплаты по гарантиям, аккредитивам и поручительствам</v>
          </cell>
          <cell r="F439" t="str">
            <v>Управление стратегического планирования и корпоративного финансирования</v>
          </cell>
          <cell r="G439" t="str">
            <v>Операционная деятельность</v>
          </cell>
          <cell r="H439" t="str">
            <v>Выбытия</v>
          </cell>
          <cell r="I439">
            <v>2300000</v>
          </cell>
          <cell r="J439">
            <v>0</v>
          </cell>
          <cell r="K439">
            <v>0</v>
          </cell>
          <cell r="L439">
            <v>2300000</v>
          </cell>
          <cell r="M439">
            <v>4783590</v>
          </cell>
          <cell r="N439">
            <v>0</v>
          </cell>
          <cell r="O439">
            <v>0</v>
          </cell>
          <cell r="P439">
            <v>6054620</v>
          </cell>
          <cell r="Q439">
            <v>0</v>
          </cell>
          <cell r="R439">
            <v>0</v>
          </cell>
          <cell r="S439">
            <v>6121160</v>
          </cell>
          <cell r="T439">
            <v>0</v>
          </cell>
          <cell r="U439">
            <v>0</v>
          </cell>
          <cell r="V439">
            <v>6121160</v>
          </cell>
          <cell r="W439">
            <v>0</v>
          </cell>
          <cell r="X439">
            <v>0</v>
          </cell>
          <cell r="Y439">
            <v>23080530</v>
          </cell>
        </row>
        <row r="440">
          <cell r="D440">
            <v>40501</v>
          </cell>
          <cell r="E440" t="str">
            <v>Возврат предоставленных долгосрочных кредитов и займов</v>
          </cell>
          <cell r="F440" t="str">
            <v>Управление стратегического планирования и корпоративного финансирования</v>
          </cell>
          <cell r="G440" t="str">
            <v>Инвестиционная деятельность</v>
          </cell>
          <cell r="H440" t="str">
            <v>Поступления</v>
          </cell>
          <cell r="I440">
            <v>0</v>
          </cell>
          <cell r="J440">
            <v>0</v>
          </cell>
          <cell r="K440">
            <v>521178479</v>
          </cell>
          <cell r="L440">
            <v>521178479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</row>
        <row r="441">
          <cell r="D441">
            <v>40502</v>
          </cell>
          <cell r="E441" t="str">
            <v>Возврат предоставленных краткосрочных кредитов и займов</v>
          </cell>
          <cell r="F441" t="str">
            <v>Управление стратегического планирования и корпоративного финансирования</v>
          </cell>
          <cell r="G441" t="str">
            <v>Инвестиционная деятельность</v>
          </cell>
          <cell r="H441" t="str">
            <v>Поступления</v>
          </cell>
          <cell r="I441">
            <v>0</v>
          </cell>
          <cell r="J441">
            <v>0</v>
          </cell>
          <cell r="K441">
            <v>759100000</v>
          </cell>
          <cell r="L441">
            <v>759100000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</row>
        <row r="442">
          <cell r="D442">
            <v>50399</v>
          </cell>
          <cell r="E442" t="str">
            <v>Прочие долгосрочные активы (долгосрочные выплаты)</v>
          </cell>
          <cell r="F442" t="str">
            <v>Управление стратегического планирования и корпоративного финансирования</v>
          </cell>
          <cell r="G442" t="str">
            <v>Инвестиционная деятельность</v>
          </cell>
          <cell r="H442" t="str">
            <v>Выбытия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3">
          <cell r="D443">
            <v>50601</v>
          </cell>
          <cell r="E443" t="str">
            <v>Предоставление долгосрочных кредитов и займов</v>
          </cell>
          <cell r="F443" t="str">
            <v>Управление стратегического планирования и корпоративного финансирования</v>
          </cell>
          <cell r="G443" t="str">
            <v>Инвестиционная деятельность</v>
          </cell>
          <cell r="H443" t="str">
            <v>Выбытия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</row>
        <row r="444">
          <cell r="D444">
            <v>50602</v>
          </cell>
          <cell r="E444" t="str">
            <v>Предоставление краткосрочных кредитов и займов</v>
          </cell>
          <cell r="F444" t="str">
            <v>Управление стратегического планирования и корпоративного финансирования</v>
          </cell>
          <cell r="G444" t="str">
            <v>Инвестиционная деятельность</v>
          </cell>
          <cell r="H444" t="str">
            <v>Выбытия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</row>
        <row r="445">
          <cell r="D445">
            <v>70101</v>
          </cell>
          <cell r="E445" t="str">
            <v>Оплата ГК "Роснанотех" доли в уставном капитале проектной компании</v>
          </cell>
          <cell r="F445" t="str">
            <v>Управление стратегического планирования и корпоративного финансирования</v>
          </cell>
          <cell r="G445" t="str">
            <v>Финансовая деятельность</v>
          </cell>
          <cell r="H445" t="str">
            <v>Поступления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</row>
        <row r="446">
          <cell r="D446">
            <v>70102</v>
          </cell>
          <cell r="E446" t="str">
            <v>Оплата Соинвесторами доли в уставном капитале проектной компании</v>
          </cell>
          <cell r="F446" t="str">
            <v>Управление стратегического планирования и корпоративного финансирования</v>
          </cell>
          <cell r="G446" t="str">
            <v>Финансовая деятельность</v>
          </cell>
          <cell r="H446" t="str">
            <v>Поступления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</row>
        <row r="447">
          <cell r="D447">
            <v>70201</v>
          </cell>
          <cell r="E447" t="str">
            <v>Получение долгосрочных кредитов и займов</v>
          </cell>
          <cell r="F447" t="str">
            <v>Управление стратегического планирования и корпоративного финансирования</v>
          </cell>
          <cell r="G447" t="str">
            <v>Финансовая деятельность</v>
          </cell>
          <cell r="H447" t="str">
            <v>Поступления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500000000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500000000</v>
          </cell>
        </row>
        <row r="448">
          <cell r="D448">
            <v>79901</v>
          </cell>
          <cell r="E448" t="str">
            <v>Дивиденды полученные</v>
          </cell>
          <cell r="F448" t="str">
            <v>Управление стратегического планирования и корпоративного финансирования</v>
          </cell>
          <cell r="G448" t="str">
            <v>Финансовая деятельность</v>
          </cell>
          <cell r="H448" t="str">
            <v>Поступления</v>
          </cell>
          <cell r="I448">
            <v>0</v>
          </cell>
          <cell r="J448">
            <v>0</v>
          </cell>
          <cell r="K448">
            <v>725000000</v>
          </cell>
          <cell r="L448">
            <v>725000000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</row>
        <row r="449">
          <cell r="D449">
            <v>80201</v>
          </cell>
          <cell r="E449" t="str">
            <v>Погашение долгосрочных кредитов и займов</v>
          </cell>
          <cell r="F449" t="str">
            <v>Управление стратегического планирования и корпоративного финансирования</v>
          </cell>
          <cell r="G449" t="str">
            <v>Финансовая деятельность</v>
          </cell>
          <cell r="H449" t="str">
            <v>Выбытия</v>
          </cell>
          <cell r="I449">
            <v>0</v>
          </cell>
          <cell r="J449">
            <v>0</v>
          </cell>
          <cell r="K449">
            <v>3355000000</v>
          </cell>
          <cell r="L449">
            <v>3355000000</v>
          </cell>
          <cell r="M449">
            <v>0</v>
          </cell>
          <cell r="N449">
            <v>0</v>
          </cell>
          <cell r="O449">
            <v>0</v>
          </cell>
          <cell r="P449">
            <v>65146217.490000002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1934853782.51</v>
          </cell>
          <cell r="Y449">
            <v>2000000000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</row>
        <row r="452">
          <cell r="D452">
            <v>0</v>
          </cell>
          <cell r="E452">
            <v>0</v>
          </cell>
          <cell r="F452" t="str">
            <v>Бережливое производство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</row>
        <row r="453">
          <cell r="D453">
            <v>12198013</v>
          </cell>
          <cell r="E453" t="str">
            <v>Прочие материальные расходы (ОПР)</v>
          </cell>
          <cell r="F453" t="str">
            <v>Бережливое производство</v>
          </cell>
          <cell r="G453" t="str">
            <v>Операционная деятельность</v>
          </cell>
          <cell r="H453" t="str">
            <v>Выбытия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150000</v>
          </cell>
          <cell r="N453">
            <v>700000</v>
          </cell>
          <cell r="O453">
            <v>200000</v>
          </cell>
          <cell r="P453">
            <v>300000</v>
          </cell>
          <cell r="Q453">
            <v>230000</v>
          </cell>
          <cell r="R453">
            <v>230000</v>
          </cell>
          <cell r="S453">
            <v>130000</v>
          </cell>
          <cell r="T453">
            <v>230000</v>
          </cell>
          <cell r="U453">
            <v>130000</v>
          </cell>
          <cell r="V453">
            <v>130000</v>
          </cell>
          <cell r="W453">
            <v>180000</v>
          </cell>
          <cell r="X453">
            <v>130000</v>
          </cell>
          <cell r="Y453">
            <v>2740000</v>
          </cell>
        </row>
        <row r="454">
          <cell r="D454">
            <v>12198014</v>
          </cell>
          <cell r="E454" t="str">
            <v>Прочие услуги производственного характера (ОПР)</v>
          </cell>
          <cell r="F454" t="str">
            <v>Бережливое производство</v>
          </cell>
          <cell r="G454" t="str">
            <v>Операционная деятельность</v>
          </cell>
          <cell r="H454" t="str">
            <v>Выбытия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100000</v>
          </cell>
          <cell r="N454">
            <v>100000</v>
          </cell>
          <cell r="O454">
            <v>100000</v>
          </cell>
          <cell r="P454">
            <v>100000</v>
          </cell>
          <cell r="Q454">
            <v>100000</v>
          </cell>
          <cell r="R454">
            <v>100000</v>
          </cell>
          <cell r="S454">
            <v>100000</v>
          </cell>
          <cell r="T454">
            <v>100000</v>
          </cell>
          <cell r="U454">
            <v>100000</v>
          </cell>
          <cell r="V454">
            <v>100000</v>
          </cell>
          <cell r="W454">
            <v>100000</v>
          </cell>
          <cell r="X454">
            <v>100000</v>
          </cell>
          <cell r="Y454">
            <v>1200000</v>
          </cell>
        </row>
        <row r="455">
          <cell r="D455">
            <v>401</v>
          </cell>
          <cell r="E455" t="str">
            <v>Командировочные расходы</v>
          </cell>
          <cell r="F455" t="str">
            <v>Бережливое производство</v>
          </cell>
          <cell r="G455" t="str">
            <v>Операционная деятельность</v>
          </cell>
          <cell r="H455" t="str">
            <v>Выбытия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49600</v>
          </cell>
          <cell r="O455">
            <v>0</v>
          </cell>
          <cell r="P455">
            <v>49600</v>
          </cell>
          <cell r="Q455">
            <v>0</v>
          </cell>
          <cell r="R455">
            <v>0</v>
          </cell>
          <cell r="S455">
            <v>49600</v>
          </cell>
          <cell r="T455">
            <v>0</v>
          </cell>
          <cell r="U455">
            <v>49600</v>
          </cell>
          <cell r="V455">
            <v>0</v>
          </cell>
          <cell r="W455">
            <v>0</v>
          </cell>
          <cell r="X455">
            <v>49600</v>
          </cell>
          <cell r="Y455">
            <v>248000</v>
          </cell>
        </row>
        <row r="456">
          <cell r="D456">
            <v>1204</v>
          </cell>
          <cell r="E456" t="str">
            <v>Консультационно-информационные услуги</v>
          </cell>
          <cell r="F456" t="str">
            <v>Бережливое производство</v>
          </cell>
          <cell r="G456" t="str">
            <v>Операционная деятельность</v>
          </cell>
          <cell r="H456" t="str">
            <v>Выбытия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280000</v>
          </cell>
          <cell r="N456">
            <v>155000</v>
          </cell>
          <cell r="O456">
            <v>0</v>
          </cell>
          <cell r="P456">
            <v>380000</v>
          </cell>
          <cell r="Q456">
            <v>55000</v>
          </cell>
          <cell r="R456">
            <v>0</v>
          </cell>
          <cell r="S456">
            <v>100000</v>
          </cell>
          <cell r="T456">
            <v>55000</v>
          </cell>
          <cell r="U456">
            <v>0</v>
          </cell>
          <cell r="V456">
            <v>0</v>
          </cell>
          <cell r="W456">
            <v>55000</v>
          </cell>
          <cell r="X456">
            <v>0</v>
          </cell>
          <cell r="Y456">
            <v>1080000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</row>
        <row r="473"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D474">
            <v>20199</v>
          </cell>
          <cell r="E474" t="str">
            <v>Прочие материальные затраты</v>
          </cell>
          <cell r="F474" t="str">
            <v>Бережливое производство</v>
          </cell>
          <cell r="G474" t="str">
            <v>Операционная деятельность</v>
          </cell>
          <cell r="H474" t="str">
            <v>Выбытия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150000</v>
          </cell>
          <cell r="N474">
            <v>700000</v>
          </cell>
          <cell r="O474">
            <v>200000</v>
          </cell>
          <cell r="P474">
            <v>300000</v>
          </cell>
          <cell r="Q474">
            <v>230000</v>
          </cell>
          <cell r="R474">
            <v>230000</v>
          </cell>
          <cell r="S474">
            <v>130000</v>
          </cell>
          <cell r="T474">
            <v>230000</v>
          </cell>
          <cell r="U474">
            <v>130000</v>
          </cell>
          <cell r="V474">
            <v>130000</v>
          </cell>
          <cell r="W474">
            <v>180000</v>
          </cell>
          <cell r="X474">
            <v>130000</v>
          </cell>
          <cell r="Y474">
            <v>2740000</v>
          </cell>
        </row>
        <row r="475">
          <cell r="D475">
            <v>20299</v>
          </cell>
          <cell r="E475" t="str">
            <v>Прочие услуги производственного характера</v>
          </cell>
          <cell r="F475" t="str">
            <v>Бережливое производство</v>
          </cell>
          <cell r="G475" t="str">
            <v>Операционная деятельность</v>
          </cell>
          <cell r="H475" t="str">
            <v>Выбытия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100000</v>
          </cell>
          <cell r="N475">
            <v>100000</v>
          </cell>
          <cell r="O475">
            <v>100000</v>
          </cell>
          <cell r="P475">
            <v>100000</v>
          </cell>
          <cell r="Q475">
            <v>100000</v>
          </cell>
          <cell r="R475">
            <v>100000</v>
          </cell>
          <cell r="S475">
            <v>100000</v>
          </cell>
          <cell r="T475">
            <v>100000</v>
          </cell>
          <cell r="U475">
            <v>100000</v>
          </cell>
          <cell r="V475">
            <v>100000</v>
          </cell>
          <cell r="W475">
            <v>100000</v>
          </cell>
          <cell r="X475">
            <v>100000</v>
          </cell>
          <cell r="Y475">
            <v>1200000</v>
          </cell>
        </row>
        <row r="476">
          <cell r="D476">
            <v>20507</v>
          </cell>
          <cell r="E476" t="str">
            <v>Консультационные услуги (семинары)</v>
          </cell>
          <cell r="F476" t="str">
            <v>Бережливое производство</v>
          </cell>
          <cell r="G476" t="str">
            <v>Операционная деятельность</v>
          </cell>
          <cell r="H476" t="str">
            <v>Выбытия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280000</v>
          </cell>
          <cell r="N476">
            <v>155000</v>
          </cell>
          <cell r="O476">
            <v>0</v>
          </cell>
          <cell r="P476">
            <v>380000</v>
          </cell>
          <cell r="Q476">
            <v>55000</v>
          </cell>
          <cell r="R476">
            <v>0</v>
          </cell>
          <cell r="S476">
            <v>100000</v>
          </cell>
          <cell r="T476">
            <v>55000</v>
          </cell>
          <cell r="U476">
            <v>0</v>
          </cell>
          <cell r="V476">
            <v>0</v>
          </cell>
          <cell r="W476">
            <v>55000</v>
          </cell>
          <cell r="X476">
            <v>0</v>
          </cell>
          <cell r="Y476">
            <v>1080000</v>
          </cell>
        </row>
        <row r="477">
          <cell r="D477">
            <v>20601</v>
          </cell>
          <cell r="E477" t="str">
            <v>Командировочные расходы</v>
          </cell>
          <cell r="F477" t="str">
            <v>Бережливое производство</v>
          </cell>
          <cell r="G477" t="str">
            <v>Операционная деятельность</v>
          </cell>
          <cell r="H477" t="str">
            <v>Выбытия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49600</v>
          </cell>
          <cell r="O477">
            <v>0</v>
          </cell>
          <cell r="P477">
            <v>49600</v>
          </cell>
          <cell r="Q477">
            <v>0</v>
          </cell>
          <cell r="R477">
            <v>0</v>
          </cell>
          <cell r="S477">
            <v>49600</v>
          </cell>
          <cell r="T477">
            <v>0</v>
          </cell>
          <cell r="U477">
            <v>49600</v>
          </cell>
          <cell r="V477">
            <v>0</v>
          </cell>
          <cell r="W477">
            <v>0</v>
          </cell>
          <cell r="X477">
            <v>49600</v>
          </cell>
          <cell r="Y477">
            <v>248000</v>
          </cell>
        </row>
        <row r="478"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</row>
        <row r="479"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</row>
        <row r="480"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D494">
            <v>0</v>
          </cell>
          <cell r="E494">
            <v>0</v>
          </cell>
          <cell r="F494" t="str">
            <v>Управление бухгалтерского учета, налогообложения и международной отчетности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D495">
            <v>401</v>
          </cell>
          <cell r="E495" t="str">
            <v>Командировочные расходы</v>
          </cell>
          <cell r="F495" t="str">
            <v>Управление бухгалтерского учета, налогообложения и международной отчетности</v>
          </cell>
          <cell r="G495" t="str">
            <v>Операционная деятельность</v>
          </cell>
          <cell r="H495" t="str">
            <v>Выбытия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23940</v>
          </cell>
          <cell r="P495">
            <v>0</v>
          </cell>
          <cell r="Q495">
            <v>0</v>
          </cell>
          <cell r="R495">
            <v>23940</v>
          </cell>
          <cell r="S495">
            <v>0</v>
          </cell>
          <cell r="T495">
            <v>0</v>
          </cell>
          <cell r="U495">
            <v>23940</v>
          </cell>
          <cell r="V495">
            <v>0</v>
          </cell>
          <cell r="W495">
            <v>0</v>
          </cell>
          <cell r="X495">
            <v>23940</v>
          </cell>
          <cell r="Y495">
            <v>95760</v>
          </cell>
        </row>
        <row r="496">
          <cell r="D496">
            <v>1201</v>
          </cell>
          <cell r="E496" t="str">
            <v>Услуги внешнего аудита</v>
          </cell>
          <cell r="F496" t="str">
            <v>Управление бухгалтерского учета, налогообложения и международной отчетности</v>
          </cell>
          <cell r="G496" t="str">
            <v>Операционная деятельность</v>
          </cell>
          <cell r="H496" t="str">
            <v>Выбытия</v>
          </cell>
          <cell r="I496">
            <v>0</v>
          </cell>
          <cell r="J496">
            <v>0</v>
          </cell>
          <cell r="K496">
            <v>1203600</v>
          </cell>
          <cell r="L496">
            <v>1203600</v>
          </cell>
          <cell r="M496">
            <v>0</v>
          </cell>
          <cell r="N496">
            <v>0</v>
          </cell>
          <cell r="O496">
            <v>679520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625872</v>
          </cell>
          <cell r="V496">
            <v>0</v>
          </cell>
          <cell r="W496">
            <v>0</v>
          </cell>
          <cell r="X496">
            <v>1251744</v>
          </cell>
          <cell r="Y496">
            <v>2557136</v>
          </cell>
        </row>
        <row r="497">
          <cell r="D497">
            <v>1204</v>
          </cell>
          <cell r="E497" t="str">
            <v>Консультационно-информационные услуги</v>
          </cell>
          <cell r="F497" t="str">
            <v>Управление бухгалтерского учета, налогообложения и международной отчетности</v>
          </cell>
          <cell r="G497" t="str">
            <v>Операционная деятельность</v>
          </cell>
          <cell r="H497" t="str">
            <v>Выбытия</v>
          </cell>
          <cell r="I497">
            <v>0</v>
          </cell>
          <cell r="J497">
            <v>200000</v>
          </cell>
          <cell r="K497">
            <v>0</v>
          </cell>
          <cell r="L497">
            <v>200000</v>
          </cell>
          <cell r="M497">
            <v>3000000</v>
          </cell>
          <cell r="N497">
            <v>0</v>
          </cell>
          <cell r="O497">
            <v>16000</v>
          </cell>
          <cell r="P497">
            <v>3000000</v>
          </cell>
          <cell r="Q497">
            <v>0</v>
          </cell>
          <cell r="R497">
            <v>16000</v>
          </cell>
          <cell r="S497">
            <v>3000000</v>
          </cell>
          <cell r="T497">
            <v>0</v>
          </cell>
          <cell r="U497">
            <v>16000</v>
          </cell>
          <cell r="V497">
            <v>3000000</v>
          </cell>
          <cell r="W497">
            <v>0</v>
          </cell>
          <cell r="X497">
            <v>16000</v>
          </cell>
          <cell r="Y497">
            <v>12064000</v>
          </cell>
        </row>
        <row r="498">
          <cell r="D498">
            <v>1261</v>
          </cell>
          <cell r="E498" t="str">
            <v>Налог на прибыль</v>
          </cell>
          <cell r="F498" t="str">
            <v>Управление бухгалтерского учета, налогообложения и международной отчетности</v>
          </cell>
          <cell r="G498" t="str">
            <v>Операционная деятельность</v>
          </cell>
          <cell r="H498" t="str">
            <v>Выбытия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6408561.8681284627</v>
          </cell>
          <cell r="T498">
            <v>6408561.8681284627</v>
          </cell>
          <cell r="U498">
            <v>6408561.8681284627</v>
          </cell>
          <cell r="V498">
            <v>19115416.020688888</v>
          </cell>
          <cell r="W498">
            <v>19115416.020688888</v>
          </cell>
          <cell r="X498">
            <v>19115416.020688888</v>
          </cell>
          <cell r="Y498">
            <v>76571933.66645205</v>
          </cell>
        </row>
        <row r="499">
          <cell r="D499">
            <v>1262</v>
          </cell>
          <cell r="E499" t="str">
            <v>Налог на добавленную стоимость</v>
          </cell>
          <cell r="F499" t="str">
            <v>Управление бухгалтерского учета, налогообложения и международной отчетности</v>
          </cell>
          <cell r="G499" t="str">
            <v>Операционная деятельность</v>
          </cell>
          <cell r="H499" t="str">
            <v>Выбытия</v>
          </cell>
          <cell r="I499">
            <v>0</v>
          </cell>
          <cell r="J499">
            <v>0</v>
          </cell>
          <cell r="K499">
            <v>-92425969</v>
          </cell>
          <cell r="L499">
            <v>-92425969</v>
          </cell>
          <cell r="M499">
            <v>88901973.216010615</v>
          </cell>
          <cell r="N499">
            <v>88901973.216010615</v>
          </cell>
          <cell r="O499">
            <v>88901973.216010615</v>
          </cell>
          <cell r="P499">
            <v>54881085.158107005</v>
          </cell>
          <cell r="Q499">
            <v>12848408.158107005</v>
          </cell>
          <cell r="R499">
            <v>54881085.158107005</v>
          </cell>
          <cell r="S499">
            <v>32779881.919771712</v>
          </cell>
          <cell r="T499">
            <v>32779881.919771712</v>
          </cell>
          <cell r="U499">
            <v>32779881.919771712</v>
          </cell>
          <cell r="V499">
            <v>54119011.764705442</v>
          </cell>
          <cell r="W499">
            <v>54119011.764705442</v>
          </cell>
          <cell r="X499">
            <v>54119011.764705442</v>
          </cell>
          <cell r="Y499">
            <v>650013179.17578423</v>
          </cell>
        </row>
        <row r="500">
          <cell r="D500">
            <v>1263</v>
          </cell>
          <cell r="E500" t="str">
            <v>Налог на имущество</v>
          </cell>
          <cell r="F500" t="str">
            <v>Управление бухгалтерского учета, налогообложения и международной отчетности</v>
          </cell>
          <cell r="G500" t="str">
            <v>Операционная деятельность</v>
          </cell>
          <cell r="H500" t="str">
            <v>Выбытия</v>
          </cell>
          <cell r="I500">
            <v>0</v>
          </cell>
          <cell r="J500">
            <v>1938777</v>
          </cell>
          <cell r="K500">
            <v>0</v>
          </cell>
          <cell r="L500">
            <v>1938777</v>
          </cell>
          <cell r="M500">
            <v>0</v>
          </cell>
          <cell r="N500">
            <v>1867737</v>
          </cell>
          <cell r="O500">
            <v>0</v>
          </cell>
          <cell r="P500">
            <v>0</v>
          </cell>
          <cell r="Q500">
            <v>10648554.572606912</v>
          </cell>
          <cell r="R500">
            <v>0</v>
          </cell>
          <cell r="S500">
            <v>0</v>
          </cell>
          <cell r="T500">
            <v>10562609.199843615</v>
          </cell>
          <cell r="U500">
            <v>0</v>
          </cell>
          <cell r="V500">
            <v>0</v>
          </cell>
          <cell r="W500">
            <v>10452947.953301629</v>
          </cell>
          <cell r="X500">
            <v>0</v>
          </cell>
          <cell r="Y500">
            <v>33531848.72575216</v>
          </cell>
        </row>
        <row r="501">
          <cell r="D501">
            <v>1264</v>
          </cell>
          <cell r="E501" t="str">
            <v>Прочие налоги</v>
          </cell>
          <cell r="F501" t="str">
            <v>Управление бухгалтерского учета, налогообложения и международной отчетности</v>
          </cell>
          <cell r="G501" t="str">
            <v>Операционная деятельность</v>
          </cell>
          <cell r="H501" t="str">
            <v>Выбытия</v>
          </cell>
          <cell r="I501">
            <v>4608</v>
          </cell>
          <cell r="J501">
            <v>314458</v>
          </cell>
          <cell r="K501">
            <v>1007792</v>
          </cell>
          <cell r="L501">
            <v>1326858</v>
          </cell>
          <cell r="M501">
            <v>50778</v>
          </cell>
          <cell r="N501">
            <v>314459</v>
          </cell>
          <cell r="O501">
            <v>0</v>
          </cell>
          <cell r="P501">
            <v>5078.43</v>
          </cell>
          <cell r="Q501">
            <v>314458.185</v>
          </cell>
          <cell r="R501">
            <v>1007792</v>
          </cell>
          <cell r="S501">
            <v>5078.43</v>
          </cell>
          <cell r="T501">
            <v>314458.185</v>
          </cell>
          <cell r="U501">
            <v>0</v>
          </cell>
          <cell r="V501">
            <v>5078.43</v>
          </cell>
          <cell r="W501">
            <v>314458.185</v>
          </cell>
          <cell r="X501">
            <v>0</v>
          </cell>
          <cell r="Y501">
            <v>2331638.8449999997</v>
          </cell>
        </row>
        <row r="502"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</row>
        <row r="505"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</row>
        <row r="506"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D516">
            <v>19900</v>
          </cell>
          <cell r="E516" t="str">
            <v>Прочие поступления по операционной деятельности</v>
          </cell>
          <cell r="F516" t="str">
            <v>Управление бухгалтерского учета, налогообложения и международной отчетности</v>
          </cell>
          <cell r="G516" t="str">
            <v>Операционная деятельность</v>
          </cell>
          <cell r="H516" t="str">
            <v>Поступления</v>
          </cell>
          <cell r="I516">
            <v>0</v>
          </cell>
          <cell r="J516">
            <v>0</v>
          </cell>
          <cell r="K516">
            <v>92425969</v>
          </cell>
          <cell r="L516">
            <v>92425969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42032677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42032677</v>
          </cell>
        </row>
        <row r="517">
          <cell r="D517">
            <v>20505</v>
          </cell>
          <cell r="E517" t="str">
            <v>Аудиторские услуги</v>
          </cell>
          <cell r="F517" t="str">
            <v>Управление бухгалтерского учета, налогообложения и международной отчетности</v>
          </cell>
          <cell r="G517" t="str">
            <v>Операционная деятельность</v>
          </cell>
          <cell r="H517" t="str">
            <v>Выбытия</v>
          </cell>
          <cell r="I517">
            <v>0</v>
          </cell>
          <cell r="J517">
            <v>0</v>
          </cell>
          <cell r="K517">
            <v>1203600</v>
          </cell>
          <cell r="L517">
            <v>1203600</v>
          </cell>
          <cell r="M517">
            <v>0</v>
          </cell>
          <cell r="N517">
            <v>0</v>
          </cell>
          <cell r="O517">
            <v>679520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625872</v>
          </cell>
          <cell r="V517">
            <v>0</v>
          </cell>
          <cell r="W517">
            <v>0</v>
          </cell>
          <cell r="X517">
            <v>1251744</v>
          </cell>
          <cell r="Y517">
            <v>2557136</v>
          </cell>
        </row>
        <row r="518">
          <cell r="D518">
            <v>20507</v>
          </cell>
          <cell r="E518" t="str">
            <v>Консультационные услуги (семинары)</v>
          </cell>
          <cell r="F518" t="str">
            <v>Управление бухгалтерского учета, налогообложения и международной отчетности</v>
          </cell>
          <cell r="G518" t="str">
            <v>Операционная деятельность</v>
          </cell>
          <cell r="H518" t="str">
            <v>Выбытия</v>
          </cell>
          <cell r="I518">
            <v>0</v>
          </cell>
          <cell r="J518">
            <v>200000</v>
          </cell>
          <cell r="K518">
            <v>0</v>
          </cell>
          <cell r="L518">
            <v>200000</v>
          </cell>
          <cell r="M518">
            <v>3000000</v>
          </cell>
          <cell r="N518">
            <v>0</v>
          </cell>
          <cell r="O518">
            <v>16000</v>
          </cell>
          <cell r="P518">
            <v>3000000</v>
          </cell>
          <cell r="Q518">
            <v>0</v>
          </cell>
          <cell r="R518">
            <v>16000</v>
          </cell>
          <cell r="S518">
            <v>3000000</v>
          </cell>
          <cell r="T518">
            <v>0</v>
          </cell>
          <cell r="U518">
            <v>16000</v>
          </cell>
          <cell r="V518">
            <v>3000000</v>
          </cell>
          <cell r="W518">
            <v>0</v>
          </cell>
          <cell r="X518">
            <v>16000</v>
          </cell>
          <cell r="Y518">
            <v>12064000</v>
          </cell>
        </row>
        <row r="519">
          <cell r="D519">
            <v>20601</v>
          </cell>
          <cell r="E519" t="str">
            <v>Командировочные расходы</v>
          </cell>
          <cell r="F519" t="str">
            <v>Управление бухгалтерского учета, налогообложения и международной отчетности</v>
          </cell>
          <cell r="G519" t="str">
            <v>Операционная деятельность</v>
          </cell>
          <cell r="H519" t="str">
            <v>Выбытия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23940</v>
          </cell>
          <cell r="P519">
            <v>0</v>
          </cell>
          <cell r="Q519">
            <v>0</v>
          </cell>
          <cell r="R519">
            <v>23940</v>
          </cell>
          <cell r="S519">
            <v>0</v>
          </cell>
          <cell r="T519">
            <v>0</v>
          </cell>
          <cell r="U519">
            <v>23940</v>
          </cell>
          <cell r="V519">
            <v>0</v>
          </cell>
          <cell r="W519">
            <v>0</v>
          </cell>
          <cell r="X519">
            <v>23940</v>
          </cell>
          <cell r="Y519">
            <v>95760</v>
          </cell>
        </row>
        <row r="520">
          <cell r="D520">
            <v>21002</v>
          </cell>
          <cell r="E520" t="str">
            <v>Плата за землю</v>
          </cell>
          <cell r="F520" t="str">
            <v>Управление бухгалтерского учета, налогообложения и международной отчетности</v>
          </cell>
          <cell r="G520" t="str">
            <v>Операционная деятельность</v>
          </cell>
          <cell r="H520" t="str">
            <v>Выбытия</v>
          </cell>
          <cell r="I520">
            <v>0</v>
          </cell>
          <cell r="J520">
            <v>314458</v>
          </cell>
          <cell r="K520">
            <v>0</v>
          </cell>
          <cell r="L520">
            <v>314458</v>
          </cell>
          <cell r="M520">
            <v>0</v>
          </cell>
          <cell r="N520">
            <v>314459</v>
          </cell>
          <cell r="O520">
            <v>0</v>
          </cell>
          <cell r="P520">
            <v>0</v>
          </cell>
          <cell r="Q520">
            <v>314458.185</v>
          </cell>
          <cell r="R520">
            <v>0</v>
          </cell>
          <cell r="S520">
            <v>0</v>
          </cell>
          <cell r="T520">
            <v>314458.185</v>
          </cell>
          <cell r="U520">
            <v>0</v>
          </cell>
          <cell r="V520">
            <v>0</v>
          </cell>
          <cell r="W520">
            <v>314458.185</v>
          </cell>
          <cell r="X520">
            <v>0</v>
          </cell>
          <cell r="Y520">
            <v>1257833.5550000002</v>
          </cell>
        </row>
        <row r="521">
          <cell r="D521">
            <v>21003</v>
          </cell>
          <cell r="E521" t="str">
            <v>Транспортный налог</v>
          </cell>
          <cell r="F521" t="str">
            <v>Управление бухгалтерского учета, налогообложения и международной отчетности</v>
          </cell>
          <cell r="G521" t="str">
            <v>Операционная деятельность</v>
          </cell>
          <cell r="H521" t="str">
            <v>Выбытия</v>
          </cell>
          <cell r="I521">
            <v>4608</v>
          </cell>
          <cell r="J521">
            <v>0</v>
          </cell>
          <cell r="K521">
            <v>0</v>
          </cell>
          <cell r="L521">
            <v>4608</v>
          </cell>
          <cell r="M521">
            <v>50778</v>
          </cell>
          <cell r="N521">
            <v>0</v>
          </cell>
          <cell r="O521">
            <v>0</v>
          </cell>
          <cell r="P521">
            <v>5078.43</v>
          </cell>
          <cell r="Q521">
            <v>0</v>
          </cell>
          <cell r="R521">
            <v>0</v>
          </cell>
          <cell r="S521">
            <v>5078.43</v>
          </cell>
          <cell r="T521">
            <v>0</v>
          </cell>
          <cell r="U521">
            <v>0</v>
          </cell>
          <cell r="V521">
            <v>5078.43</v>
          </cell>
          <cell r="W521">
            <v>0</v>
          </cell>
          <cell r="X521">
            <v>0</v>
          </cell>
          <cell r="Y521">
            <v>66013.290000000008</v>
          </cell>
        </row>
        <row r="522">
          <cell r="D522">
            <v>21004</v>
          </cell>
          <cell r="E522" t="str">
            <v>Налог на имущество</v>
          </cell>
          <cell r="F522" t="str">
            <v>Управление бухгалтерского учета, налогообложения и международной отчетности</v>
          </cell>
          <cell r="G522" t="str">
            <v>Операционная деятельность</v>
          </cell>
          <cell r="H522" t="str">
            <v>Выбытия</v>
          </cell>
          <cell r="I522">
            <v>0</v>
          </cell>
          <cell r="J522">
            <v>1938777</v>
          </cell>
          <cell r="K522">
            <v>0</v>
          </cell>
          <cell r="L522">
            <v>1938777</v>
          </cell>
          <cell r="M522">
            <v>0</v>
          </cell>
          <cell r="N522">
            <v>1867737</v>
          </cell>
          <cell r="O522">
            <v>0</v>
          </cell>
          <cell r="P522">
            <v>0</v>
          </cell>
          <cell r="Q522">
            <v>10648554.572606912</v>
          </cell>
          <cell r="R522">
            <v>0</v>
          </cell>
          <cell r="S522">
            <v>0</v>
          </cell>
          <cell r="T522">
            <v>10562609.199843615</v>
          </cell>
          <cell r="U522">
            <v>0</v>
          </cell>
          <cell r="V522">
            <v>0</v>
          </cell>
          <cell r="W522">
            <v>10452947.953301629</v>
          </cell>
          <cell r="X522">
            <v>0</v>
          </cell>
          <cell r="Y522">
            <v>33531848.72575216</v>
          </cell>
        </row>
        <row r="523">
          <cell r="D523">
            <v>21501</v>
          </cell>
          <cell r="E523" t="str">
            <v>НДС</v>
          </cell>
          <cell r="F523" t="str">
            <v>Управление бухгалтерского учета, налогообложения и международной отчетности</v>
          </cell>
          <cell r="G523" t="str">
            <v>Операционная деятельность</v>
          </cell>
          <cell r="H523" t="str">
            <v>Выбытия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88901973.216010615</v>
          </cell>
          <cell r="N523">
            <v>88901973.216010615</v>
          </cell>
          <cell r="O523">
            <v>88901973.216010615</v>
          </cell>
          <cell r="P523">
            <v>54881085.158107005</v>
          </cell>
          <cell r="Q523">
            <v>54881085.158107005</v>
          </cell>
          <cell r="R523">
            <v>54881085.158107005</v>
          </cell>
          <cell r="S523">
            <v>32779881.919771712</v>
          </cell>
          <cell r="T523">
            <v>32779881.919771712</v>
          </cell>
          <cell r="U523">
            <v>32779881.919771712</v>
          </cell>
          <cell r="V523">
            <v>54119011.764705442</v>
          </cell>
          <cell r="W523">
            <v>54119011.764705442</v>
          </cell>
          <cell r="X523">
            <v>54119011.764705442</v>
          </cell>
          <cell r="Y523">
            <v>692045856.17578423</v>
          </cell>
        </row>
        <row r="524">
          <cell r="D524">
            <v>21502</v>
          </cell>
          <cell r="E524" t="str">
            <v>Налог на прибыль</v>
          </cell>
          <cell r="F524" t="str">
            <v>Управление бухгалтерского учета, налогообложения и международной отчетности</v>
          </cell>
          <cell r="G524" t="str">
            <v>Операционная деятельность</v>
          </cell>
          <cell r="H524" t="str">
            <v>Выбытия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6408561.8681284627</v>
          </cell>
          <cell r="T524">
            <v>6408561.8681284627</v>
          </cell>
          <cell r="U524">
            <v>6408561.8681284627</v>
          </cell>
          <cell r="V524">
            <v>19115416.020688888</v>
          </cell>
          <cell r="W524">
            <v>19115416.020688888</v>
          </cell>
          <cell r="X524">
            <v>19115416.020688888</v>
          </cell>
          <cell r="Y524">
            <v>76571933.66645205</v>
          </cell>
        </row>
        <row r="525">
          <cell r="D525">
            <v>21599</v>
          </cell>
          <cell r="E525" t="str">
            <v>Прочие налоги</v>
          </cell>
          <cell r="F525" t="str">
            <v>Управление бухгалтерского учета, налогообложения и международной отчетности</v>
          </cell>
          <cell r="G525" t="str">
            <v>Операционная деятельность</v>
          </cell>
          <cell r="H525" t="str">
            <v>Выбытия</v>
          </cell>
          <cell r="I525">
            <v>0</v>
          </cell>
          <cell r="J525">
            <v>0</v>
          </cell>
          <cell r="K525">
            <v>1007792</v>
          </cell>
          <cell r="L525">
            <v>1007792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1007792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1007792</v>
          </cell>
        </row>
        <row r="526">
          <cell r="D526">
            <v>21800</v>
          </cell>
          <cell r="E526" t="str">
            <v>Пени, штрафы, неустойки признанные или по которым получено решение суда</v>
          </cell>
          <cell r="F526" t="str">
            <v>Управление бухгалтерского учета, налогообложения и международной отчетности</v>
          </cell>
          <cell r="G526" t="str">
            <v>Операционная деятельность</v>
          </cell>
          <cell r="H526" t="str">
            <v>Выбытия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</row>
        <row r="529"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</row>
        <row r="530"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</row>
        <row r="531"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</row>
        <row r="536">
          <cell r="D536">
            <v>0</v>
          </cell>
          <cell r="E536">
            <v>0</v>
          </cell>
          <cell r="F536" t="str">
            <v>Отдел охраны труда, промышленной безопасности и экологии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</row>
        <row r="537">
          <cell r="D537">
            <v>1147</v>
          </cell>
          <cell r="E537" t="str">
            <v>Прочие поступления</v>
          </cell>
          <cell r="F537" t="str">
            <v>Отдел охраны труда, промышленной безопасности и экологии</v>
          </cell>
          <cell r="G537" t="str">
            <v>Операционная деятельность</v>
          </cell>
          <cell r="H537" t="str">
            <v>Поступления</v>
          </cell>
          <cell r="I537">
            <v>20000</v>
          </cell>
          <cell r="J537">
            <v>20000</v>
          </cell>
          <cell r="K537">
            <v>20000</v>
          </cell>
          <cell r="L537">
            <v>60000</v>
          </cell>
          <cell r="M537">
            <v>20000</v>
          </cell>
          <cell r="N537">
            <v>20000</v>
          </cell>
          <cell r="O537">
            <v>20000</v>
          </cell>
          <cell r="P537">
            <v>20000</v>
          </cell>
          <cell r="Q537">
            <v>20000</v>
          </cell>
          <cell r="R537">
            <v>20000</v>
          </cell>
          <cell r="S537">
            <v>20000</v>
          </cell>
          <cell r="T537">
            <v>20000</v>
          </cell>
          <cell r="U537">
            <v>20000</v>
          </cell>
          <cell r="V537">
            <v>20000</v>
          </cell>
          <cell r="W537">
            <v>20000</v>
          </cell>
          <cell r="X537">
            <v>20000</v>
          </cell>
          <cell r="Y537">
            <v>240000</v>
          </cell>
        </row>
        <row r="538">
          <cell r="D538">
            <v>121970</v>
          </cell>
          <cell r="E538" t="str">
            <v>Страхование</v>
          </cell>
          <cell r="F538" t="str">
            <v>Отдел охраны труда, промышленной безопасности и экологии</v>
          </cell>
          <cell r="G538" t="str">
            <v>Операционная деятельность</v>
          </cell>
          <cell r="H538" t="str">
            <v>Выбытия</v>
          </cell>
          <cell r="I538">
            <v>4200</v>
          </cell>
          <cell r="J538">
            <v>0</v>
          </cell>
          <cell r="K538">
            <v>38500</v>
          </cell>
          <cell r="L538">
            <v>42700</v>
          </cell>
          <cell r="M538">
            <v>0</v>
          </cell>
          <cell r="N538">
            <v>23950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5670</v>
          </cell>
          <cell r="V538">
            <v>0</v>
          </cell>
          <cell r="W538">
            <v>1320</v>
          </cell>
          <cell r="X538">
            <v>10550</v>
          </cell>
          <cell r="Y538">
            <v>41490</v>
          </cell>
        </row>
        <row r="539">
          <cell r="D539">
            <v>12198001</v>
          </cell>
          <cell r="E539" t="str">
            <v>Инструмент</v>
          </cell>
          <cell r="F539" t="str">
            <v>Отдел охраны труда, промышленной безопасности и экологии</v>
          </cell>
          <cell r="G539" t="str">
            <v>Операционная деятельность</v>
          </cell>
          <cell r="H539" t="str">
            <v>Выбытия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D540">
            <v>12198008</v>
          </cell>
          <cell r="E540" t="str">
            <v>Расходы на экологию</v>
          </cell>
          <cell r="F540" t="str">
            <v>Отдел охраны труда, промышленной безопасности и экологии</v>
          </cell>
          <cell r="G540" t="str">
            <v>Операционная деятельность</v>
          </cell>
          <cell r="H540" t="str">
            <v>Выбытия</v>
          </cell>
          <cell r="I540">
            <v>3811760.1733333338</v>
          </cell>
          <cell r="J540">
            <v>2098427.1866666679</v>
          </cell>
          <cell r="K540">
            <v>1259147.0933333335</v>
          </cell>
          <cell r="L540">
            <v>7169334.453333335</v>
          </cell>
          <cell r="M540">
            <v>351625</v>
          </cell>
          <cell r="N540">
            <v>326265</v>
          </cell>
          <cell r="O540">
            <v>321625</v>
          </cell>
          <cell r="P540">
            <v>321625</v>
          </cell>
          <cell r="Q540">
            <v>321625</v>
          </cell>
          <cell r="R540">
            <v>321625</v>
          </cell>
          <cell r="S540">
            <v>356265</v>
          </cell>
          <cell r="T540">
            <v>321625</v>
          </cell>
          <cell r="U540">
            <v>321625</v>
          </cell>
          <cell r="V540">
            <v>321625</v>
          </cell>
          <cell r="W540">
            <v>323125</v>
          </cell>
          <cell r="X540">
            <v>321625</v>
          </cell>
          <cell r="Y540">
            <v>3930280</v>
          </cell>
        </row>
        <row r="541">
          <cell r="D541">
            <v>12198009</v>
          </cell>
          <cell r="E541" t="str">
            <v>Налог на экологию</v>
          </cell>
          <cell r="F541" t="str">
            <v>Отдел охраны труда, промышленной безопасности и экологии</v>
          </cell>
          <cell r="G541" t="str">
            <v>Операционная деятельность</v>
          </cell>
          <cell r="H541" t="str">
            <v>Выбытия</v>
          </cell>
          <cell r="I541">
            <v>74871</v>
          </cell>
          <cell r="J541">
            <v>0</v>
          </cell>
          <cell r="K541">
            <v>0</v>
          </cell>
          <cell r="L541">
            <v>74871</v>
          </cell>
          <cell r="M541">
            <v>75000</v>
          </cell>
          <cell r="N541">
            <v>0</v>
          </cell>
          <cell r="O541">
            <v>0</v>
          </cell>
          <cell r="P541">
            <v>25000</v>
          </cell>
          <cell r="Q541">
            <v>0</v>
          </cell>
          <cell r="R541">
            <v>0</v>
          </cell>
          <cell r="S541">
            <v>25000</v>
          </cell>
          <cell r="T541">
            <v>0</v>
          </cell>
          <cell r="U541">
            <v>0</v>
          </cell>
          <cell r="V541">
            <v>25000</v>
          </cell>
          <cell r="W541">
            <v>0</v>
          </cell>
          <cell r="X541">
            <v>0</v>
          </cell>
          <cell r="Y541">
            <v>150000</v>
          </cell>
        </row>
        <row r="542">
          <cell r="D542">
            <v>12198010</v>
          </cell>
          <cell r="E542" t="str">
            <v>Охрана труда (УСО)</v>
          </cell>
          <cell r="F542" t="str">
            <v>Отдел охраны труда, промышленной безопасности и экологии</v>
          </cell>
          <cell r="G542" t="str">
            <v>Операционная деятельность</v>
          </cell>
          <cell r="H542" t="str">
            <v>Выбытия</v>
          </cell>
          <cell r="I542">
            <v>1263240.58</v>
          </cell>
          <cell r="J542">
            <v>904017</v>
          </cell>
          <cell r="K542">
            <v>599165</v>
          </cell>
          <cell r="L542">
            <v>2766422.58</v>
          </cell>
          <cell r="M542">
            <v>309211</v>
          </cell>
          <cell r="N542">
            <v>1161211</v>
          </cell>
          <cell r="O542">
            <v>341296</v>
          </cell>
          <cell r="P542">
            <v>316936</v>
          </cell>
          <cell r="Q542">
            <v>536351</v>
          </cell>
          <cell r="R542">
            <v>357196</v>
          </cell>
          <cell r="S542">
            <v>554586</v>
          </cell>
          <cell r="T542">
            <v>322476</v>
          </cell>
          <cell r="U542">
            <v>397251</v>
          </cell>
          <cell r="V542">
            <v>493136</v>
          </cell>
          <cell r="W542">
            <v>324076</v>
          </cell>
          <cell r="X542">
            <v>350891</v>
          </cell>
          <cell r="Y542">
            <v>5464617</v>
          </cell>
        </row>
        <row r="543">
          <cell r="D543">
            <v>12198011</v>
          </cell>
          <cell r="E543" t="str">
            <v>Охрана труда (МЗ)</v>
          </cell>
          <cell r="F543" t="str">
            <v>Отдел охраны труда, промышленной безопасности и экологии</v>
          </cell>
          <cell r="G543" t="str">
            <v>Операционная деятельность</v>
          </cell>
          <cell r="H543" t="str">
            <v>Выбытия</v>
          </cell>
          <cell r="I543">
            <v>98506</v>
          </cell>
          <cell r="J543">
            <v>10062.6</v>
          </cell>
          <cell r="K543">
            <v>0</v>
          </cell>
          <cell r="L543">
            <v>108568.6</v>
          </cell>
          <cell r="M543">
            <v>0</v>
          </cell>
          <cell r="N543">
            <v>60375</v>
          </cell>
          <cell r="O543">
            <v>6800</v>
          </cell>
          <cell r="P543">
            <v>24800</v>
          </cell>
          <cell r="Q543">
            <v>56375</v>
          </cell>
          <cell r="R543">
            <v>6300</v>
          </cell>
          <cell r="S543">
            <v>30000</v>
          </cell>
          <cell r="T543">
            <v>12375</v>
          </cell>
          <cell r="U543">
            <v>6300</v>
          </cell>
          <cell r="V543">
            <v>0</v>
          </cell>
          <cell r="W543">
            <v>12375</v>
          </cell>
          <cell r="X543">
            <v>6300</v>
          </cell>
          <cell r="Y543">
            <v>222000</v>
          </cell>
        </row>
        <row r="544">
          <cell r="D544">
            <v>12198014</v>
          </cell>
          <cell r="E544" t="str">
            <v>Прочие услуги производственного характера (ОПР)</v>
          </cell>
          <cell r="F544" t="str">
            <v>Отдел охраны труда, промышленной безопасности и экологии</v>
          </cell>
          <cell r="G544" t="str">
            <v>Операционная деятельность</v>
          </cell>
          <cell r="H544" t="str">
            <v>Выбытия</v>
          </cell>
          <cell r="I544">
            <v>524900</v>
          </cell>
          <cell r="J544">
            <v>4900</v>
          </cell>
          <cell r="K544">
            <v>0</v>
          </cell>
          <cell r="L544">
            <v>529800</v>
          </cell>
          <cell r="M544">
            <v>114000</v>
          </cell>
          <cell r="N544">
            <v>0</v>
          </cell>
          <cell r="O544">
            <v>0</v>
          </cell>
          <cell r="P544">
            <v>4000</v>
          </cell>
          <cell r="Q544">
            <v>0</v>
          </cell>
          <cell r="R544">
            <v>0</v>
          </cell>
          <cell r="S544">
            <v>25000</v>
          </cell>
          <cell r="T544">
            <v>150000</v>
          </cell>
          <cell r="U544">
            <v>300000</v>
          </cell>
          <cell r="V544">
            <v>0</v>
          </cell>
          <cell r="W544">
            <v>0</v>
          </cell>
          <cell r="X544">
            <v>0</v>
          </cell>
          <cell r="Y544">
            <v>593000</v>
          </cell>
        </row>
        <row r="545">
          <cell r="D545">
            <v>401</v>
          </cell>
          <cell r="E545" t="str">
            <v>Командировочные расходы</v>
          </cell>
          <cell r="F545" t="str">
            <v>Отдел охраны труда, промышленной безопасности и экологии</v>
          </cell>
          <cell r="G545" t="str">
            <v>Операционная деятельность</v>
          </cell>
          <cell r="H545" t="str">
            <v>Выбытия</v>
          </cell>
          <cell r="I545">
            <v>113734</v>
          </cell>
          <cell r="J545">
            <v>0</v>
          </cell>
          <cell r="K545">
            <v>0</v>
          </cell>
          <cell r="L545">
            <v>113734</v>
          </cell>
          <cell r="M545">
            <v>0</v>
          </cell>
          <cell r="N545">
            <v>0</v>
          </cell>
          <cell r="O545">
            <v>10100</v>
          </cell>
          <cell r="P545">
            <v>92000</v>
          </cell>
          <cell r="Q545">
            <v>35000</v>
          </cell>
          <cell r="R545">
            <v>10100</v>
          </cell>
          <cell r="S545">
            <v>0</v>
          </cell>
          <cell r="T545">
            <v>0</v>
          </cell>
          <cell r="U545">
            <v>10100</v>
          </cell>
          <cell r="V545">
            <v>35000</v>
          </cell>
          <cell r="W545">
            <v>0</v>
          </cell>
          <cell r="X545">
            <v>0</v>
          </cell>
          <cell r="Y545">
            <v>192300</v>
          </cell>
        </row>
        <row r="546">
          <cell r="D546">
            <v>1204</v>
          </cell>
          <cell r="E546" t="str">
            <v>Консультационно-информационные услуги</v>
          </cell>
          <cell r="F546" t="str">
            <v>Отдел охраны труда, промышленной безопасности и экологии</v>
          </cell>
          <cell r="G546" t="str">
            <v>Операционная деятельность</v>
          </cell>
          <cell r="H546" t="str">
            <v>Выбытия</v>
          </cell>
          <cell r="I546">
            <v>0</v>
          </cell>
          <cell r="J546">
            <v>15705</v>
          </cell>
          <cell r="K546">
            <v>0</v>
          </cell>
          <cell r="L546">
            <v>15705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75000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75000</v>
          </cell>
        </row>
        <row r="547">
          <cell r="D547">
            <v>221140</v>
          </cell>
          <cell r="E547" t="str">
            <v>СМР + пуско-наладочные работы (инвестиции в здания)</v>
          </cell>
          <cell r="F547" t="str">
            <v>Отдел охраны труда, промышленной безопасности и экологии</v>
          </cell>
          <cell r="G547" t="str">
            <v>Инвестиционная деятельность</v>
          </cell>
          <cell r="H547" t="str">
            <v>Выбытия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</row>
        <row r="548">
          <cell r="D548">
            <v>221226</v>
          </cell>
          <cell r="E548" t="str">
            <v>Прочее вспомогательное производственное оборудование</v>
          </cell>
          <cell r="F548" t="str">
            <v>Отдел охраны труда, промышленной безопасности и экологии</v>
          </cell>
          <cell r="G548" t="str">
            <v>Инвестиционная деятельность</v>
          </cell>
          <cell r="H548" t="str">
            <v>Выбытия</v>
          </cell>
          <cell r="I548">
            <v>370100</v>
          </cell>
          <cell r="J548">
            <v>0</v>
          </cell>
          <cell r="K548">
            <v>0</v>
          </cell>
          <cell r="L548">
            <v>370100</v>
          </cell>
          <cell r="M548">
            <v>0</v>
          </cell>
          <cell r="N548">
            <v>2000000</v>
          </cell>
          <cell r="O548">
            <v>0</v>
          </cell>
          <cell r="P548">
            <v>150000</v>
          </cell>
          <cell r="Q548">
            <v>0</v>
          </cell>
          <cell r="R548">
            <v>150000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2300000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</row>
        <row r="558">
          <cell r="D558">
            <v>10199</v>
          </cell>
          <cell r="E558" t="str">
            <v>Поступления от прочей реализации</v>
          </cell>
          <cell r="F558" t="str">
            <v>Отдел охраны труда, промышленной безопасности и экологии</v>
          </cell>
          <cell r="G558" t="str">
            <v>Операционная деятельность</v>
          </cell>
          <cell r="H558" t="str">
            <v>Поступления</v>
          </cell>
          <cell r="I558">
            <v>20000</v>
          </cell>
          <cell r="J558">
            <v>20000</v>
          </cell>
          <cell r="K558">
            <v>20000</v>
          </cell>
          <cell r="L558">
            <v>60000</v>
          </cell>
          <cell r="M558">
            <v>20000</v>
          </cell>
          <cell r="N558">
            <v>20000</v>
          </cell>
          <cell r="O558">
            <v>20000</v>
          </cell>
          <cell r="P558">
            <v>20000</v>
          </cell>
          <cell r="Q558">
            <v>20000</v>
          </cell>
          <cell r="R558">
            <v>20000</v>
          </cell>
          <cell r="S558">
            <v>20000</v>
          </cell>
          <cell r="T558">
            <v>20000</v>
          </cell>
          <cell r="U558">
            <v>20000</v>
          </cell>
          <cell r="V558">
            <v>20000</v>
          </cell>
          <cell r="W558">
            <v>20000</v>
          </cell>
          <cell r="X558">
            <v>20000</v>
          </cell>
          <cell r="Y558">
            <v>240000</v>
          </cell>
        </row>
        <row r="559">
          <cell r="D559">
            <v>20199</v>
          </cell>
          <cell r="E559" t="str">
            <v>Прочие материальные затраты</v>
          </cell>
          <cell r="F559" t="str">
            <v>Отдел охраны труда, промышленной безопасности и экологии</v>
          </cell>
          <cell r="G559" t="str">
            <v>Операционная деятельность</v>
          </cell>
          <cell r="H559" t="str">
            <v>Выбытия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</row>
        <row r="560">
          <cell r="D560">
            <v>20299</v>
          </cell>
          <cell r="E560" t="str">
            <v>Прочие услуги производственного характера</v>
          </cell>
          <cell r="F560" t="str">
            <v>Отдел охраны труда, промышленной безопасности и экологии</v>
          </cell>
          <cell r="G560" t="str">
            <v>Операционная деятельность</v>
          </cell>
          <cell r="H560" t="str">
            <v>Выбытия</v>
          </cell>
          <cell r="I560">
            <v>524900</v>
          </cell>
          <cell r="J560">
            <v>4900</v>
          </cell>
          <cell r="K560">
            <v>0</v>
          </cell>
          <cell r="L560">
            <v>529800</v>
          </cell>
          <cell r="M560">
            <v>114000</v>
          </cell>
          <cell r="N560">
            <v>0</v>
          </cell>
          <cell r="O560">
            <v>0</v>
          </cell>
          <cell r="P560">
            <v>4000</v>
          </cell>
          <cell r="Q560">
            <v>0</v>
          </cell>
          <cell r="R560">
            <v>0</v>
          </cell>
          <cell r="S560">
            <v>25000</v>
          </cell>
          <cell r="T560">
            <v>150000</v>
          </cell>
          <cell r="U560">
            <v>300000</v>
          </cell>
          <cell r="V560">
            <v>0</v>
          </cell>
          <cell r="W560">
            <v>0</v>
          </cell>
          <cell r="X560">
            <v>0</v>
          </cell>
          <cell r="Y560">
            <v>593000</v>
          </cell>
        </row>
        <row r="561">
          <cell r="D561">
            <v>20515</v>
          </cell>
          <cell r="E561" t="str">
            <v>Услуги регистраторов, нотариальные услуги, сертификация</v>
          </cell>
          <cell r="F561" t="str">
            <v>Отдел охраны труда, промышленной безопасности и экологии</v>
          </cell>
          <cell r="G561" t="str">
            <v>Операционная деятельность</v>
          </cell>
          <cell r="H561" t="str">
            <v>Выбытия</v>
          </cell>
          <cell r="I561">
            <v>0</v>
          </cell>
          <cell r="J561">
            <v>15705</v>
          </cell>
          <cell r="K561">
            <v>0</v>
          </cell>
          <cell r="L561">
            <v>15705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75000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75000</v>
          </cell>
        </row>
        <row r="562">
          <cell r="D562">
            <v>20601</v>
          </cell>
          <cell r="E562" t="str">
            <v>Командировочные расходы</v>
          </cell>
          <cell r="F562" t="str">
            <v>Отдел охраны труда, промышленной безопасности и экологии</v>
          </cell>
          <cell r="G562" t="str">
            <v>Операционная деятельность</v>
          </cell>
          <cell r="H562" t="str">
            <v>Выбытия</v>
          </cell>
          <cell r="I562">
            <v>113734</v>
          </cell>
          <cell r="J562">
            <v>0</v>
          </cell>
          <cell r="K562">
            <v>0</v>
          </cell>
          <cell r="L562">
            <v>113734</v>
          </cell>
          <cell r="M562">
            <v>0</v>
          </cell>
          <cell r="N562">
            <v>0</v>
          </cell>
          <cell r="O562">
            <v>10100</v>
          </cell>
          <cell r="P562">
            <v>92000</v>
          </cell>
          <cell r="Q562">
            <v>35000</v>
          </cell>
          <cell r="R562">
            <v>10100</v>
          </cell>
          <cell r="S562">
            <v>0</v>
          </cell>
          <cell r="T562">
            <v>0</v>
          </cell>
          <cell r="U562">
            <v>10100</v>
          </cell>
          <cell r="V562">
            <v>35000</v>
          </cell>
          <cell r="W562">
            <v>0</v>
          </cell>
          <cell r="X562">
            <v>0</v>
          </cell>
          <cell r="Y562">
            <v>192300</v>
          </cell>
        </row>
        <row r="563">
          <cell r="D563">
            <v>20900</v>
          </cell>
          <cell r="E563" t="str">
            <v>Расходы на страхование</v>
          </cell>
          <cell r="F563" t="str">
            <v>Отдел охраны труда, промышленной безопасности и экологии</v>
          </cell>
          <cell r="G563" t="str">
            <v>Операционная деятельность</v>
          </cell>
          <cell r="H563" t="str">
            <v>Выбытия</v>
          </cell>
          <cell r="I563">
            <v>4200</v>
          </cell>
          <cell r="J563">
            <v>0</v>
          </cell>
          <cell r="K563">
            <v>38500</v>
          </cell>
          <cell r="L563">
            <v>42700</v>
          </cell>
          <cell r="M563">
            <v>0</v>
          </cell>
          <cell r="N563">
            <v>23950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5670</v>
          </cell>
          <cell r="V563">
            <v>0</v>
          </cell>
          <cell r="W563">
            <v>1320</v>
          </cell>
          <cell r="X563">
            <v>10550</v>
          </cell>
          <cell r="Y563">
            <v>41490</v>
          </cell>
        </row>
        <row r="564">
          <cell r="D564">
            <v>21099</v>
          </cell>
          <cell r="E564" t="str">
            <v xml:space="preserve">Прочие налоги, относимые на с/с </v>
          </cell>
          <cell r="F564" t="str">
            <v>Отдел охраны труда, промышленной безопасности и экологии</v>
          </cell>
          <cell r="G564" t="str">
            <v>Операционная деятельность</v>
          </cell>
          <cell r="H564" t="str">
            <v>Выбытия</v>
          </cell>
          <cell r="I564">
            <v>74871</v>
          </cell>
          <cell r="J564">
            <v>0</v>
          </cell>
          <cell r="K564">
            <v>0</v>
          </cell>
          <cell r="L564">
            <v>74871</v>
          </cell>
          <cell r="M564">
            <v>75000</v>
          </cell>
          <cell r="N564">
            <v>0</v>
          </cell>
          <cell r="O564">
            <v>0</v>
          </cell>
          <cell r="P564">
            <v>25000</v>
          </cell>
          <cell r="Q564">
            <v>0</v>
          </cell>
          <cell r="R564">
            <v>0</v>
          </cell>
          <cell r="S564">
            <v>25000</v>
          </cell>
          <cell r="T564">
            <v>0</v>
          </cell>
          <cell r="U564">
            <v>0</v>
          </cell>
          <cell r="V564">
            <v>25000</v>
          </cell>
          <cell r="W564">
            <v>0</v>
          </cell>
          <cell r="X564">
            <v>0</v>
          </cell>
          <cell r="Y564">
            <v>150000</v>
          </cell>
        </row>
        <row r="565">
          <cell r="D565">
            <v>21200</v>
          </cell>
          <cell r="E565" t="str">
            <v>Затраты на экологию (кроме налогов и сборов (ст. ст. 20000 и 21500))</v>
          </cell>
          <cell r="F565" t="str">
            <v>Отдел охраны труда, промышленной безопасности и экологии</v>
          </cell>
          <cell r="G565" t="str">
            <v>Операционная деятельность</v>
          </cell>
          <cell r="H565" t="str">
            <v>Выбытия</v>
          </cell>
          <cell r="I565">
            <v>3811760.1733333338</v>
          </cell>
          <cell r="J565">
            <v>2098427.1866666679</v>
          </cell>
          <cell r="K565">
            <v>1259147.0933333335</v>
          </cell>
          <cell r="L565">
            <v>7169334.453333335</v>
          </cell>
          <cell r="M565">
            <v>351625</v>
          </cell>
          <cell r="N565">
            <v>326265</v>
          </cell>
          <cell r="O565">
            <v>321625</v>
          </cell>
          <cell r="P565">
            <v>321625</v>
          </cell>
          <cell r="Q565">
            <v>321625</v>
          </cell>
          <cell r="R565">
            <v>321625</v>
          </cell>
          <cell r="S565">
            <v>356265</v>
          </cell>
          <cell r="T565">
            <v>321625</v>
          </cell>
          <cell r="U565">
            <v>321625</v>
          </cell>
          <cell r="V565">
            <v>321625</v>
          </cell>
          <cell r="W565">
            <v>323125</v>
          </cell>
          <cell r="X565">
            <v>321625</v>
          </cell>
          <cell r="Y565">
            <v>3930280</v>
          </cell>
        </row>
        <row r="566">
          <cell r="D566">
            <v>21300</v>
          </cell>
          <cell r="E566" t="str">
            <v>Затраты на охрану труда</v>
          </cell>
          <cell r="F566" t="str">
            <v>Отдел охраны труда, промышленной безопасности и экологии</v>
          </cell>
          <cell r="G566" t="str">
            <v>Операционная деятельность</v>
          </cell>
          <cell r="H566" t="str">
            <v>Выбытия</v>
          </cell>
          <cell r="I566">
            <v>1361746.58</v>
          </cell>
          <cell r="J566">
            <v>914079.6</v>
          </cell>
          <cell r="K566">
            <v>599165</v>
          </cell>
          <cell r="L566">
            <v>2874991.18</v>
          </cell>
          <cell r="M566">
            <v>309211</v>
          </cell>
          <cell r="N566">
            <v>1221586</v>
          </cell>
          <cell r="O566">
            <v>348096</v>
          </cell>
          <cell r="P566">
            <v>341736</v>
          </cell>
          <cell r="Q566">
            <v>592726</v>
          </cell>
          <cell r="R566">
            <v>363496</v>
          </cell>
          <cell r="S566">
            <v>584586</v>
          </cell>
          <cell r="T566">
            <v>334851</v>
          </cell>
          <cell r="U566">
            <v>403551</v>
          </cell>
          <cell r="V566">
            <v>493136</v>
          </cell>
          <cell r="W566">
            <v>336451</v>
          </cell>
          <cell r="X566">
            <v>357191</v>
          </cell>
          <cell r="Y566">
            <v>5686617</v>
          </cell>
        </row>
        <row r="567">
          <cell r="D567">
            <v>50102</v>
          </cell>
          <cell r="E567" t="str">
            <v>Вспомогательное оборудование</v>
          </cell>
          <cell r="F567" t="str">
            <v>Отдел охраны труда, промышленной безопасности и экологии</v>
          </cell>
          <cell r="G567" t="str">
            <v>Инвестиционная деятельность</v>
          </cell>
          <cell r="H567" t="str">
            <v>Выбытия</v>
          </cell>
          <cell r="I567">
            <v>370100</v>
          </cell>
          <cell r="J567">
            <v>0</v>
          </cell>
          <cell r="K567">
            <v>0</v>
          </cell>
          <cell r="L567">
            <v>370100</v>
          </cell>
          <cell r="M567">
            <v>0</v>
          </cell>
          <cell r="N567">
            <v>2000000</v>
          </cell>
          <cell r="O567">
            <v>0</v>
          </cell>
          <cell r="P567">
            <v>150000</v>
          </cell>
          <cell r="Q567">
            <v>0</v>
          </cell>
          <cell r="R567">
            <v>150000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2300000</v>
          </cell>
        </row>
        <row r="568">
          <cell r="D568">
            <v>50703</v>
          </cell>
          <cell r="E568" t="str">
            <v>Прочие СМР (строительные работы)</v>
          </cell>
          <cell r="F568" t="str">
            <v>Отдел охраны труда, промышленной безопасности и экологии</v>
          </cell>
          <cell r="G568" t="str">
            <v>Инвестиционная деятельность</v>
          </cell>
          <cell r="H568" t="str">
            <v>Выбытия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</row>
        <row r="578">
          <cell r="D578">
            <v>0</v>
          </cell>
          <cell r="E578">
            <v>0</v>
          </cell>
          <cell r="F578" t="str">
            <v>Производственная служба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</row>
        <row r="579">
          <cell r="D579">
            <v>121962</v>
          </cell>
          <cell r="E579" t="str">
            <v>Ремонт и обслуживание оборудования (МЗ)</v>
          </cell>
          <cell r="F579" t="str">
            <v>Производственная служба</v>
          </cell>
          <cell r="G579" t="str">
            <v>Операционная деятельность</v>
          </cell>
          <cell r="H579" t="str">
            <v>Выбытия</v>
          </cell>
          <cell r="I579">
            <v>7436744.7675000001</v>
          </cell>
          <cell r="J579">
            <v>454900</v>
          </cell>
          <cell r="K579">
            <v>960796.5886972833</v>
          </cell>
          <cell r="L579">
            <v>8852441.3561972827</v>
          </cell>
          <cell r="M579">
            <v>6394955.4051927049</v>
          </cell>
          <cell r="N579">
            <v>2268399.7667575399</v>
          </cell>
          <cell r="O579">
            <v>803820.85009965464</v>
          </cell>
          <cell r="P579">
            <v>630803.41063702584</v>
          </cell>
          <cell r="Q579">
            <v>818826.17430406576</v>
          </cell>
          <cell r="R579">
            <v>739447.10465533473</v>
          </cell>
          <cell r="S579">
            <v>830525.77360423177</v>
          </cell>
          <cell r="T579">
            <v>850323.92659507773</v>
          </cell>
          <cell r="U579">
            <v>813534.43570643733</v>
          </cell>
          <cell r="V579">
            <v>698684.85009965464</v>
          </cell>
          <cell r="W579">
            <v>795383.10465533473</v>
          </cell>
          <cell r="X579">
            <v>672745.77360423177</v>
          </cell>
          <cell r="Y579">
            <v>16317450.575911293</v>
          </cell>
        </row>
        <row r="580">
          <cell r="D580">
            <v>12198001</v>
          </cell>
          <cell r="E580" t="str">
            <v>Инструмент</v>
          </cell>
          <cell r="F580" t="str">
            <v>Производственная служба</v>
          </cell>
          <cell r="G580" t="str">
            <v>Операционная деятельность</v>
          </cell>
          <cell r="H580" t="str">
            <v>Выбытия</v>
          </cell>
          <cell r="I580">
            <v>218728.97</v>
          </cell>
          <cell r="J580">
            <v>0</v>
          </cell>
          <cell r="K580">
            <v>0</v>
          </cell>
          <cell r="L580">
            <v>218728.97</v>
          </cell>
          <cell r="M580">
            <v>61281</v>
          </cell>
          <cell r="N580">
            <v>47000</v>
          </cell>
          <cell r="O580">
            <v>0</v>
          </cell>
          <cell r="P580">
            <v>135700</v>
          </cell>
          <cell r="Q580">
            <v>19200</v>
          </cell>
          <cell r="R580">
            <v>5000</v>
          </cell>
          <cell r="S580">
            <v>88270</v>
          </cell>
          <cell r="T580">
            <v>53600</v>
          </cell>
          <cell r="U580">
            <v>40500</v>
          </cell>
          <cell r="V580">
            <v>0</v>
          </cell>
          <cell r="W580">
            <v>10000</v>
          </cell>
          <cell r="X580">
            <v>0</v>
          </cell>
          <cell r="Y580">
            <v>460551</v>
          </cell>
        </row>
        <row r="581">
          <cell r="D581">
            <v>12198014</v>
          </cell>
          <cell r="E581" t="str">
            <v>Прочие услуги производственного характера (ОПР)</v>
          </cell>
          <cell r="F581" t="str">
            <v>Производственная служба</v>
          </cell>
          <cell r="G581" t="str">
            <v>Операционная деятельность</v>
          </cell>
          <cell r="H581" t="str">
            <v>Выбытия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100000</v>
          </cell>
          <cell r="N581">
            <v>30000</v>
          </cell>
          <cell r="O581">
            <v>30000</v>
          </cell>
          <cell r="P581">
            <v>0</v>
          </cell>
          <cell r="Q581">
            <v>30000</v>
          </cell>
          <cell r="R581">
            <v>30000</v>
          </cell>
          <cell r="S581">
            <v>100000</v>
          </cell>
          <cell r="T581">
            <v>100000</v>
          </cell>
          <cell r="U581">
            <v>130000</v>
          </cell>
          <cell r="V581">
            <v>0</v>
          </cell>
          <cell r="W581">
            <v>100000</v>
          </cell>
          <cell r="X581">
            <v>130000</v>
          </cell>
          <cell r="Y581">
            <v>780000</v>
          </cell>
        </row>
        <row r="582">
          <cell r="D582">
            <v>401</v>
          </cell>
          <cell r="E582" t="str">
            <v>Командировочные расходы</v>
          </cell>
          <cell r="F582" t="str">
            <v>Производственная служба</v>
          </cell>
          <cell r="G582" t="str">
            <v>Операционная деятельность</v>
          </cell>
          <cell r="H582" t="str">
            <v>Выбытия</v>
          </cell>
          <cell r="I582">
            <v>0</v>
          </cell>
          <cell r="J582">
            <v>152000</v>
          </cell>
          <cell r="K582">
            <v>0</v>
          </cell>
          <cell r="L582">
            <v>152000</v>
          </cell>
          <cell r="M582">
            <v>0</v>
          </cell>
          <cell r="N582">
            <v>160000</v>
          </cell>
          <cell r="O582">
            <v>0</v>
          </cell>
          <cell r="P582">
            <v>0</v>
          </cell>
          <cell r="Q582">
            <v>160000</v>
          </cell>
          <cell r="R582">
            <v>0</v>
          </cell>
          <cell r="S582">
            <v>0</v>
          </cell>
          <cell r="T582">
            <v>160000</v>
          </cell>
          <cell r="U582">
            <v>0</v>
          </cell>
          <cell r="V582">
            <v>0</v>
          </cell>
          <cell r="W582">
            <v>160000</v>
          </cell>
          <cell r="X582">
            <v>0</v>
          </cell>
          <cell r="Y582">
            <v>640000</v>
          </cell>
        </row>
        <row r="583">
          <cell r="D583">
            <v>221223</v>
          </cell>
          <cell r="E583" t="str">
            <v>Мебель для производства</v>
          </cell>
          <cell r="F583" t="str">
            <v>Производственная служба</v>
          </cell>
          <cell r="G583" t="str">
            <v>Инвестиционная деятельность</v>
          </cell>
          <cell r="H583" t="str">
            <v>Выбытия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202952</v>
          </cell>
          <cell r="N583">
            <v>9000</v>
          </cell>
          <cell r="O583">
            <v>9000</v>
          </cell>
          <cell r="P583">
            <v>123000</v>
          </cell>
          <cell r="Q583">
            <v>9000</v>
          </cell>
          <cell r="R583">
            <v>9000</v>
          </cell>
          <cell r="S583">
            <v>9000</v>
          </cell>
          <cell r="T583">
            <v>9000</v>
          </cell>
          <cell r="U583">
            <v>9000</v>
          </cell>
          <cell r="V583">
            <v>9000</v>
          </cell>
          <cell r="W583">
            <v>9000</v>
          </cell>
          <cell r="X583">
            <v>9000</v>
          </cell>
          <cell r="Y583">
            <v>415952</v>
          </cell>
        </row>
        <row r="584">
          <cell r="D584">
            <v>221226</v>
          </cell>
          <cell r="E584" t="str">
            <v>Прочее вспомогательное производственное оборудование</v>
          </cell>
          <cell r="F584" t="str">
            <v>Производственная служба</v>
          </cell>
          <cell r="G584" t="str">
            <v>Инвестиционная деятельность</v>
          </cell>
          <cell r="H584" t="str">
            <v>Выбытия</v>
          </cell>
          <cell r="I584">
            <v>2665931</v>
          </cell>
          <cell r="J584">
            <v>0</v>
          </cell>
          <cell r="K584">
            <v>0</v>
          </cell>
          <cell r="L584">
            <v>2665931</v>
          </cell>
          <cell r="M584">
            <v>4275563</v>
          </cell>
          <cell r="N584">
            <v>2920000</v>
          </cell>
          <cell r="O584">
            <v>1198912</v>
          </cell>
          <cell r="P584">
            <v>370000</v>
          </cell>
          <cell r="Q584">
            <v>920000</v>
          </cell>
          <cell r="R584">
            <v>843360</v>
          </cell>
          <cell r="S584">
            <v>4620000</v>
          </cell>
          <cell r="T584">
            <v>370000</v>
          </cell>
          <cell r="U584">
            <v>140000</v>
          </cell>
          <cell r="V584">
            <v>70000</v>
          </cell>
          <cell r="W584">
            <v>20000</v>
          </cell>
          <cell r="X584">
            <v>20000</v>
          </cell>
          <cell r="Y584">
            <v>15767835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</row>
        <row r="600">
          <cell r="D600">
            <v>20102</v>
          </cell>
          <cell r="E600" t="str">
            <v>Вспомогательные материалы</v>
          </cell>
          <cell r="F600" t="str">
            <v>Производственная служба</v>
          </cell>
          <cell r="G600" t="str">
            <v>Операционная деятельность</v>
          </cell>
          <cell r="H600" t="str">
            <v>Выбытия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D601">
            <v>20199</v>
          </cell>
          <cell r="E601" t="str">
            <v>Прочие материальные затраты</v>
          </cell>
          <cell r="F601" t="str">
            <v>Производственная служба</v>
          </cell>
          <cell r="G601" t="str">
            <v>Операционная деятельность</v>
          </cell>
          <cell r="H601" t="str">
            <v>Выбытия</v>
          </cell>
          <cell r="I601">
            <v>7655473.7374999998</v>
          </cell>
          <cell r="J601">
            <v>454900</v>
          </cell>
          <cell r="K601">
            <v>960796.5886972833</v>
          </cell>
          <cell r="L601">
            <v>9071170.3261972833</v>
          </cell>
          <cell r="M601">
            <v>6456236.4051927049</v>
          </cell>
          <cell r="N601">
            <v>2315399.7667575399</v>
          </cell>
          <cell r="O601">
            <v>803820.85009965464</v>
          </cell>
          <cell r="P601">
            <v>766503.41063702584</v>
          </cell>
          <cell r="Q601">
            <v>838026.17430406576</v>
          </cell>
          <cell r="R601">
            <v>744447.10465533473</v>
          </cell>
          <cell r="S601">
            <v>918795.77360423177</v>
          </cell>
          <cell r="T601">
            <v>903923.92659507773</v>
          </cell>
          <cell r="U601">
            <v>854034.43570643733</v>
          </cell>
          <cell r="V601">
            <v>698684.85009965464</v>
          </cell>
          <cell r="W601">
            <v>805383.10465533473</v>
          </cell>
          <cell r="X601">
            <v>672745.77360423177</v>
          </cell>
          <cell r="Y601">
            <v>16778001.575911295</v>
          </cell>
        </row>
        <row r="602">
          <cell r="D602">
            <v>20299</v>
          </cell>
          <cell r="E602" t="str">
            <v>Прочие услуги производственного характера</v>
          </cell>
          <cell r="F602" t="str">
            <v>Производственная служба</v>
          </cell>
          <cell r="G602" t="str">
            <v>Операционная деятельность</v>
          </cell>
          <cell r="H602" t="str">
            <v>Выбытия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100000</v>
          </cell>
          <cell r="N602">
            <v>30000</v>
          </cell>
          <cell r="O602">
            <v>30000</v>
          </cell>
          <cell r="P602">
            <v>0</v>
          </cell>
          <cell r="Q602">
            <v>30000</v>
          </cell>
          <cell r="R602">
            <v>30000</v>
          </cell>
          <cell r="S602">
            <v>100000</v>
          </cell>
          <cell r="T602">
            <v>100000</v>
          </cell>
          <cell r="U602">
            <v>130000</v>
          </cell>
          <cell r="V602">
            <v>0</v>
          </cell>
          <cell r="W602">
            <v>100000</v>
          </cell>
          <cell r="X602">
            <v>130000</v>
          </cell>
          <cell r="Y602">
            <v>780000</v>
          </cell>
        </row>
        <row r="603">
          <cell r="D603">
            <v>20601</v>
          </cell>
          <cell r="E603" t="str">
            <v>Командировочные расходы</v>
          </cell>
          <cell r="F603" t="str">
            <v>Производственная служба</v>
          </cell>
          <cell r="G603" t="str">
            <v>Операционная деятельность</v>
          </cell>
          <cell r="H603" t="str">
            <v>Выбытия</v>
          </cell>
          <cell r="I603">
            <v>0</v>
          </cell>
          <cell r="J603">
            <v>152000</v>
          </cell>
          <cell r="K603">
            <v>0</v>
          </cell>
          <cell r="L603">
            <v>152000</v>
          </cell>
          <cell r="M603">
            <v>0</v>
          </cell>
          <cell r="N603">
            <v>160000</v>
          </cell>
          <cell r="O603">
            <v>0</v>
          </cell>
          <cell r="P603">
            <v>0</v>
          </cell>
          <cell r="Q603">
            <v>160000</v>
          </cell>
          <cell r="R603">
            <v>0</v>
          </cell>
          <cell r="S603">
            <v>0</v>
          </cell>
          <cell r="T603">
            <v>160000</v>
          </cell>
          <cell r="U603">
            <v>0</v>
          </cell>
          <cell r="V603">
            <v>0</v>
          </cell>
          <cell r="W603">
            <v>160000</v>
          </cell>
          <cell r="X603">
            <v>0</v>
          </cell>
          <cell r="Y603">
            <v>640000</v>
          </cell>
        </row>
        <row r="604">
          <cell r="D604">
            <v>50104</v>
          </cell>
          <cell r="E604" t="str">
            <v>Мебель</v>
          </cell>
          <cell r="F604" t="str">
            <v>Производственная служба</v>
          </cell>
          <cell r="G604" t="str">
            <v>Инвестиционная деятельность</v>
          </cell>
          <cell r="H604" t="str">
            <v>Выбытия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202952</v>
          </cell>
          <cell r="N604">
            <v>9000</v>
          </cell>
          <cell r="O604">
            <v>9000</v>
          </cell>
          <cell r="P604">
            <v>123000</v>
          </cell>
          <cell r="Q604">
            <v>9000</v>
          </cell>
          <cell r="R604">
            <v>9000</v>
          </cell>
          <cell r="S604">
            <v>9000</v>
          </cell>
          <cell r="T604">
            <v>9000</v>
          </cell>
          <cell r="U604">
            <v>9000</v>
          </cell>
          <cell r="V604">
            <v>9000</v>
          </cell>
          <cell r="W604">
            <v>9000</v>
          </cell>
          <cell r="X604">
            <v>9000</v>
          </cell>
          <cell r="Y604">
            <v>415952</v>
          </cell>
        </row>
        <row r="605">
          <cell r="D605">
            <v>50102</v>
          </cell>
          <cell r="E605" t="str">
            <v>Вспомогательное оборудование</v>
          </cell>
          <cell r="F605" t="str">
            <v>Производственная служба</v>
          </cell>
          <cell r="G605" t="str">
            <v>Инвестиционная деятельность</v>
          </cell>
          <cell r="H605" t="str">
            <v>Выбытия</v>
          </cell>
          <cell r="I605">
            <v>2665931</v>
          </cell>
          <cell r="J605">
            <v>0</v>
          </cell>
          <cell r="K605">
            <v>0</v>
          </cell>
          <cell r="L605">
            <v>2665931</v>
          </cell>
          <cell r="M605">
            <v>4275563</v>
          </cell>
          <cell r="N605">
            <v>2920000</v>
          </cell>
          <cell r="O605">
            <v>1198912</v>
          </cell>
          <cell r="P605">
            <v>370000</v>
          </cell>
          <cell r="Q605">
            <v>920000</v>
          </cell>
          <cell r="R605">
            <v>843360</v>
          </cell>
          <cell r="S605">
            <v>4620000</v>
          </cell>
          <cell r="T605">
            <v>370000</v>
          </cell>
          <cell r="U605">
            <v>140000</v>
          </cell>
          <cell r="V605">
            <v>70000</v>
          </cell>
          <cell r="W605">
            <v>20000</v>
          </cell>
          <cell r="X605">
            <v>20000</v>
          </cell>
          <cell r="Y605">
            <v>15767835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</row>
        <row r="613"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</row>
        <row r="617"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D620">
            <v>0</v>
          </cell>
          <cell r="E620">
            <v>0</v>
          </cell>
          <cell r="F620" t="str">
            <v>Управление по безопасности и режиму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D621">
            <v>401</v>
          </cell>
          <cell r="E621" t="str">
            <v>Командировочные расходы</v>
          </cell>
          <cell r="F621" t="str">
            <v>Управление по безопасности и режиму</v>
          </cell>
          <cell r="G621" t="str">
            <v>Операционная деятельность</v>
          </cell>
          <cell r="H621" t="str">
            <v>Выбытия</v>
          </cell>
          <cell r="I621">
            <v>2581</v>
          </cell>
          <cell r="J621">
            <v>40400</v>
          </cell>
          <cell r="K621">
            <v>0</v>
          </cell>
          <cell r="L621">
            <v>42981</v>
          </cell>
          <cell r="M621">
            <v>36800</v>
          </cell>
          <cell r="N621">
            <v>0</v>
          </cell>
          <cell r="O621">
            <v>29000</v>
          </cell>
          <cell r="P621">
            <v>44000</v>
          </cell>
          <cell r="Q621">
            <v>0</v>
          </cell>
          <cell r="R621">
            <v>0</v>
          </cell>
          <cell r="S621">
            <v>29000</v>
          </cell>
          <cell r="T621">
            <v>0</v>
          </cell>
          <cell r="U621">
            <v>44000</v>
          </cell>
          <cell r="V621">
            <v>0</v>
          </cell>
          <cell r="W621">
            <v>39000</v>
          </cell>
          <cell r="X621">
            <v>0</v>
          </cell>
          <cell r="Y621">
            <v>221800</v>
          </cell>
        </row>
        <row r="622">
          <cell r="D622">
            <v>402</v>
          </cell>
          <cell r="E622" t="str">
            <v>Представительские расходы</v>
          </cell>
          <cell r="F622" t="str">
            <v>Управление по безопасности и режиму</v>
          </cell>
          <cell r="G622" t="str">
            <v>Операционная деятельность</v>
          </cell>
          <cell r="H622" t="str">
            <v>Выбытия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85000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85000</v>
          </cell>
        </row>
        <row r="623">
          <cell r="D623">
            <v>1101</v>
          </cell>
          <cell r="E623" t="str">
            <v>Услуги по охране объектов и персонала</v>
          </cell>
          <cell r="F623" t="str">
            <v>Управление по безопасности и режиму</v>
          </cell>
          <cell r="G623" t="str">
            <v>Операционная деятельность</v>
          </cell>
          <cell r="H623" t="str">
            <v>Выбытия</v>
          </cell>
          <cell r="I623">
            <v>2390932</v>
          </cell>
          <cell r="J623">
            <v>949984</v>
          </cell>
          <cell r="K623">
            <v>949984</v>
          </cell>
          <cell r="L623">
            <v>4290900</v>
          </cell>
          <cell r="M623">
            <v>996585.11400000018</v>
          </cell>
          <cell r="N623">
            <v>996585.11400000018</v>
          </cell>
          <cell r="O623">
            <v>996585.11400000018</v>
          </cell>
          <cell r="P623">
            <v>996585.11400000018</v>
          </cell>
          <cell r="Q623">
            <v>996585.11400000018</v>
          </cell>
          <cell r="R623">
            <v>996585.11400000018</v>
          </cell>
          <cell r="S623">
            <v>996585.11400000018</v>
          </cell>
          <cell r="T623">
            <v>996585.11400000018</v>
          </cell>
          <cell r="U623">
            <v>996585.11400000018</v>
          </cell>
          <cell r="V623">
            <v>996585.11400000018</v>
          </cell>
          <cell r="W623">
            <v>996585.11400000018</v>
          </cell>
          <cell r="X623">
            <v>996585.11400000018</v>
          </cell>
          <cell r="Y623">
            <v>11959021.368000003</v>
          </cell>
        </row>
        <row r="624">
          <cell r="D624">
            <v>1102</v>
          </cell>
          <cell r="E624" t="str">
            <v>Информационная безопасность</v>
          </cell>
          <cell r="F624" t="str">
            <v>Управление по безопасности и режиму</v>
          </cell>
          <cell r="G624" t="str">
            <v>Операционная деятельность</v>
          </cell>
          <cell r="H624" t="str">
            <v>Выбытия</v>
          </cell>
          <cell r="I624">
            <v>0</v>
          </cell>
          <cell r="J624">
            <v>0</v>
          </cell>
          <cell r="K624">
            <v>90000</v>
          </cell>
          <cell r="L624">
            <v>90000</v>
          </cell>
          <cell r="M624">
            <v>57000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57000</v>
          </cell>
        </row>
        <row r="625">
          <cell r="D625">
            <v>1103</v>
          </cell>
          <cell r="E625" t="str">
            <v>Прочие расходы (безопасность)</v>
          </cell>
          <cell r="F625" t="str">
            <v>Управление по безопасности и режиму</v>
          </cell>
          <cell r="G625" t="str">
            <v>Операционная деятельность</v>
          </cell>
          <cell r="H625" t="str">
            <v>Выбытия</v>
          </cell>
          <cell r="I625">
            <v>47291</v>
          </cell>
          <cell r="J625">
            <v>47291</v>
          </cell>
          <cell r="K625">
            <v>47291</v>
          </cell>
          <cell r="L625">
            <v>141873</v>
          </cell>
          <cell r="M625">
            <v>47291</v>
          </cell>
          <cell r="N625">
            <v>47291</v>
          </cell>
          <cell r="O625">
            <v>47291</v>
          </cell>
          <cell r="P625">
            <v>47291</v>
          </cell>
          <cell r="Q625">
            <v>47291</v>
          </cell>
          <cell r="R625">
            <v>47291</v>
          </cell>
          <cell r="S625">
            <v>47291</v>
          </cell>
          <cell r="T625">
            <v>47291</v>
          </cell>
          <cell r="U625">
            <v>47291</v>
          </cell>
          <cell r="V625">
            <v>47291</v>
          </cell>
          <cell r="W625">
            <v>47291</v>
          </cell>
          <cell r="X625">
            <v>47291</v>
          </cell>
          <cell r="Y625">
            <v>567492</v>
          </cell>
        </row>
        <row r="626">
          <cell r="D626">
            <v>1505</v>
          </cell>
          <cell r="E626" t="str">
            <v>Прочие расходы (инвестиции АУР)</v>
          </cell>
          <cell r="F626" t="str">
            <v>Управление по безопасности и режиму</v>
          </cell>
          <cell r="G626" t="str">
            <v>Операционная деятельность</v>
          </cell>
          <cell r="H626" t="str">
            <v>Выбытия</v>
          </cell>
          <cell r="I626">
            <v>335171</v>
          </cell>
          <cell r="J626">
            <v>268787.34999999998</v>
          </cell>
          <cell r="K626">
            <v>0</v>
          </cell>
          <cell r="L626">
            <v>603958.35</v>
          </cell>
          <cell r="M626">
            <v>0</v>
          </cell>
          <cell r="N626">
            <v>0</v>
          </cell>
          <cell r="O626">
            <v>0</v>
          </cell>
          <cell r="P626">
            <v>400000</v>
          </cell>
          <cell r="Q626">
            <v>100000</v>
          </cell>
          <cell r="R626">
            <v>0</v>
          </cell>
          <cell r="S626">
            <v>0</v>
          </cell>
          <cell r="T626">
            <v>100000</v>
          </cell>
          <cell r="U626">
            <v>100000</v>
          </cell>
          <cell r="V626">
            <v>150000</v>
          </cell>
          <cell r="W626">
            <v>0</v>
          </cell>
          <cell r="X626">
            <v>0</v>
          </cell>
          <cell r="Y626">
            <v>850000</v>
          </cell>
        </row>
        <row r="627"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</row>
        <row r="628"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</row>
        <row r="629"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</row>
        <row r="630"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</row>
        <row r="632"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</row>
        <row r="635"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</row>
        <row r="638"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</row>
        <row r="640"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</row>
        <row r="641"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</row>
        <row r="642">
          <cell r="D642">
            <v>20508</v>
          </cell>
          <cell r="E642" t="str">
            <v>Услуги пожарной, вневедомственной и сторожевой охраны</v>
          </cell>
          <cell r="F642" t="str">
            <v>Управление по безопасности и режиму</v>
          </cell>
          <cell r="G642" t="str">
            <v>Операционная деятельность</v>
          </cell>
          <cell r="H642" t="str">
            <v>Выбытия</v>
          </cell>
          <cell r="I642">
            <v>2390932</v>
          </cell>
          <cell r="J642">
            <v>949984</v>
          </cell>
          <cell r="K642">
            <v>949984</v>
          </cell>
          <cell r="L642">
            <v>4290900</v>
          </cell>
          <cell r="M642">
            <v>996585.11400000018</v>
          </cell>
          <cell r="N642">
            <v>996585.11400000018</v>
          </cell>
          <cell r="O642">
            <v>996585.11400000018</v>
          </cell>
          <cell r="P642">
            <v>996585.11400000018</v>
          </cell>
          <cell r="Q642">
            <v>996585.11400000018</v>
          </cell>
          <cell r="R642">
            <v>996585.11400000018</v>
          </cell>
          <cell r="S642">
            <v>996585.11400000018</v>
          </cell>
          <cell r="T642">
            <v>996585.11400000018</v>
          </cell>
          <cell r="U642">
            <v>996585.11400000018</v>
          </cell>
          <cell r="V642">
            <v>996585.11400000018</v>
          </cell>
          <cell r="W642">
            <v>996585.11400000018</v>
          </cell>
          <cell r="X642">
            <v>996585.11400000018</v>
          </cell>
          <cell r="Y642">
            <v>11959021.368000003</v>
          </cell>
        </row>
        <row r="643">
          <cell r="D643">
            <v>20601</v>
          </cell>
          <cell r="E643" t="str">
            <v>Командировочные расходы</v>
          </cell>
          <cell r="F643" t="str">
            <v>Управление по безопасности и режиму</v>
          </cell>
          <cell r="G643" t="str">
            <v>Операционная деятельность</v>
          </cell>
          <cell r="H643" t="str">
            <v>Выбытия</v>
          </cell>
          <cell r="I643">
            <v>2581</v>
          </cell>
          <cell r="J643">
            <v>40400</v>
          </cell>
          <cell r="K643">
            <v>0</v>
          </cell>
          <cell r="L643">
            <v>42981</v>
          </cell>
          <cell r="M643">
            <v>36800</v>
          </cell>
          <cell r="N643">
            <v>0</v>
          </cell>
          <cell r="O643">
            <v>29000</v>
          </cell>
          <cell r="P643">
            <v>44000</v>
          </cell>
          <cell r="Q643">
            <v>0</v>
          </cell>
          <cell r="R643">
            <v>0</v>
          </cell>
          <cell r="S643">
            <v>29000</v>
          </cell>
          <cell r="T643">
            <v>0</v>
          </cell>
          <cell r="U643">
            <v>44000</v>
          </cell>
          <cell r="V643">
            <v>0</v>
          </cell>
          <cell r="W643">
            <v>39000</v>
          </cell>
          <cell r="X643">
            <v>0</v>
          </cell>
          <cell r="Y643">
            <v>221800</v>
          </cell>
        </row>
        <row r="644">
          <cell r="D644">
            <v>20602</v>
          </cell>
          <cell r="E644" t="str">
            <v>Представительские расходы</v>
          </cell>
          <cell r="F644" t="str">
            <v>Управление по безопасности и режиму</v>
          </cell>
          <cell r="G644" t="str">
            <v>Операционная деятельность</v>
          </cell>
          <cell r="H644" t="str">
            <v>Выбытия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85000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85000</v>
          </cell>
        </row>
        <row r="645">
          <cell r="D645">
            <v>22500</v>
          </cell>
          <cell r="E645" t="str">
            <v>Расходы на службу безопасности</v>
          </cell>
          <cell r="F645" t="str">
            <v>Управление по безопасности и режиму</v>
          </cell>
          <cell r="G645" t="str">
            <v>Операционная деятельность</v>
          </cell>
          <cell r="H645" t="str">
            <v>Выбытия</v>
          </cell>
          <cell r="I645">
            <v>47291</v>
          </cell>
          <cell r="J645">
            <v>47291</v>
          </cell>
          <cell r="K645">
            <v>137291</v>
          </cell>
          <cell r="L645">
            <v>231873</v>
          </cell>
          <cell r="M645">
            <v>104291</v>
          </cell>
          <cell r="N645">
            <v>47291</v>
          </cell>
          <cell r="O645">
            <v>47291</v>
          </cell>
          <cell r="P645">
            <v>47291</v>
          </cell>
          <cell r="Q645">
            <v>47291</v>
          </cell>
          <cell r="R645">
            <v>47291</v>
          </cell>
          <cell r="S645">
            <v>47291</v>
          </cell>
          <cell r="T645">
            <v>47291</v>
          </cell>
          <cell r="U645">
            <v>47291</v>
          </cell>
          <cell r="V645">
            <v>47291</v>
          </cell>
          <cell r="W645">
            <v>47291</v>
          </cell>
          <cell r="X645">
            <v>47291</v>
          </cell>
          <cell r="Y645">
            <v>624492</v>
          </cell>
        </row>
        <row r="646">
          <cell r="D646">
            <v>50106</v>
          </cell>
          <cell r="E646" t="str">
            <v>Оборудование для службы безопасности</v>
          </cell>
          <cell r="F646" t="str">
            <v>Управление по безопасности и режиму</v>
          </cell>
          <cell r="G646" t="str">
            <v>Инвестиционная деятельность</v>
          </cell>
          <cell r="H646" t="str">
            <v>Выбытия</v>
          </cell>
          <cell r="I646">
            <v>335171</v>
          </cell>
          <cell r="J646">
            <v>268787.34999999998</v>
          </cell>
          <cell r="K646">
            <v>0</v>
          </cell>
          <cell r="L646">
            <v>603958.35</v>
          </cell>
          <cell r="M646">
            <v>0</v>
          </cell>
          <cell r="N646">
            <v>0</v>
          </cell>
          <cell r="O646">
            <v>0</v>
          </cell>
          <cell r="P646">
            <v>400000</v>
          </cell>
          <cell r="Q646">
            <v>100000</v>
          </cell>
          <cell r="R646">
            <v>0</v>
          </cell>
          <cell r="S646">
            <v>0</v>
          </cell>
          <cell r="T646">
            <v>100000</v>
          </cell>
          <cell r="U646">
            <v>100000</v>
          </cell>
          <cell r="V646">
            <v>150000</v>
          </cell>
          <cell r="W646">
            <v>0</v>
          </cell>
          <cell r="X646">
            <v>0</v>
          </cell>
          <cell r="Y646">
            <v>850000</v>
          </cell>
        </row>
        <row r="647"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  <row r="648"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</row>
        <row r="655"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</row>
        <row r="658"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</row>
        <row r="659"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</row>
        <row r="662">
          <cell r="D662">
            <v>0</v>
          </cell>
          <cell r="E662">
            <v>0</v>
          </cell>
          <cell r="F662" t="str">
            <v>Служба главного технолога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</row>
        <row r="663">
          <cell r="D663">
            <v>12198013</v>
          </cell>
          <cell r="E663" t="str">
            <v>Прочие материальные расходы (ОПР)</v>
          </cell>
          <cell r="F663" t="str">
            <v>Служба главного технолога</v>
          </cell>
          <cell r="G663" t="str">
            <v>Операционная деятельность</v>
          </cell>
          <cell r="H663" t="str">
            <v>Выбытия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72578.364718571349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72578.364718571349</v>
          </cell>
        </row>
        <row r="664">
          <cell r="D664">
            <v>401</v>
          </cell>
          <cell r="E664" t="str">
            <v>Командировочные расходы</v>
          </cell>
          <cell r="F664" t="str">
            <v>Служба главного технолога</v>
          </cell>
          <cell r="G664" t="str">
            <v>Операционная деятельность</v>
          </cell>
          <cell r="H664" t="str">
            <v>Выбытия</v>
          </cell>
          <cell r="I664">
            <v>119468.5</v>
          </cell>
          <cell r="J664">
            <v>23200</v>
          </cell>
          <cell r="K664">
            <v>0</v>
          </cell>
          <cell r="L664">
            <v>142668.5</v>
          </cell>
          <cell r="M664">
            <v>82920</v>
          </cell>
          <cell r="N664">
            <v>0</v>
          </cell>
          <cell r="O664">
            <v>0</v>
          </cell>
          <cell r="P664">
            <v>18400</v>
          </cell>
          <cell r="Q664">
            <v>0</v>
          </cell>
          <cell r="R664">
            <v>0</v>
          </cell>
          <cell r="S664">
            <v>82920</v>
          </cell>
          <cell r="T664">
            <v>0</v>
          </cell>
          <cell r="U664">
            <v>0</v>
          </cell>
          <cell r="V664">
            <v>18400</v>
          </cell>
          <cell r="W664">
            <v>0</v>
          </cell>
          <cell r="X664">
            <v>0</v>
          </cell>
          <cell r="Y664">
            <v>202640</v>
          </cell>
        </row>
        <row r="665">
          <cell r="D665">
            <v>2220</v>
          </cell>
          <cell r="E665" t="str">
            <v>НИОКР</v>
          </cell>
          <cell r="F665" t="str">
            <v>Служба главного технолога</v>
          </cell>
          <cell r="G665" t="str">
            <v>Инвестиционная деятельность</v>
          </cell>
          <cell r="H665" t="str">
            <v>Выбытия</v>
          </cell>
          <cell r="I665">
            <v>13700000</v>
          </cell>
          <cell r="J665">
            <v>12310000</v>
          </cell>
          <cell r="K665">
            <v>12470000</v>
          </cell>
          <cell r="L665">
            <v>38480000</v>
          </cell>
          <cell r="M665">
            <v>28000000</v>
          </cell>
          <cell r="N665">
            <v>10000000</v>
          </cell>
          <cell r="O665">
            <v>16000000</v>
          </cell>
          <cell r="P665">
            <v>31000000</v>
          </cell>
          <cell r="Q665">
            <v>61000000</v>
          </cell>
          <cell r="R665">
            <v>14000000</v>
          </cell>
          <cell r="S665">
            <v>27000000</v>
          </cell>
          <cell r="T665">
            <v>33000000</v>
          </cell>
          <cell r="U665">
            <v>12000000</v>
          </cell>
          <cell r="V665">
            <v>12000000</v>
          </cell>
          <cell r="W665">
            <v>10000000</v>
          </cell>
          <cell r="X665">
            <v>14000000</v>
          </cell>
          <cell r="Y665">
            <v>268000000</v>
          </cell>
        </row>
        <row r="666"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</row>
        <row r="670"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</row>
        <row r="671"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</row>
        <row r="672"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</row>
        <row r="673"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</row>
        <row r="674"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</row>
        <row r="676"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</row>
        <row r="677"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D684">
            <v>20199</v>
          </cell>
          <cell r="E684" t="str">
            <v>Прочие материальные затраты</v>
          </cell>
          <cell r="F684" t="str">
            <v>Служба главного технолога</v>
          </cell>
          <cell r="G684" t="str">
            <v>Операционная деятельность</v>
          </cell>
          <cell r="H684" t="str">
            <v>Выбытия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72578.364718571349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72578.364718571349</v>
          </cell>
        </row>
        <row r="685">
          <cell r="D685">
            <v>20601</v>
          </cell>
          <cell r="E685" t="str">
            <v>Командировочные расходы</v>
          </cell>
          <cell r="F685" t="str">
            <v>Служба главного технолога</v>
          </cell>
          <cell r="G685" t="str">
            <v>Операционная деятельность</v>
          </cell>
          <cell r="H685" t="str">
            <v>Выбытия</v>
          </cell>
          <cell r="I685">
            <v>119468.5</v>
          </cell>
          <cell r="J685">
            <v>23200</v>
          </cell>
          <cell r="K685">
            <v>0</v>
          </cell>
          <cell r="L685">
            <v>142668.5</v>
          </cell>
          <cell r="M685">
            <v>82920</v>
          </cell>
          <cell r="N685">
            <v>0</v>
          </cell>
          <cell r="O685">
            <v>0</v>
          </cell>
          <cell r="P685">
            <v>18400</v>
          </cell>
          <cell r="Q685">
            <v>0</v>
          </cell>
          <cell r="R685">
            <v>0</v>
          </cell>
          <cell r="S685">
            <v>82920</v>
          </cell>
          <cell r="T685">
            <v>0</v>
          </cell>
          <cell r="U685">
            <v>0</v>
          </cell>
          <cell r="V685">
            <v>18400</v>
          </cell>
          <cell r="W685">
            <v>0</v>
          </cell>
          <cell r="X685">
            <v>0</v>
          </cell>
          <cell r="Y685">
            <v>202640</v>
          </cell>
        </row>
        <row r="686">
          <cell r="D686">
            <v>50400</v>
          </cell>
          <cell r="E686" t="str">
            <v>Расходы на НИР и НИОКР</v>
          </cell>
          <cell r="F686" t="str">
            <v>Служба главного технолога</v>
          </cell>
          <cell r="G686" t="str">
            <v>Инвестиционная деятельность</v>
          </cell>
          <cell r="H686" t="str">
            <v>Выбытия</v>
          </cell>
          <cell r="I686">
            <v>13700000</v>
          </cell>
          <cell r="J686">
            <v>12310000</v>
          </cell>
          <cell r="K686">
            <v>12470000</v>
          </cell>
          <cell r="L686">
            <v>38480000</v>
          </cell>
          <cell r="M686">
            <v>28000000</v>
          </cell>
          <cell r="N686">
            <v>10000000</v>
          </cell>
          <cell r="O686">
            <v>16000000</v>
          </cell>
          <cell r="P686">
            <v>31000000</v>
          </cell>
          <cell r="Q686">
            <v>61000000</v>
          </cell>
          <cell r="R686">
            <v>14000000</v>
          </cell>
          <cell r="S686">
            <v>27000000</v>
          </cell>
          <cell r="T686">
            <v>33000000</v>
          </cell>
          <cell r="U686">
            <v>12000000</v>
          </cell>
          <cell r="V686">
            <v>12000000</v>
          </cell>
          <cell r="W686">
            <v>10000000</v>
          </cell>
          <cell r="X686">
            <v>14000000</v>
          </cell>
          <cell r="Y686">
            <v>268000000</v>
          </cell>
        </row>
        <row r="687"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</row>
        <row r="696"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D704">
            <v>0</v>
          </cell>
          <cell r="E704">
            <v>0</v>
          </cell>
          <cell r="F704" t="str">
            <v>Служба контроля качества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D705">
            <v>12198001</v>
          </cell>
          <cell r="E705" t="str">
            <v>Инструмент</v>
          </cell>
          <cell r="F705" t="str">
            <v>Служба контроля качества</v>
          </cell>
          <cell r="G705" t="str">
            <v>Операционная деятельность</v>
          </cell>
          <cell r="H705" t="str">
            <v>Выбытия</v>
          </cell>
          <cell r="I705">
            <v>234155.94</v>
          </cell>
          <cell r="J705">
            <v>50000</v>
          </cell>
          <cell r="K705">
            <v>0</v>
          </cell>
          <cell r="L705">
            <v>284155.94</v>
          </cell>
          <cell r="M705">
            <v>10000</v>
          </cell>
          <cell r="N705">
            <v>50000</v>
          </cell>
          <cell r="O705">
            <v>0</v>
          </cell>
          <cell r="P705">
            <v>25000</v>
          </cell>
          <cell r="Q705">
            <v>50000</v>
          </cell>
          <cell r="R705">
            <v>50000</v>
          </cell>
          <cell r="S705">
            <v>0</v>
          </cell>
          <cell r="T705">
            <v>58000</v>
          </cell>
          <cell r="U705">
            <v>0</v>
          </cell>
          <cell r="V705">
            <v>0</v>
          </cell>
          <cell r="W705">
            <v>50000</v>
          </cell>
          <cell r="X705">
            <v>0</v>
          </cell>
          <cell r="Y705">
            <v>293000</v>
          </cell>
        </row>
        <row r="706">
          <cell r="D706">
            <v>12198002</v>
          </cell>
          <cell r="E706" t="str">
            <v>Запчасти и материалы эксплуатационные</v>
          </cell>
          <cell r="F706" t="str">
            <v>Служба контроля качества</v>
          </cell>
          <cell r="G706" t="str">
            <v>Операционная деятельность</v>
          </cell>
          <cell r="H706" t="str">
            <v>Выбытия</v>
          </cell>
          <cell r="I706">
            <v>717881.78</v>
          </cell>
          <cell r="J706">
            <v>130010.36</v>
          </cell>
          <cell r="K706">
            <v>52444.160000000003</v>
          </cell>
          <cell r="L706">
            <v>900336.3</v>
          </cell>
          <cell r="M706">
            <v>142620</v>
          </cell>
          <cell r="N706">
            <v>75000</v>
          </cell>
          <cell r="O706">
            <v>98480</v>
          </cell>
          <cell r="P706">
            <v>155990</v>
          </cell>
          <cell r="Q706">
            <v>77000</v>
          </cell>
          <cell r="R706">
            <v>434737.6</v>
          </cell>
          <cell r="S706">
            <v>59690</v>
          </cell>
          <cell r="T706">
            <v>302000</v>
          </cell>
          <cell r="U706">
            <v>3500</v>
          </cell>
          <cell r="V706">
            <v>120490</v>
          </cell>
          <cell r="W706">
            <v>95800</v>
          </cell>
          <cell r="X706">
            <v>27923</v>
          </cell>
          <cell r="Y706">
            <v>1593230.6</v>
          </cell>
        </row>
        <row r="707">
          <cell r="D707">
            <v>12198012</v>
          </cell>
          <cell r="E707" t="str">
            <v>Метрология оборудования</v>
          </cell>
          <cell r="F707" t="str">
            <v>Служба контроля качества</v>
          </cell>
          <cell r="G707" t="str">
            <v>Операционная деятельность</v>
          </cell>
          <cell r="H707" t="str">
            <v>Выбытия</v>
          </cell>
          <cell r="I707">
            <v>734614.96</v>
          </cell>
          <cell r="J707">
            <v>50000</v>
          </cell>
          <cell r="K707">
            <v>413039.8</v>
          </cell>
          <cell r="L707">
            <v>1197654.76</v>
          </cell>
          <cell r="M707">
            <v>30000</v>
          </cell>
          <cell r="N707">
            <v>2153804.7999999998</v>
          </cell>
          <cell r="O707">
            <v>35000</v>
          </cell>
          <cell r="P707">
            <v>0</v>
          </cell>
          <cell r="Q707">
            <v>155252.79999999999</v>
          </cell>
          <cell r="R707">
            <v>373824</v>
          </cell>
          <cell r="S707">
            <v>30000</v>
          </cell>
          <cell r="T707">
            <v>140252.79999999999</v>
          </cell>
          <cell r="U707">
            <v>35000</v>
          </cell>
          <cell r="V707">
            <v>0</v>
          </cell>
          <cell r="W707">
            <v>155252.79999999999</v>
          </cell>
          <cell r="X707">
            <v>0</v>
          </cell>
          <cell r="Y707">
            <v>3108387.1999999993</v>
          </cell>
        </row>
        <row r="708">
          <cell r="D708" t="str">
            <v>12198023</v>
          </cell>
          <cell r="E708" t="str">
            <v>Расходы на контроль качества (УСО)</v>
          </cell>
          <cell r="F708" t="str">
            <v>Служба контроля качества</v>
          </cell>
          <cell r="G708" t="str">
            <v>Операционная деятельность</v>
          </cell>
          <cell r="H708" t="str">
            <v>Выбытия</v>
          </cell>
          <cell r="I708">
            <v>551492</v>
          </cell>
          <cell r="J708">
            <v>0</v>
          </cell>
          <cell r="K708">
            <v>0</v>
          </cell>
          <cell r="L708">
            <v>551492</v>
          </cell>
          <cell r="M708">
            <v>101952</v>
          </cell>
          <cell r="N708">
            <v>0</v>
          </cell>
          <cell r="O708">
            <v>180000</v>
          </cell>
          <cell r="P708">
            <v>2124000</v>
          </cell>
          <cell r="Q708">
            <v>0</v>
          </cell>
          <cell r="R708">
            <v>0</v>
          </cell>
          <cell r="S708">
            <v>2124000</v>
          </cell>
          <cell r="T708">
            <v>1019520</v>
          </cell>
          <cell r="U708">
            <v>2124000</v>
          </cell>
          <cell r="V708">
            <v>0</v>
          </cell>
          <cell r="W708">
            <v>0</v>
          </cell>
          <cell r="X708">
            <v>0</v>
          </cell>
          <cell r="Y708">
            <v>7673472</v>
          </cell>
        </row>
        <row r="709">
          <cell r="D709">
            <v>401</v>
          </cell>
          <cell r="E709" t="str">
            <v>Командировочные расходы</v>
          </cell>
          <cell r="F709" t="str">
            <v>Служба контроля качества</v>
          </cell>
          <cell r="G709" t="str">
            <v>Операционная деятельность</v>
          </cell>
          <cell r="H709" t="str">
            <v>Выбытия</v>
          </cell>
          <cell r="I709">
            <v>593051.5</v>
          </cell>
          <cell r="J709">
            <v>34000</v>
          </cell>
          <cell r="K709">
            <v>0</v>
          </cell>
          <cell r="L709">
            <v>627051.5</v>
          </cell>
          <cell r="M709">
            <v>92500</v>
          </cell>
          <cell r="N709">
            <v>41000</v>
          </cell>
          <cell r="O709">
            <v>0</v>
          </cell>
          <cell r="P709">
            <v>92500</v>
          </cell>
          <cell r="Q709">
            <v>41000</v>
          </cell>
          <cell r="R709">
            <v>0</v>
          </cell>
          <cell r="S709">
            <v>0</v>
          </cell>
          <cell r="T709">
            <v>126500</v>
          </cell>
          <cell r="U709">
            <v>41000</v>
          </cell>
          <cell r="V709">
            <v>92500</v>
          </cell>
          <cell r="W709">
            <v>34000</v>
          </cell>
          <cell r="X709">
            <v>0</v>
          </cell>
          <cell r="Y709">
            <v>561000</v>
          </cell>
        </row>
        <row r="710">
          <cell r="D710">
            <v>221226</v>
          </cell>
          <cell r="E710" t="str">
            <v>Прочее вспомогательное производственное оборудование</v>
          </cell>
          <cell r="F710" t="str">
            <v>Служба контроля качества</v>
          </cell>
          <cell r="G710" t="str">
            <v>Инвестиционная деятельность</v>
          </cell>
          <cell r="H710" t="str">
            <v>Выбытия</v>
          </cell>
          <cell r="I710">
            <v>415049.90999999992</v>
          </cell>
          <cell r="J710">
            <v>0</v>
          </cell>
          <cell r="K710">
            <v>0</v>
          </cell>
          <cell r="L710">
            <v>415049.90999999992</v>
          </cell>
          <cell r="M710">
            <v>0</v>
          </cell>
          <cell r="N710">
            <v>820000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820000</v>
          </cell>
        </row>
        <row r="711"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</row>
        <row r="713"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</row>
        <row r="719"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</row>
        <row r="720"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</row>
        <row r="722"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</row>
        <row r="723"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</row>
        <row r="726">
          <cell r="D726">
            <v>20199</v>
          </cell>
          <cell r="E726" t="str">
            <v>Прочие материальные затраты</v>
          </cell>
          <cell r="F726" t="str">
            <v>Служба контроля качества</v>
          </cell>
          <cell r="G726" t="str">
            <v>Операционная деятельность</v>
          </cell>
          <cell r="H726" t="str">
            <v>Выбытия</v>
          </cell>
          <cell r="I726">
            <v>952037.72</v>
          </cell>
          <cell r="J726">
            <v>180010.36</v>
          </cell>
          <cell r="K726">
            <v>52444.160000000003</v>
          </cell>
          <cell r="L726">
            <v>1184492.24</v>
          </cell>
          <cell r="M726">
            <v>152620</v>
          </cell>
          <cell r="N726">
            <v>125000</v>
          </cell>
          <cell r="O726">
            <v>98480</v>
          </cell>
          <cell r="P726">
            <v>180990</v>
          </cell>
          <cell r="Q726">
            <v>127000</v>
          </cell>
          <cell r="R726">
            <v>484737.6</v>
          </cell>
          <cell r="S726">
            <v>59690</v>
          </cell>
          <cell r="T726">
            <v>360000</v>
          </cell>
          <cell r="U726">
            <v>3500</v>
          </cell>
          <cell r="V726">
            <v>120490</v>
          </cell>
          <cell r="W726">
            <v>145800</v>
          </cell>
          <cell r="X726">
            <v>27923</v>
          </cell>
          <cell r="Y726">
            <v>1886230.6</v>
          </cell>
        </row>
        <row r="727">
          <cell r="D727">
            <v>20299</v>
          </cell>
          <cell r="E727" t="str">
            <v>Прочие услуги производственного характера</v>
          </cell>
          <cell r="F727" t="str">
            <v>Служба контроля качества</v>
          </cell>
          <cell r="G727" t="str">
            <v>Операционная деятельность</v>
          </cell>
          <cell r="H727" t="str">
            <v>Выбытия</v>
          </cell>
          <cell r="I727">
            <v>734614.96</v>
          </cell>
          <cell r="J727">
            <v>50000</v>
          </cell>
          <cell r="K727">
            <v>413039.8</v>
          </cell>
          <cell r="L727">
            <v>1197654.76</v>
          </cell>
          <cell r="M727">
            <v>30000</v>
          </cell>
          <cell r="N727">
            <v>2153804.7999999998</v>
          </cell>
          <cell r="O727">
            <v>35000</v>
          </cell>
          <cell r="P727">
            <v>0</v>
          </cell>
          <cell r="Q727">
            <v>155252.79999999999</v>
          </cell>
          <cell r="R727">
            <v>373824</v>
          </cell>
          <cell r="S727">
            <v>30000</v>
          </cell>
          <cell r="T727">
            <v>140252.79999999999</v>
          </cell>
          <cell r="U727">
            <v>35000</v>
          </cell>
          <cell r="V727">
            <v>0</v>
          </cell>
          <cell r="W727">
            <v>155252.79999999999</v>
          </cell>
          <cell r="X727">
            <v>0</v>
          </cell>
          <cell r="Y727">
            <v>3108387.1999999993</v>
          </cell>
        </row>
        <row r="728">
          <cell r="D728">
            <v>20515</v>
          </cell>
          <cell r="E728" t="str">
            <v>Услуги регистраторов, нотариальные услуги, сертификация</v>
          </cell>
          <cell r="F728" t="str">
            <v>Служба контроля качества</v>
          </cell>
          <cell r="G728" t="str">
            <v>Операционная деятельность</v>
          </cell>
          <cell r="H728" t="str">
            <v>Выбытия</v>
          </cell>
          <cell r="I728">
            <v>551492</v>
          </cell>
          <cell r="J728">
            <v>0</v>
          </cell>
          <cell r="K728">
            <v>0</v>
          </cell>
          <cell r="L728">
            <v>551492</v>
          </cell>
          <cell r="M728">
            <v>101952</v>
          </cell>
          <cell r="N728">
            <v>0</v>
          </cell>
          <cell r="O728">
            <v>180000</v>
          </cell>
          <cell r="P728">
            <v>2124000</v>
          </cell>
          <cell r="Q728">
            <v>0</v>
          </cell>
          <cell r="R728">
            <v>0</v>
          </cell>
          <cell r="S728">
            <v>2124000</v>
          </cell>
          <cell r="T728">
            <v>1019520</v>
          </cell>
          <cell r="U728">
            <v>2124000</v>
          </cell>
          <cell r="V728">
            <v>0</v>
          </cell>
          <cell r="W728">
            <v>0</v>
          </cell>
          <cell r="X728">
            <v>0</v>
          </cell>
          <cell r="Y728">
            <v>7673472</v>
          </cell>
        </row>
        <row r="729">
          <cell r="D729">
            <v>20601</v>
          </cell>
          <cell r="E729" t="str">
            <v>Командировочные расходы</v>
          </cell>
          <cell r="F729" t="str">
            <v>Служба контроля качества</v>
          </cell>
          <cell r="G729" t="str">
            <v>Операционная деятельность</v>
          </cell>
          <cell r="H729" t="str">
            <v>Выбытия</v>
          </cell>
          <cell r="I729">
            <v>593051.5</v>
          </cell>
          <cell r="J729">
            <v>34000</v>
          </cell>
          <cell r="K729">
            <v>0</v>
          </cell>
          <cell r="L729">
            <v>627051.5</v>
          </cell>
          <cell r="M729">
            <v>92500</v>
          </cell>
          <cell r="N729">
            <v>41000</v>
          </cell>
          <cell r="O729">
            <v>0</v>
          </cell>
          <cell r="P729">
            <v>92500</v>
          </cell>
          <cell r="Q729">
            <v>41000</v>
          </cell>
          <cell r="R729">
            <v>0</v>
          </cell>
          <cell r="S729">
            <v>0</v>
          </cell>
          <cell r="T729">
            <v>126500</v>
          </cell>
          <cell r="U729">
            <v>41000</v>
          </cell>
          <cell r="V729">
            <v>92500</v>
          </cell>
          <cell r="W729">
            <v>34000</v>
          </cell>
          <cell r="X729">
            <v>0</v>
          </cell>
          <cell r="Y729">
            <v>561000</v>
          </cell>
        </row>
        <row r="730">
          <cell r="D730">
            <v>50102</v>
          </cell>
          <cell r="E730" t="str">
            <v>Вспомогательное оборудование</v>
          </cell>
          <cell r="F730" t="str">
            <v>Служба контроля качества</v>
          </cell>
          <cell r="G730" t="str">
            <v>Инвестиционная деятельность</v>
          </cell>
          <cell r="H730" t="str">
            <v>Выбытия</v>
          </cell>
          <cell r="I730">
            <v>415049.90999999992</v>
          </cell>
          <cell r="J730">
            <v>0</v>
          </cell>
          <cell r="K730">
            <v>0</v>
          </cell>
          <cell r="L730">
            <v>415049.90999999992</v>
          </cell>
          <cell r="M730">
            <v>0</v>
          </cell>
          <cell r="N730">
            <v>820000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820000</v>
          </cell>
        </row>
        <row r="731"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</row>
        <row r="741"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</row>
        <row r="742"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</row>
        <row r="743"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</row>
        <row r="744"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</row>
        <row r="745"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</row>
        <row r="746">
          <cell r="D746">
            <v>0</v>
          </cell>
          <cell r="E746">
            <v>0</v>
          </cell>
          <cell r="F746" t="str">
            <v>Служба по поставкам и логистике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</row>
        <row r="747">
          <cell r="D747">
            <v>121140</v>
          </cell>
          <cell r="E747" t="str">
            <v>Прочие основные материалы</v>
          </cell>
          <cell r="F747" t="str">
            <v>Служба по поставкам и логистике</v>
          </cell>
          <cell r="G747" t="str">
            <v>Операционная деятельность</v>
          </cell>
          <cell r="H747" t="str">
            <v>Выбытия</v>
          </cell>
          <cell r="I747">
            <v>312374650.94527</v>
          </cell>
          <cell r="J747">
            <v>493667048.35057598</v>
          </cell>
          <cell r="K747">
            <v>624030621.03218102</v>
          </cell>
          <cell r="L747">
            <v>1430072320.328027</v>
          </cell>
          <cell r="M747">
            <v>444865140.15116507</v>
          </cell>
          <cell r="N747">
            <v>363479567.95024294</v>
          </cell>
          <cell r="O747">
            <v>389122853.370983</v>
          </cell>
          <cell r="P747">
            <v>276968255.3052488</v>
          </cell>
          <cell r="Q747">
            <v>302683495.021025</v>
          </cell>
          <cell r="R747">
            <v>479412073.13667226</v>
          </cell>
          <cell r="S747">
            <v>392099469.80089045</v>
          </cell>
          <cell r="T747">
            <v>415958539.29604465</v>
          </cell>
          <cell r="U747">
            <v>592174708.7569406</v>
          </cell>
          <cell r="V747">
            <v>466200448.4125787</v>
          </cell>
          <cell r="W747">
            <v>482768874.09406745</v>
          </cell>
          <cell r="X747">
            <v>608986863.50556231</v>
          </cell>
          <cell r="Y747">
            <v>5214720288.8014221</v>
          </cell>
        </row>
        <row r="748">
          <cell r="D748">
            <v>121970</v>
          </cell>
          <cell r="E748" t="str">
            <v>Страхование</v>
          </cell>
          <cell r="F748" t="str">
            <v>Служба по поставкам и логистике</v>
          </cell>
          <cell r="G748" t="str">
            <v>Операционная деятельность</v>
          </cell>
          <cell r="H748" t="str">
            <v>Выбытия</v>
          </cell>
          <cell r="I748">
            <v>1100000</v>
          </cell>
          <cell r="J748">
            <v>0</v>
          </cell>
          <cell r="K748">
            <v>1125000</v>
          </cell>
          <cell r="L748">
            <v>2225000</v>
          </cell>
          <cell r="M748">
            <v>140000</v>
          </cell>
          <cell r="N748">
            <v>1125000</v>
          </cell>
          <cell r="O748">
            <v>1500000</v>
          </cell>
          <cell r="P748">
            <v>140000</v>
          </cell>
          <cell r="Q748">
            <v>0</v>
          </cell>
          <cell r="R748">
            <v>2308920.8061016952</v>
          </cell>
          <cell r="S748">
            <v>140000</v>
          </cell>
          <cell r="T748">
            <v>0</v>
          </cell>
          <cell r="U748">
            <v>1125000</v>
          </cell>
          <cell r="V748">
            <v>140000</v>
          </cell>
          <cell r="W748">
            <v>0</v>
          </cell>
          <cell r="X748">
            <v>4725000</v>
          </cell>
          <cell r="Y748">
            <v>11343920.806101695</v>
          </cell>
        </row>
        <row r="749">
          <cell r="D749">
            <v>12198006</v>
          </cell>
          <cell r="E749" t="str">
            <v>Аренда (ОПР)</v>
          </cell>
          <cell r="F749" t="str">
            <v>Служба по поставкам и логистике</v>
          </cell>
          <cell r="G749" t="str">
            <v>Операционная деятельность</v>
          </cell>
          <cell r="H749" t="str">
            <v>Выбытия</v>
          </cell>
          <cell r="I749">
            <v>6328998.116704002</v>
          </cell>
          <cell r="J749">
            <v>3488501.5577040017</v>
          </cell>
          <cell r="K749">
            <v>3558678.9767040014</v>
          </cell>
          <cell r="L749">
            <v>13376178.651112005</v>
          </cell>
          <cell r="M749">
            <v>6139646.4719400946</v>
          </cell>
          <cell r="N749">
            <v>3388553.1397993397</v>
          </cell>
          <cell r="O749">
            <v>8677092.3019400947</v>
          </cell>
          <cell r="P749">
            <v>3513086.3302895911</v>
          </cell>
          <cell r="Q749">
            <v>3581459.1376698427</v>
          </cell>
          <cell r="R749">
            <v>3511086.3302895911</v>
          </cell>
          <cell r="S749">
            <v>3583459.1376698427</v>
          </cell>
          <cell r="T749">
            <v>3581459.1376698427</v>
          </cell>
          <cell r="U749">
            <v>3511086.3302895911</v>
          </cell>
          <cell r="V749">
            <v>3513086.3302895911</v>
          </cell>
          <cell r="W749">
            <v>3511086.3302895911</v>
          </cell>
          <cell r="X749">
            <v>3511086.3302895911</v>
          </cell>
          <cell r="Y749">
            <v>50022187.308426589</v>
          </cell>
        </row>
        <row r="750">
          <cell r="D750">
            <v>12198014</v>
          </cell>
          <cell r="E750" t="str">
            <v>Прочие услуги производственного характера (ОПР)</v>
          </cell>
          <cell r="F750" t="str">
            <v>Служба по поставкам и логистике</v>
          </cell>
          <cell r="G750" t="str">
            <v>Операционная деятельность</v>
          </cell>
          <cell r="H750" t="str">
            <v>Выбытия</v>
          </cell>
          <cell r="I750">
            <v>1999998</v>
          </cell>
          <cell r="J750">
            <v>0</v>
          </cell>
          <cell r="K750">
            <v>0</v>
          </cell>
          <cell r="L750">
            <v>1999998</v>
          </cell>
          <cell r="M750">
            <v>0</v>
          </cell>
          <cell r="N750">
            <v>1023587.2309182</v>
          </cell>
          <cell r="O750">
            <v>500000</v>
          </cell>
          <cell r="P750">
            <v>0</v>
          </cell>
          <cell r="Q750">
            <v>1023587.2309182</v>
          </cell>
          <cell r="R750">
            <v>500000</v>
          </cell>
          <cell r="S750">
            <v>0</v>
          </cell>
          <cell r="T750">
            <v>0</v>
          </cell>
          <cell r="U750">
            <v>500000</v>
          </cell>
          <cell r="V750">
            <v>0</v>
          </cell>
          <cell r="W750">
            <v>0</v>
          </cell>
          <cell r="X750">
            <v>500000</v>
          </cell>
          <cell r="Y750">
            <v>4047174.4618364</v>
          </cell>
        </row>
        <row r="751">
          <cell r="D751">
            <v>401</v>
          </cell>
          <cell r="E751" t="str">
            <v>Командировочные расходы</v>
          </cell>
          <cell r="F751" t="str">
            <v>Служба по поставкам и логистике</v>
          </cell>
          <cell r="G751" t="str">
            <v>Операционная деятельность</v>
          </cell>
          <cell r="H751" t="str">
            <v>Выбытия</v>
          </cell>
          <cell r="I751">
            <v>160800</v>
          </cell>
          <cell r="J751">
            <v>73600</v>
          </cell>
          <cell r="K751">
            <v>87200</v>
          </cell>
          <cell r="L751">
            <v>321600</v>
          </cell>
          <cell r="M751">
            <v>13600</v>
          </cell>
          <cell r="N751">
            <v>30000</v>
          </cell>
          <cell r="O751">
            <v>13600</v>
          </cell>
          <cell r="P751">
            <v>117600</v>
          </cell>
          <cell r="Q751">
            <v>43600</v>
          </cell>
          <cell r="R751">
            <v>93400</v>
          </cell>
          <cell r="S751">
            <v>70800</v>
          </cell>
          <cell r="T751">
            <v>0</v>
          </cell>
          <cell r="U751">
            <v>131200</v>
          </cell>
          <cell r="V751">
            <v>0</v>
          </cell>
          <cell r="W751">
            <v>43600</v>
          </cell>
          <cell r="X751">
            <v>0</v>
          </cell>
          <cell r="Y751">
            <v>557400</v>
          </cell>
        </row>
        <row r="752">
          <cell r="D752">
            <v>1004</v>
          </cell>
          <cell r="E752" t="str">
            <v>Почтово-телеграфные и курьерские расходы</v>
          </cell>
          <cell r="F752" t="str">
            <v>Служба по поставкам и логистике</v>
          </cell>
          <cell r="G752" t="str">
            <v>Операционная деятельность</v>
          </cell>
          <cell r="H752" t="str">
            <v>Выбытия</v>
          </cell>
          <cell r="I752">
            <v>14665</v>
          </cell>
          <cell r="J752">
            <v>10000</v>
          </cell>
          <cell r="K752">
            <v>10000</v>
          </cell>
          <cell r="L752">
            <v>34665</v>
          </cell>
          <cell r="M752">
            <v>15000</v>
          </cell>
          <cell r="N752">
            <v>15000</v>
          </cell>
          <cell r="O752">
            <v>15000</v>
          </cell>
          <cell r="P752">
            <v>15000</v>
          </cell>
          <cell r="Q752">
            <v>15000</v>
          </cell>
          <cell r="R752">
            <v>15000</v>
          </cell>
          <cell r="S752">
            <v>15000</v>
          </cell>
          <cell r="T752">
            <v>15000</v>
          </cell>
          <cell r="U752">
            <v>15000</v>
          </cell>
          <cell r="V752">
            <v>15000</v>
          </cell>
          <cell r="W752">
            <v>15000</v>
          </cell>
          <cell r="X752">
            <v>15000</v>
          </cell>
          <cell r="Y752">
            <v>180000</v>
          </cell>
        </row>
        <row r="753"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</row>
        <row r="754"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</row>
        <row r="755"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</row>
        <row r="756"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</row>
        <row r="757"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</row>
        <row r="758"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</row>
        <row r="759"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</row>
        <row r="760"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</row>
        <row r="761"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</row>
        <row r="766"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</row>
        <row r="767"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</row>
        <row r="768">
          <cell r="D768">
            <v>20101</v>
          </cell>
          <cell r="E768" t="str">
            <v>Сырье и основные материалы</v>
          </cell>
          <cell r="F768" t="str">
            <v>Служба по поставкам и логистике</v>
          </cell>
          <cell r="G768" t="str">
            <v>Операционная деятельность</v>
          </cell>
          <cell r="H768" t="str">
            <v>Выбытия</v>
          </cell>
          <cell r="I768">
            <v>312374650.94527</v>
          </cell>
          <cell r="J768">
            <v>493667048.35057598</v>
          </cell>
          <cell r="K768">
            <v>624030621.03218102</v>
          </cell>
          <cell r="L768">
            <v>1430072320.328027</v>
          </cell>
          <cell r="M768">
            <v>444865140.15116507</v>
          </cell>
          <cell r="N768">
            <v>363479567.95024294</v>
          </cell>
          <cell r="O768">
            <v>389122853.370983</v>
          </cell>
          <cell r="P768">
            <v>276968255.3052488</v>
          </cell>
          <cell r="Q768">
            <v>302683495.021025</v>
          </cell>
          <cell r="R768">
            <v>479412073.13667226</v>
          </cell>
          <cell r="S768">
            <v>392099469.80089045</v>
          </cell>
          <cell r="T768">
            <v>415958539.29604465</v>
          </cell>
          <cell r="U768">
            <v>592174708.7569406</v>
          </cell>
          <cell r="V768">
            <v>466200448.4125787</v>
          </cell>
          <cell r="W768">
            <v>482768874.09406745</v>
          </cell>
          <cell r="X768">
            <v>608986863.50556231</v>
          </cell>
          <cell r="Y768">
            <v>5214720288.8014221</v>
          </cell>
        </row>
        <row r="769">
          <cell r="D769">
            <v>20299</v>
          </cell>
          <cell r="E769" t="str">
            <v>Прочие услуги производственного характера</v>
          </cell>
          <cell r="F769" t="str">
            <v>Служба по поставкам и логистике</v>
          </cell>
          <cell r="G769" t="str">
            <v>Операционная деятельность</v>
          </cell>
          <cell r="H769" t="str">
            <v>Выбытия</v>
          </cell>
          <cell r="I769">
            <v>8328996.116704002</v>
          </cell>
          <cell r="J769">
            <v>3488501.5577040017</v>
          </cell>
          <cell r="K769">
            <v>3558678.9767040014</v>
          </cell>
          <cell r="L769">
            <v>15376176.651112005</v>
          </cell>
          <cell r="M769">
            <v>6139646.4719400946</v>
          </cell>
          <cell r="N769">
            <v>4412140.3707175395</v>
          </cell>
          <cell r="O769">
            <v>9177092.3019400947</v>
          </cell>
          <cell r="P769">
            <v>3513086.3302895911</v>
          </cell>
          <cell r="Q769">
            <v>4605046.3685880424</v>
          </cell>
          <cell r="R769">
            <v>4011086.3302895911</v>
          </cell>
          <cell r="S769">
            <v>3583459.1376698427</v>
          </cell>
          <cell r="T769">
            <v>3581459.1376698427</v>
          </cell>
          <cell r="U769">
            <v>4011086.3302895911</v>
          </cell>
          <cell r="V769">
            <v>3513086.3302895911</v>
          </cell>
          <cell r="W769">
            <v>3511086.3302895911</v>
          </cell>
          <cell r="X769">
            <v>4011086.3302895911</v>
          </cell>
          <cell r="Y769">
            <v>54069361.770262986</v>
          </cell>
        </row>
        <row r="770">
          <cell r="D770" t="str">
            <v>20501.04</v>
          </cell>
          <cell r="E770" t="str">
            <v xml:space="preserve">Почтово-телеграфные и курьерские расходы </v>
          </cell>
          <cell r="F770" t="str">
            <v>Служба по поставкам и логистике</v>
          </cell>
          <cell r="G770" t="str">
            <v>Операционная деятельность</v>
          </cell>
          <cell r="H770" t="str">
            <v>Выбытия</v>
          </cell>
          <cell r="I770">
            <v>14665</v>
          </cell>
          <cell r="J770">
            <v>10000</v>
          </cell>
          <cell r="K770">
            <v>10000</v>
          </cell>
          <cell r="L770">
            <v>34665</v>
          </cell>
          <cell r="M770">
            <v>15000</v>
          </cell>
          <cell r="N770">
            <v>15000</v>
          </cell>
          <cell r="O770">
            <v>15000</v>
          </cell>
          <cell r="P770">
            <v>15000</v>
          </cell>
          <cell r="Q770">
            <v>15000</v>
          </cell>
          <cell r="R770">
            <v>15000</v>
          </cell>
          <cell r="S770">
            <v>15000</v>
          </cell>
          <cell r="T770">
            <v>15000</v>
          </cell>
          <cell r="U770">
            <v>15000</v>
          </cell>
          <cell r="V770">
            <v>15000</v>
          </cell>
          <cell r="W770">
            <v>15000</v>
          </cell>
          <cell r="X770">
            <v>15000</v>
          </cell>
          <cell r="Y770">
            <v>180000</v>
          </cell>
        </row>
        <row r="771">
          <cell r="D771">
            <v>20601</v>
          </cell>
          <cell r="E771" t="str">
            <v>Командировочные расходы</v>
          </cell>
          <cell r="F771" t="str">
            <v>Служба по поставкам и логистике</v>
          </cell>
          <cell r="G771" t="str">
            <v>Операционная деятельность</v>
          </cell>
          <cell r="H771" t="str">
            <v>Выбытия</v>
          </cell>
          <cell r="I771">
            <v>160800</v>
          </cell>
          <cell r="J771">
            <v>73600</v>
          </cell>
          <cell r="K771">
            <v>87200</v>
          </cell>
          <cell r="L771">
            <v>321600</v>
          </cell>
          <cell r="M771">
            <v>13600</v>
          </cell>
          <cell r="N771">
            <v>30000</v>
          </cell>
          <cell r="O771">
            <v>13600</v>
          </cell>
          <cell r="P771">
            <v>117600</v>
          </cell>
          <cell r="Q771">
            <v>43600</v>
          </cell>
          <cell r="R771">
            <v>93400</v>
          </cell>
          <cell r="S771">
            <v>70800</v>
          </cell>
          <cell r="T771">
            <v>0</v>
          </cell>
          <cell r="U771">
            <v>131200</v>
          </cell>
          <cell r="V771">
            <v>0</v>
          </cell>
          <cell r="W771">
            <v>43600</v>
          </cell>
          <cell r="X771">
            <v>0</v>
          </cell>
          <cell r="Y771">
            <v>557400</v>
          </cell>
        </row>
        <row r="772">
          <cell r="D772">
            <v>20900</v>
          </cell>
          <cell r="E772" t="str">
            <v>Расходы на страхование</v>
          </cell>
          <cell r="F772" t="str">
            <v>Служба по поставкам и логистике</v>
          </cell>
          <cell r="G772" t="str">
            <v>Операционная деятельность</v>
          </cell>
          <cell r="H772" t="str">
            <v>Выбытия</v>
          </cell>
          <cell r="I772">
            <v>1100000</v>
          </cell>
          <cell r="J772">
            <v>0</v>
          </cell>
          <cell r="K772">
            <v>1125000</v>
          </cell>
          <cell r="L772">
            <v>2225000</v>
          </cell>
          <cell r="M772">
            <v>140000</v>
          </cell>
          <cell r="N772">
            <v>1125000</v>
          </cell>
          <cell r="O772">
            <v>1500000</v>
          </cell>
          <cell r="P772">
            <v>140000</v>
          </cell>
          <cell r="Q772">
            <v>0</v>
          </cell>
          <cell r="R772">
            <v>2308920.8061016952</v>
          </cell>
          <cell r="S772">
            <v>140000</v>
          </cell>
          <cell r="T772">
            <v>0</v>
          </cell>
          <cell r="U772">
            <v>1125000</v>
          </cell>
          <cell r="V772">
            <v>140000</v>
          </cell>
          <cell r="W772">
            <v>0</v>
          </cell>
          <cell r="X772">
            <v>4725000</v>
          </cell>
          <cell r="Y772">
            <v>11343920.806101695</v>
          </cell>
        </row>
        <row r="773"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</row>
        <row r="777"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</row>
        <row r="781"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</row>
        <row r="782"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D788">
            <v>0</v>
          </cell>
          <cell r="E788">
            <v>0</v>
          </cell>
          <cell r="F788" t="str">
            <v>Отдел складской логистики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</row>
        <row r="789">
          <cell r="D789">
            <v>12198006</v>
          </cell>
          <cell r="E789" t="str">
            <v>Аренда (ОПР)</v>
          </cell>
          <cell r="F789" t="str">
            <v>Отдел складской логистики</v>
          </cell>
          <cell r="G789" t="str">
            <v>Операционная деятельность</v>
          </cell>
          <cell r="H789" t="str">
            <v>Выбытия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</row>
        <row r="790">
          <cell r="D790">
            <v>12198007</v>
          </cell>
          <cell r="E790" t="str">
            <v>Расходы на транспорт ОПР</v>
          </cell>
          <cell r="F790" t="str">
            <v>Отдел складской логистики</v>
          </cell>
          <cell r="G790" t="str">
            <v>Операционная деятельность</v>
          </cell>
          <cell r="H790" t="str">
            <v>Выбытия</v>
          </cell>
          <cell r="I790">
            <v>340020</v>
          </cell>
          <cell r="J790">
            <v>0</v>
          </cell>
          <cell r="K790">
            <v>0</v>
          </cell>
          <cell r="L790">
            <v>340020</v>
          </cell>
          <cell r="M790">
            <v>0</v>
          </cell>
          <cell r="N790">
            <v>0</v>
          </cell>
          <cell r="O790">
            <v>353500</v>
          </cell>
          <cell r="P790">
            <v>178507.5</v>
          </cell>
          <cell r="Q790">
            <v>0</v>
          </cell>
          <cell r="R790">
            <v>0</v>
          </cell>
          <cell r="S790">
            <v>34320</v>
          </cell>
          <cell r="T790">
            <v>0</v>
          </cell>
          <cell r="U790">
            <v>450000</v>
          </cell>
          <cell r="V790">
            <v>150000</v>
          </cell>
          <cell r="W790">
            <v>0</v>
          </cell>
          <cell r="X790">
            <v>0</v>
          </cell>
          <cell r="Y790">
            <v>1166327.5</v>
          </cell>
        </row>
        <row r="791">
          <cell r="D791">
            <v>12198014</v>
          </cell>
          <cell r="E791" t="str">
            <v>Прочие услуги производственного характера (ОПР)</v>
          </cell>
          <cell r="F791" t="str">
            <v>Отдел складской логистики</v>
          </cell>
          <cell r="G791" t="str">
            <v>Операционная деятельность</v>
          </cell>
          <cell r="H791" t="str">
            <v>Выбытия</v>
          </cell>
          <cell r="I791">
            <v>380000</v>
          </cell>
          <cell r="J791">
            <v>150000</v>
          </cell>
          <cell r="K791">
            <v>150000</v>
          </cell>
          <cell r="L791">
            <v>680000</v>
          </cell>
          <cell r="M791">
            <v>273000</v>
          </cell>
          <cell r="N791">
            <v>273000</v>
          </cell>
          <cell r="O791">
            <v>273000</v>
          </cell>
          <cell r="P791">
            <v>273000</v>
          </cell>
          <cell r="Q791">
            <v>913000</v>
          </cell>
          <cell r="R791">
            <v>619383.33333333326</v>
          </cell>
          <cell r="S791">
            <v>598325</v>
          </cell>
          <cell r="T791">
            <v>610108.33333333326</v>
          </cell>
          <cell r="U791">
            <v>773600</v>
          </cell>
          <cell r="V791">
            <v>391416.66666666669</v>
          </cell>
          <cell r="W791">
            <v>379575</v>
          </cell>
          <cell r="X791">
            <v>357466.66666666669</v>
          </cell>
          <cell r="Y791">
            <v>5734875</v>
          </cell>
        </row>
        <row r="792">
          <cell r="D792">
            <v>401</v>
          </cell>
          <cell r="E792" t="str">
            <v>Командировочные расходы</v>
          </cell>
          <cell r="F792" t="str">
            <v>Отдел складской логистики</v>
          </cell>
          <cell r="G792" t="str">
            <v>Операционная деятельность</v>
          </cell>
          <cell r="H792" t="str">
            <v>Выбытия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</row>
        <row r="793">
          <cell r="D793" t="str">
            <v>603-3</v>
          </cell>
          <cell r="E793" t="str">
            <v>хозтовары</v>
          </cell>
          <cell r="F793" t="str">
            <v>Отдел складской логистики</v>
          </cell>
          <cell r="G793" t="str">
            <v>Операционная деятельность</v>
          </cell>
          <cell r="H793" t="str">
            <v>Выбытия</v>
          </cell>
          <cell r="I793">
            <v>10000</v>
          </cell>
          <cell r="J793">
            <v>0</v>
          </cell>
          <cell r="K793">
            <v>0</v>
          </cell>
          <cell r="L793">
            <v>10000</v>
          </cell>
          <cell r="M793">
            <v>0</v>
          </cell>
          <cell r="N793">
            <v>379.05000000000007</v>
          </cell>
          <cell r="O793">
            <v>0</v>
          </cell>
          <cell r="P793">
            <v>0</v>
          </cell>
          <cell r="Q793">
            <v>178.5</v>
          </cell>
          <cell r="R793">
            <v>0</v>
          </cell>
          <cell r="S793">
            <v>0</v>
          </cell>
          <cell r="T793">
            <v>5379.05</v>
          </cell>
          <cell r="U793">
            <v>0</v>
          </cell>
          <cell r="V793">
            <v>0</v>
          </cell>
          <cell r="W793">
            <v>178.5</v>
          </cell>
          <cell r="X793">
            <v>0</v>
          </cell>
          <cell r="Y793">
            <v>6115.1</v>
          </cell>
        </row>
        <row r="794">
          <cell r="D794">
            <v>1241</v>
          </cell>
          <cell r="E794" t="str">
            <v>Расходы на хранение</v>
          </cell>
          <cell r="F794" t="str">
            <v>Отдел складской логистики</v>
          </cell>
          <cell r="G794" t="str">
            <v>Операционная деятельность</v>
          </cell>
          <cell r="H794" t="str">
            <v>Выбытия</v>
          </cell>
          <cell r="I794">
            <v>2670478.96</v>
          </cell>
          <cell r="J794">
            <v>2133503.4</v>
          </cell>
          <cell r="K794">
            <v>2561964.84</v>
          </cell>
          <cell r="L794">
            <v>7365947.1999999993</v>
          </cell>
          <cell r="M794">
            <v>3543754.9573333333</v>
          </cell>
          <cell r="N794">
            <v>3600934.8693333333</v>
          </cell>
          <cell r="O794">
            <v>3636710.7946666665</v>
          </cell>
          <cell r="P794">
            <v>3640227.5039999997</v>
          </cell>
          <cell r="Q794">
            <v>11609771.514666667</v>
          </cell>
          <cell r="R794">
            <v>17476977.504000001</v>
          </cell>
          <cell r="S794">
            <v>15876491.192</v>
          </cell>
          <cell r="T794">
            <v>16780057.898666665</v>
          </cell>
          <cell r="U794">
            <v>3087865.3786666668</v>
          </cell>
          <cell r="V794">
            <v>2742219.1173333335</v>
          </cell>
          <cell r="W794">
            <v>3930965.5064288699</v>
          </cell>
          <cell r="X794">
            <v>3992483.7837622035</v>
          </cell>
          <cell r="Y794">
            <v>89918460.020857751</v>
          </cell>
        </row>
        <row r="795">
          <cell r="D795">
            <v>1242</v>
          </cell>
          <cell r="E795" t="str">
            <v>Расходы на доставку</v>
          </cell>
          <cell r="F795" t="str">
            <v>Отдел складской логистики</v>
          </cell>
          <cell r="G795" t="str">
            <v>Операционная деятельность</v>
          </cell>
          <cell r="H795" t="str">
            <v>Выбытия</v>
          </cell>
          <cell r="I795">
            <v>10260903.699999999</v>
          </cell>
          <cell r="J795">
            <v>10178645.4</v>
          </cell>
          <cell r="K795">
            <v>6933280.2000000002</v>
          </cell>
          <cell r="L795">
            <v>27372829.300000001</v>
          </cell>
          <cell r="M795">
            <v>502027.97624999995</v>
          </cell>
          <cell r="N795">
            <v>502027.97624999995</v>
          </cell>
          <cell r="O795">
            <v>502027.97624999995</v>
          </cell>
          <cell r="P795">
            <v>651769.19864999992</v>
          </cell>
          <cell r="Q795">
            <v>884193.26562692318</v>
          </cell>
          <cell r="R795">
            <v>1058472.3460846154</v>
          </cell>
          <cell r="S795">
            <v>879008.46486923075</v>
          </cell>
          <cell r="T795">
            <v>546223.44059999997</v>
          </cell>
          <cell r="U795">
            <v>434792.73960000003</v>
          </cell>
          <cell r="V795">
            <v>229588.12800000003</v>
          </cell>
          <cell r="W795">
            <v>206629.31520000001</v>
          </cell>
          <cell r="X795">
            <v>163765.32480000003</v>
          </cell>
          <cell r="Y795">
            <v>6560526.1521807695</v>
          </cell>
        </row>
        <row r="796">
          <cell r="D796">
            <v>221230</v>
          </cell>
          <cell r="E796" t="str">
            <v>Прочее оборудование</v>
          </cell>
          <cell r="F796" t="str">
            <v>Отдел складской логистики</v>
          </cell>
          <cell r="G796" t="str">
            <v>Инвестиционная деятельность</v>
          </cell>
          <cell r="H796" t="str">
            <v>Выбытия</v>
          </cell>
          <cell r="I796">
            <v>1988920</v>
          </cell>
          <cell r="J796">
            <v>0</v>
          </cell>
          <cell r="K796">
            <v>0</v>
          </cell>
          <cell r="L796">
            <v>1988920</v>
          </cell>
          <cell r="M796">
            <v>0</v>
          </cell>
          <cell r="N796">
            <v>800000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800000</v>
          </cell>
        </row>
        <row r="797"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</row>
        <row r="805"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</row>
        <row r="806"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</row>
        <row r="808"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</row>
        <row r="809"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</row>
        <row r="810">
          <cell r="D810">
            <v>20199</v>
          </cell>
          <cell r="E810" t="str">
            <v>Прочие материальные затраты</v>
          </cell>
          <cell r="F810" t="str">
            <v>Отдел складской логистики</v>
          </cell>
          <cell r="G810" t="str">
            <v>Операционная деятельность</v>
          </cell>
          <cell r="H810" t="str">
            <v>Выбытия</v>
          </cell>
          <cell r="I810">
            <v>395299.9999999993</v>
          </cell>
          <cell r="J810">
            <v>0</v>
          </cell>
          <cell r="K810">
            <v>0</v>
          </cell>
          <cell r="L810">
            <v>395299.9999999993</v>
          </cell>
          <cell r="M810">
            <v>0</v>
          </cell>
          <cell r="N810">
            <v>20379.049999999988</v>
          </cell>
          <cell r="O810">
            <v>0</v>
          </cell>
          <cell r="P810">
            <v>198248.72239999997</v>
          </cell>
          <cell r="Q810">
            <v>126056.12880000006</v>
          </cell>
          <cell r="R810">
            <v>239420.8992000001</v>
          </cell>
          <cell r="S810">
            <v>419589.39360000007</v>
          </cell>
          <cell r="T810">
            <v>212460.75560000003</v>
          </cell>
          <cell r="U810">
            <v>214433.04960000006</v>
          </cell>
          <cell r="V810">
            <v>229588.12800000003</v>
          </cell>
          <cell r="W810">
            <v>206807.81520000001</v>
          </cell>
          <cell r="X810">
            <v>163765.32480000003</v>
          </cell>
          <cell r="Y810">
            <v>2030749.2672000004</v>
          </cell>
        </row>
        <row r="811">
          <cell r="D811">
            <v>20299</v>
          </cell>
          <cell r="E811" t="str">
            <v>Прочие услуги производственного характера</v>
          </cell>
          <cell r="F811" t="str">
            <v>Отдел складской логистики</v>
          </cell>
          <cell r="G811" t="str">
            <v>Операционная деятельность</v>
          </cell>
          <cell r="H811" t="str">
            <v>Выбытия</v>
          </cell>
          <cell r="I811">
            <v>606685</v>
          </cell>
          <cell r="J811">
            <v>150000</v>
          </cell>
          <cell r="K811">
            <v>150000</v>
          </cell>
          <cell r="L811">
            <v>906685</v>
          </cell>
          <cell r="M811">
            <v>273000</v>
          </cell>
          <cell r="N811">
            <v>273000</v>
          </cell>
          <cell r="O811">
            <v>626500</v>
          </cell>
          <cell r="P811">
            <v>423000</v>
          </cell>
          <cell r="Q811">
            <v>913000</v>
          </cell>
          <cell r="R811">
            <v>619383.33333333326</v>
          </cell>
          <cell r="S811">
            <v>598325</v>
          </cell>
          <cell r="T811">
            <v>610108.33333333326</v>
          </cell>
          <cell r="U811">
            <v>1223600</v>
          </cell>
          <cell r="V811">
            <v>541416.66666666663</v>
          </cell>
          <cell r="W811">
            <v>379575</v>
          </cell>
          <cell r="X811">
            <v>357466.66666666669</v>
          </cell>
          <cell r="Y811">
            <v>6838375</v>
          </cell>
        </row>
        <row r="812">
          <cell r="D812">
            <v>22600</v>
          </cell>
          <cell r="E812" t="str">
            <v>Расходы на развитие</v>
          </cell>
          <cell r="F812" t="str">
            <v>Отдел складской логистики</v>
          </cell>
          <cell r="G812" t="str">
            <v>Операционная деятельность</v>
          </cell>
          <cell r="H812" t="str">
            <v>Выбытия</v>
          </cell>
          <cell r="I812">
            <v>12659417.66</v>
          </cell>
          <cell r="J812">
            <v>12312148.800000001</v>
          </cell>
          <cell r="K812">
            <v>9495245.0399999991</v>
          </cell>
          <cell r="L812">
            <v>34466811.5</v>
          </cell>
          <cell r="M812">
            <v>4045782.9335833332</v>
          </cell>
          <cell r="N812">
            <v>4082962.8455833332</v>
          </cell>
          <cell r="O812">
            <v>4138738.7709166664</v>
          </cell>
          <cell r="P812">
            <v>4122255.4802499996</v>
          </cell>
          <cell r="Q812">
            <v>12368087.15149359</v>
          </cell>
          <cell r="R812">
            <v>18296028.950884618</v>
          </cell>
          <cell r="S812">
            <v>16370230.263269231</v>
          </cell>
          <cell r="T812">
            <v>17119199.633666664</v>
          </cell>
          <cell r="U812">
            <v>3308225.0686666667</v>
          </cell>
          <cell r="V812">
            <v>2742219.1173333335</v>
          </cell>
          <cell r="W812">
            <v>3930965.5064288699</v>
          </cell>
          <cell r="X812">
            <v>3992483.7837622035</v>
          </cell>
          <cell r="Y812">
            <v>94517179.505838513</v>
          </cell>
        </row>
        <row r="813">
          <cell r="D813">
            <v>20601</v>
          </cell>
          <cell r="E813" t="str">
            <v>Командировочные расходы</v>
          </cell>
          <cell r="F813" t="str">
            <v>Отдел складской логистики</v>
          </cell>
          <cell r="G813" t="str">
            <v>Операционная деятельность</v>
          </cell>
          <cell r="H813" t="str">
            <v>Выбытия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</row>
        <row r="814">
          <cell r="D814">
            <v>50102</v>
          </cell>
          <cell r="E814" t="str">
            <v>Вспомогательное оборудование</v>
          </cell>
          <cell r="F814" t="str">
            <v>Отдел складской логистики</v>
          </cell>
          <cell r="G814" t="str">
            <v>Инвестиционная деятельность</v>
          </cell>
          <cell r="H814" t="str">
            <v>Выбытия</v>
          </cell>
          <cell r="I814">
            <v>1988920</v>
          </cell>
          <cell r="J814">
            <v>0</v>
          </cell>
          <cell r="K814">
            <v>0</v>
          </cell>
          <cell r="L814">
            <v>1988920</v>
          </cell>
          <cell r="M814">
            <v>0</v>
          </cell>
          <cell r="N814">
            <v>800000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800000</v>
          </cell>
        </row>
        <row r="815"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</row>
        <row r="816"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</row>
        <row r="817"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</row>
        <row r="827"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</row>
        <row r="828"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</row>
        <row r="829"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</row>
        <row r="830">
          <cell r="D830">
            <v>0</v>
          </cell>
          <cell r="E830">
            <v>0</v>
          </cell>
          <cell r="F830" t="str">
            <v>Служба сервисного обслуживания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</row>
        <row r="831">
          <cell r="D831">
            <v>121961</v>
          </cell>
          <cell r="E831" t="str">
            <v>Ремонт и обслуживание оборудования (УСО)</v>
          </cell>
          <cell r="F831" t="str">
            <v>Служба сервисного обслуживания</v>
          </cell>
          <cell r="G831" t="str">
            <v>Операционная деятельность</v>
          </cell>
          <cell r="H831" t="str">
            <v>Выбытия</v>
          </cell>
          <cell r="I831">
            <v>5787200</v>
          </cell>
          <cell r="J831">
            <v>18100000</v>
          </cell>
          <cell r="K831">
            <v>100000</v>
          </cell>
          <cell r="L831">
            <v>23987200</v>
          </cell>
          <cell r="M831">
            <v>14321580</v>
          </cell>
          <cell r="N831">
            <v>3000000</v>
          </cell>
          <cell r="O831">
            <v>1500000</v>
          </cell>
          <cell r="P831">
            <v>1500000</v>
          </cell>
          <cell r="Q831">
            <v>1500000</v>
          </cell>
          <cell r="R831">
            <v>1500000</v>
          </cell>
          <cell r="S831">
            <v>1500000</v>
          </cell>
          <cell r="T831">
            <v>1500000</v>
          </cell>
          <cell r="U831">
            <v>1500000</v>
          </cell>
          <cell r="V831">
            <v>1500000</v>
          </cell>
          <cell r="W831">
            <v>2071734.099910676</v>
          </cell>
          <cell r="X831">
            <v>2071734.099910676</v>
          </cell>
          <cell r="Y831">
            <v>33465048.199821353</v>
          </cell>
        </row>
        <row r="832">
          <cell r="D832">
            <v>121962</v>
          </cell>
          <cell r="E832" t="str">
            <v>Ремонт и обслуживание оборудования (МЗ)</v>
          </cell>
          <cell r="F832" t="str">
            <v>Служба сервисного обслуживания</v>
          </cell>
          <cell r="G832" t="str">
            <v>Операционная деятельность</v>
          </cell>
          <cell r="H832" t="str">
            <v>Выбытия</v>
          </cell>
          <cell r="I832">
            <v>2354104</v>
          </cell>
          <cell r="J832">
            <v>3539683.4279999998</v>
          </cell>
          <cell r="K832">
            <v>1549829.7519999996</v>
          </cell>
          <cell r="L832">
            <v>7443617.1799999988</v>
          </cell>
          <cell r="M832">
            <v>12182098.497000003</v>
          </cell>
          <cell r="N832">
            <v>9878363.7203333378</v>
          </cell>
          <cell r="O832">
            <v>9744654.477</v>
          </cell>
          <cell r="P832">
            <v>19464306.787</v>
          </cell>
          <cell r="Q832">
            <v>8231156.347000001</v>
          </cell>
          <cell r="R832">
            <v>8607796.0203333367</v>
          </cell>
          <cell r="S832">
            <v>11476156.247000005</v>
          </cell>
          <cell r="T832">
            <v>10895994.947000004</v>
          </cell>
          <cell r="U832">
            <v>16875336.505000003</v>
          </cell>
          <cell r="V832">
            <v>9136971.637000002</v>
          </cell>
          <cell r="W832">
            <v>8051566.2624058481</v>
          </cell>
          <cell r="X832">
            <v>8332948.8204058502</v>
          </cell>
          <cell r="Y832">
            <v>132877350.26747839</v>
          </cell>
        </row>
        <row r="833">
          <cell r="D833">
            <v>12198001</v>
          </cell>
          <cell r="E833" t="str">
            <v>Инструмент</v>
          </cell>
          <cell r="F833" t="str">
            <v>Служба сервисного обслуживания</v>
          </cell>
          <cell r="G833" t="str">
            <v>Операционная деятельность</v>
          </cell>
          <cell r="H833" t="str">
            <v>Выбытия</v>
          </cell>
          <cell r="I833">
            <v>352721.94999999995</v>
          </cell>
          <cell r="J833">
            <v>25000</v>
          </cell>
          <cell r="K833">
            <v>25000</v>
          </cell>
          <cell r="L833">
            <v>402721.94999999995</v>
          </cell>
          <cell r="M833">
            <v>92148</v>
          </cell>
          <cell r="N833">
            <v>300598</v>
          </cell>
          <cell r="O833">
            <v>52076</v>
          </cell>
          <cell r="P833">
            <v>76248</v>
          </cell>
          <cell r="Q833">
            <v>95598</v>
          </cell>
          <cell r="R833">
            <v>54848</v>
          </cell>
          <cell r="S833">
            <v>60498</v>
          </cell>
          <cell r="T833">
            <v>24348</v>
          </cell>
          <cell r="U833">
            <v>14348</v>
          </cell>
          <cell r="V833">
            <v>66248</v>
          </cell>
          <cell r="W833">
            <v>66098</v>
          </cell>
          <cell r="X833">
            <v>28273</v>
          </cell>
          <cell r="Y833">
            <v>931329</v>
          </cell>
        </row>
        <row r="834">
          <cell r="D834">
            <v>12198012</v>
          </cell>
          <cell r="E834" t="str">
            <v>Метрология оборудования</v>
          </cell>
          <cell r="F834" t="str">
            <v>Служба сервисного обслуживания</v>
          </cell>
          <cell r="G834" t="str">
            <v>Операционная деятельность</v>
          </cell>
          <cell r="H834" t="str">
            <v>Выбытия</v>
          </cell>
          <cell r="I834">
            <v>44000</v>
          </cell>
          <cell r="J834">
            <v>134000</v>
          </cell>
          <cell r="K834">
            <v>78964</v>
          </cell>
          <cell r="L834">
            <v>256964</v>
          </cell>
          <cell r="M834">
            <v>50000</v>
          </cell>
          <cell r="N834">
            <v>200000</v>
          </cell>
          <cell r="O834">
            <v>115000</v>
          </cell>
          <cell r="P834">
            <v>100000</v>
          </cell>
          <cell r="Q834">
            <v>70000</v>
          </cell>
          <cell r="R834">
            <v>0</v>
          </cell>
          <cell r="S834">
            <v>150000</v>
          </cell>
          <cell r="T834">
            <v>0</v>
          </cell>
          <cell r="U834">
            <v>0</v>
          </cell>
          <cell r="V834">
            <v>500000</v>
          </cell>
          <cell r="W834">
            <v>65000</v>
          </cell>
          <cell r="X834">
            <v>50000</v>
          </cell>
          <cell r="Y834">
            <v>1300000</v>
          </cell>
        </row>
        <row r="835">
          <cell r="D835">
            <v>401</v>
          </cell>
          <cell r="E835" t="str">
            <v>Командировочные расходы</v>
          </cell>
          <cell r="F835" t="str">
            <v>Служба сервисного обслуживания</v>
          </cell>
          <cell r="G835" t="str">
            <v>Операционная деятельность</v>
          </cell>
          <cell r="H835" t="str">
            <v>Выбытия</v>
          </cell>
          <cell r="I835">
            <v>3378</v>
          </cell>
          <cell r="J835">
            <v>0</v>
          </cell>
          <cell r="K835">
            <v>0</v>
          </cell>
          <cell r="L835">
            <v>3378</v>
          </cell>
          <cell r="M835">
            <v>0</v>
          </cell>
          <cell r="N835">
            <v>8000</v>
          </cell>
          <cell r="O835">
            <v>0</v>
          </cell>
          <cell r="P835">
            <v>0</v>
          </cell>
          <cell r="Q835">
            <v>0</v>
          </cell>
          <cell r="R835">
            <v>16000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24000</v>
          </cell>
        </row>
        <row r="836">
          <cell r="D836">
            <v>221226</v>
          </cell>
          <cell r="E836" t="str">
            <v>Прочее вспомогательное производственное оборудование</v>
          </cell>
          <cell r="F836" t="str">
            <v>Служба сервисного обслуживания</v>
          </cell>
          <cell r="G836" t="str">
            <v>Инвестиционная деятельность</v>
          </cell>
          <cell r="H836" t="str">
            <v>Выбытия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1"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</row>
        <row r="852">
          <cell r="D852">
            <v>20199</v>
          </cell>
          <cell r="E852" t="str">
            <v>Прочие материальные затраты</v>
          </cell>
          <cell r="F852" t="str">
            <v>Служба сервисного обслуживания</v>
          </cell>
          <cell r="G852" t="str">
            <v>Операционная деятельность</v>
          </cell>
          <cell r="H852" t="str">
            <v>Выбытия</v>
          </cell>
          <cell r="I852">
            <v>2706825.95</v>
          </cell>
          <cell r="J852">
            <v>3564683.4279999998</v>
          </cell>
          <cell r="K852">
            <v>1574829.7519999996</v>
          </cell>
          <cell r="L852">
            <v>7846339.1299999999</v>
          </cell>
          <cell r="M852">
            <v>12274246.497000003</v>
          </cell>
          <cell r="N852">
            <v>10178961.720333338</v>
          </cell>
          <cell r="O852">
            <v>9796730.477</v>
          </cell>
          <cell r="P852">
            <v>19540554.787</v>
          </cell>
          <cell r="Q852">
            <v>8326754.347000001</v>
          </cell>
          <cell r="R852">
            <v>8662644.0203333367</v>
          </cell>
          <cell r="S852">
            <v>11536654.247000005</v>
          </cell>
          <cell r="T852">
            <v>10920342.947000004</v>
          </cell>
          <cell r="U852">
            <v>16889684.505000003</v>
          </cell>
          <cell r="V852">
            <v>9203219.637000002</v>
          </cell>
          <cell r="W852">
            <v>8117664.2624058481</v>
          </cell>
          <cell r="X852">
            <v>8361221.8204058502</v>
          </cell>
          <cell r="Y852">
            <v>133808679.26747839</v>
          </cell>
        </row>
        <row r="853">
          <cell r="D853">
            <v>20201</v>
          </cell>
          <cell r="E853" t="str">
            <v>Услуги подрядчиков по обслуживанию и ремонту оборудования</v>
          </cell>
          <cell r="F853" t="str">
            <v>Служба сервисного обслуживания</v>
          </cell>
          <cell r="G853" t="str">
            <v>Операционная деятельность</v>
          </cell>
          <cell r="H853" t="str">
            <v>Выбытия</v>
          </cell>
          <cell r="I853">
            <v>5787200</v>
          </cell>
          <cell r="J853">
            <v>18100000</v>
          </cell>
          <cell r="K853">
            <v>100000</v>
          </cell>
          <cell r="L853">
            <v>23987200</v>
          </cell>
          <cell r="M853">
            <v>14321580</v>
          </cell>
          <cell r="N853">
            <v>3000000</v>
          </cell>
          <cell r="O853">
            <v>1500000</v>
          </cell>
          <cell r="P853">
            <v>1500000</v>
          </cell>
          <cell r="Q853">
            <v>1500000</v>
          </cell>
          <cell r="R853">
            <v>1500000</v>
          </cell>
          <cell r="S853">
            <v>1500000</v>
          </cell>
          <cell r="T853">
            <v>1500000</v>
          </cell>
          <cell r="U853">
            <v>1500000</v>
          </cell>
          <cell r="V853">
            <v>1500000</v>
          </cell>
          <cell r="W853">
            <v>2071734.099910676</v>
          </cell>
          <cell r="X853">
            <v>2071734.099910676</v>
          </cell>
          <cell r="Y853">
            <v>33465048.199821353</v>
          </cell>
        </row>
        <row r="854">
          <cell r="D854">
            <v>20299</v>
          </cell>
          <cell r="E854" t="str">
            <v>Прочие услуги производственного характера</v>
          </cell>
          <cell r="F854" t="str">
            <v>Служба сервисного обслуживания</v>
          </cell>
          <cell r="G854" t="str">
            <v>Операционная деятельность</v>
          </cell>
          <cell r="H854" t="str">
            <v>Выбытия</v>
          </cell>
          <cell r="I854">
            <v>44000</v>
          </cell>
          <cell r="J854">
            <v>134000</v>
          </cell>
          <cell r="K854">
            <v>78964</v>
          </cell>
          <cell r="L854">
            <v>256964</v>
          </cell>
          <cell r="M854">
            <v>50000</v>
          </cell>
          <cell r="N854">
            <v>200000</v>
          </cell>
          <cell r="O854">
            <v>115000</v>
          </cell>
          <cell r="P854">
            <v>100000</v>
          </cell>
          <cell r="Q854">
            <v>70000</v>
          </cell>
          <cell r="R854">
            <v>0</v>
          </cell>
          <cell r="S854">
            <v>150000</v>
          </cell>
          <cell r="T854">
            <v>0</v>
          </cell>
          <cell r="U854">
            <v>0</v>
          </cell>
          <cell r="V854">
            <v>500000</v>
          </cell>
          <cell r="W854">
            <v>65000</v>
          </cell>
          <cell r="X854">
            <v>50000</v>
          </cell>
          <cell r="Y854">
            <v>1300000</v>
          </cell>
        </row>
        <row r="855">
          <cell r="D855">
            <v>20601</v>
          </cell>
          <cell r="E855" t="str">
            <v>Командировочные расходы</v>
          </cell>
          <cell r="F855" t="str">
            <v>Служба сервисного обслуживания</v>
          </cell>
          <cell r="G855" t="str">
            <v>Операционная деятельность</v>
          </cell>
          <cell r="H855" t="str">
            <v>Выбытия</v>
          </cell>
          <cell r="I855">
            <v>3378</v>
          </cell>
          <cell r="J855">
            <v>0</v>
          </cell>
          <cell r="K855">
            <v>0</v>
          </cell>
          <cell r="L855">
            <v>3378</v>
          </cell>
          <cell r="M855">
            <v>0</v>
          </cell>
          <cell r="N855">
            <v>8000</v>
          </cell>
          <cell r="O855">
            <v>0</v>
          </cell>
          <cell r="P855">
            <v>0</v>
          </cell>
          <cell r="Q855">
            <v>0</v>
          </cell>
          <cell r="R855">
            <v>16000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24000</v>
          </cell>
        </row>
        <row r="856">
          <cell r="D856">
            <v>50102</v>
          </cell>
          <cell r="E856" t="str">
            <v>Вспомогательное оборудование</v>
          </cell>
          <cell r="F856" t="str">
            <v>Служба сервисного обслуживания</v>
          </cell>
          <cell r="G856" t="str">
            <v>Инвестиционная деятельность</v>
          </cell>
          <cell r="H856" t="str">
            <v>Выбытия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</row>
        <row r="857"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</row>
        <row r="858"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</row>
        <row r="859"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</row>
        <row r="860"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</row>
        <row r="861"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</row>
        <row r="862"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</row>
        <row r="863"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</row>
        <row r="864"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</row>
        <row r="865"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</row>
        <row r="866"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</row>
        <row r="867"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</row>
        <row r="868"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</row>
        <row r="869"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</row>
        <row r="870"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</row>
        <row r="871"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</row>
        <row r="872">
          <cell r="D872">
            <v>0</v>
          </cell>
          <cell r="E872">
            <v>0</v>
          </cell>
          <cell r="F872" t="str">
            <v>Служба технологических газов и жидкостей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</row>
        <row r="873">
          <cell r="D873">
            <v>121910</v>
          </cell>
          <cell r="E873" t="str">
            <v>Вспомогательное сырье</v>
          </cell>
          <cell r="F873" t="str">
            <v>Служба технологических газов и жидкостей</v>
          </cell>
          <cell r="G873" t="str">
            <v>Операционная деятельность</v>
          </cell>
          <cell r="H873" t="str">
            <v>Выбытия</v>
          </cell>
          <cell r="I873">
            <v>13616247.033576448</v>
          </cell>
          <cell r="J873">
            <v>2745330.9138410976</v>
          </cell>
          <cell r="K873">
            <v>2789511.824841097</v>
          </cell>
          <cell r="L873">
            <v>19151089.772258643</v>
          </cell>
          <cell r="M873">
            <v>2154059.0247</v>
          </cell>
          <cell r="N873">
            <v>2042187.1835999999</v>
          </cell>
          <cell r="O873">
            <v>2310792.5247</v>
          </cell>
          <cell r="P873">
            <v>2920709.0485</v>
          </cell>
          <cell r="Q873">
            <v>2154059.0247</v>
          </cell>
          <cell r="R873">
            <v>2116768.4109999998</v>
          </cell>
          <cell r="S873">
            <v>4943976.6551999999</v>
          </cell>
          <cell r="T873">
            <v>2194059.0247</v>
          </cell>
          <cell r="U873">
            <v>2273501.9109999998</v>
          </cell>
          <cell r="V873">
            <v>2154059.0247</v>
          </cell>
          <cell r="W873">
            <v>8548531.2165704202</v>
          </cell>
          <cell r="X873">
            <v>8585821.8302704208</v>
          </cell>
          <cell r="Y873">
            <v>42398524.879640847</v>
          </cell>
        </row>
        <row r="874">
          <cell r="D874">
            <v>121961</v>
          </cell>
          <cell r="E874" t="str">
            <v>Ремонт и обслуживание оборудования (УСО)</v>
          </cell>
          <cell r="F874" t="str">
            <v>Служба технологических газов и жидкостей</v>
          </cell>
          <cell r="G874" t="str">
            <v>Операционная деятельность</v>
          </cell>
          <cell r="H874" t="str">
            <v>Выбытия</v>
          </cell>
          <cell r="I874">
            <v>50000</v>
          </cell>
          <cell r="J874">
            <v>50000</v>
          </cell>
          <cell r="K874">
            <v>50000</v>
          </cell>
          <cell r="L874">
            <v>150000</v>
          </cell>
          <cell r="M874">
            <v>54000</v>
          </cell>
          <cell r="N874">
            <v>254000</v>
          </cell>
          <cell r="O874">
            <v>1134000</v>
          </cell>
          <cell r="P874">
            <v>189000</v>
          </cell>
          <cell r="Q874">
            <v>254000</v>
          </cell>
          <cell r="R874">
            <v>54000</v>
          </cell>
          <cell r="S874">
            <v>54000</v>
          </cell>
          <cell r="T874">
            <v>436000</v>
          </cell>
          <cell r="U874">
            <v>1134000</v>
          </cell>
          <cell r="V874">
            <v>54000</v>
          </cell>
          <cell r="W874">
            <v>2301000</v>
          </cell>
          <cell r="X874">
            <v>54000</v>
          </cell>
          <cell r="Y874">
            <v>5972000</v>
          </cell>
        </row>
        <row r="875">
          <cell r="D875">
            <v>121962</v>
          </cell>
          <cell r="E875" t="str">
            <v>Ремонт и обслуживание оборудования (МЗ)</v>
          </cell>
          <cell r="F875" t="str">
            <v>Служба технологических газов и жидкостей</v>
          </cell>
          <cell r="G875" t="str">
            <v>Операционная деятельность</v>
          </cell>
          <cell r="H875" t="str">
            <v>Выбытия</v>
          </cell>
          <cell r="I875">
            <v>16512796.495249998</v>
          </cell>
          <cell r="J875">
            <v>7489948.8459999999</v>
          </cell>
          <cell r="K875">
            <v>1437877.3580000002</v>
          </cell>
          <cell r="L875">
            <v>25440622.699249998</v>
          </cell>
          <cell r="M875">
            <v>89330.16</v>
          </cell>
          <cell r="N875">
            <v>4394827.4960000003</v>
          </cell>
          <cell r="O875">
            <v>10356843.039999999</v>
          </cell>
          <cell r="P875">
            <v>5243130.16</v>
          </cell>
          <cell r="Q875">
            <v>3390827.4960000003</v>
          </cell>
          <cell r="R875">
            <v>1264454.4799999997</v>
          </cell>
          <cell r="S875">
            <v>74330.16</v>
          </cell>
          <cell r="T875">
            <v>4394827.4960000003</v>
          </cell>
          <cell r="U875">
            <v>714330.16</v>
          </cell>
          <cell r="V875">
            <v>1802330.16</v>
          </cell>
          <cell r="W875">
            <v>3390827.4960000003</v>
          </cell>
          <cell r="X875">
            <v>214330.16</v>
          </cell>
          <cell r="Y875">
            <v>35330388.463999994</v>
          </cell>
        </row>
        <row r="876">
          <cell r="D876">
            <v>121963</v>
          </cell>
          <cell r="E876" t="str">
            <v>Ремонт и обслуживание инженерных сетей (УСО)</v>
          </cell>
          <cell r="F876" t="str">
            <v>Служба технологических газов и жидкостей</v>
          </cell>
          <cell r="G876" t="str">
            <v>Операционная деятельность</v>
          </cell>
          <cell r="H876" t="str">
            <v>Выбытия</v>
          </cell>
          <cell r="I876">
            <v>350000</v>
          </cell>
          <cell r="J876">
            <v>180000</v>
          </cell>
          <cell r="K876">
            <v>0</v>
          </cell>
          <cell r="L876">
            <v>530000</v>
          </cell>
          <cell r="M876">
            <v>0</v>
          </cell>
          <cell r="N876">
            <v>517000</v>
          </cell>
          <cell r="O876">
            <v>0</v>
          </cell>
          <cell r="P876">
            <v>0</v>
          </cell>
          <cell r="Q876">
            <v>517000</v>
          </cell>
          <cell r="R876">
            <v>0</v>
          </cell>
          <cell r="S876">
            <v>0</v>
          </cell>
          <cell r="T876">
            <v>517000</v>
          </cell>
          <cell r="U876">
            <v>0</v>
          </cell>
          <cell r="V876">
            <v>0</v>
          </cell>
          <cell r="W876">
            <v>836038.41518600495</v>
          </cell>
          <cell r="X876">
            <v>319038.415186005</v>
          </cell>
          <cell r="Y876">
            <v>2706076.8303720099</v>
          </cell>
        </row>
        <row r="877">
          <cell r="D877">
            <v>12198001</v>
          </cell>
          <cell r="E877" t="str">
            <v>Инструмент</v>
          </cell>
          <cell r="F877" t="str">
            <v>Служба технологических газов и жидкостей</v>
          </cell>
          <cell r="G877" t="str">
            <v>Операционная деятельность</v>
          </cell>
          <cell r="H877" t="str">
            <v>Выбытия</v>
          </cell>
          <cell r="I877">
            <v>262638.71999999997</v>
          </cell>
          <cell r="J877">
            <v>0</v>
          </cell>
          <cell r="K877">
            <v>0</v>
          </cell>
          <cell r="L877">
            <v>262638.71999999997</v>
          </cell>
          <cell r="M877">
            <v>0</v>
          </cell>
          <cell r="N877">
            <v>0</v>
          </cell>
          <cell r="O877">
            <v>0</v>
          </cell>
          <cell r="P877">
            <v>515832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515832</v>
          </cell>
        </row>
        <row r="878">
          <cell r="D878">
            <v>12198014</v>
          </cell>
          <cell r="E878" t="str">
            <v>Прочие услуги производственного характера (ОПР)</v>
          </cell>
          <cell r="F878" t="str">
            <v>Служба технологических газов и жидкостей</v>
          </cell>
          <cell r="G878" t="str">
            <v>Операционная деятельность</v>
          </cell>
          <cell r="H878" t="str">
            <v>Выбытия</v>
          </cell>
          <cell r="I878">
            <v>1530</v>
          </cell>
          <cell r="J878">
            <v>0</v>
          </cell>
          <cell r="K878">
            <v>8500</v>
          </cell>
          <cell r="L878">
            <v>10030</v>
          </cell>
          <cell r="M878">
            <v>0</v>
          </cell>
          <cell r="N878">
            <v>0</v>
          </cell>
          <cell r="O878">
            <v>8500</v>
          </cell>
          <cell r="P878">
            <v>0</v>
          </cell>
          <cell r="Q878">
            <v>0</v>
          </cell>
          <cell r="R878">
            <v>8500</v>
          </cell>
          <cell r="S878">
            <v>0</v>
          </cell>
          <cell r="T878">
            <v>0</v>
          </cell>
          <cell r="U878">
            <v>8500</v>
          </cell>
          <cell r="V878">
            <v>0</v>
          </cell>
          <cell r="W878">
            <v>0</v>
          </cell>
          <cell r="X878">
            <v>8500</v>
          </cell>
          <cell r="Y878">
            <v>34000</v>
          </cell>
        </row>
        <row r="879">
          <cell r="D879">
            <v>401</v>
          </cell>
          <cell r="E879" t="str">
            <v>Командировочные расходы</v>
          </cell>
          <cell r="F879" t="str">
            <v>Служба технологических газов и жидкостей</v>
          </cell>
          <cell r="G879" t="str">
            <v>Операционная деятельность</v>
          </cell>
          <cell r="H879" t="str">
            <v>Выбытия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71000</v>
          </cell>
          <cell r="Q879">
            <v>0</v>
          </cell>
          <cell r="R879">
            <v>37000</v>
          </cell>
          <cell r="S879">
            <v>0</v>
          </cell>
          <cell r="T879">
            <v>0</v>
          </cell>
          <cell r="U879">
            <v>37000</v>
          </cell>
          <cell r="V879">
            <v>0</v>
          </cell>
          <cell r="W879">
            <v>0</v>
          </cell>
          <cell r="X879">
            <v>0</v>
          </cell>
          <cell r="Y879">
            <v>145000</v>
          </cell>
        </row>
        <row r="880">
          <cell r="D880">
            <v>221226</v>
          </cell>
          <cell r="E880" t="str">
            <v>Прочее вспомогательное производственное оборудование</v>
          </cell>
          <cell r="F880" t="str">
            <v>Служба технологических газов и жидкостей</v>
          </cell>
          <cell r="G880" t="str">
            <v>Инвестиционная деятельность</v>
          </cell>
          <cell r="H880" t="str">
            <v>Выбытия</v>
          </cell>
          <cell r="I880">
            <v>389700</v>
          </cell>
          <cell r="J880">
            <v>11135512.5</v>
          </cell>
          <cell r="K880">
            <v>100300</v>
          </cell>
          <cell r="L880">
            <v>11625512.5</v>
          </cell>
          <cell r="M880">
            <v>0</v>
          </cell>
          <cell r="N880">
            <v>2628000</v>
          </cell>
          <cell r="O880">
            <v>20017500</v>
          </cell>
          <cell r="P880">
            <v>483800</v>
          </cell>
          <cell r="Q880">
            <v>30033359.999999996</v>
          </cell>
          <cell r="R880">
            <v>2908500</v>
          </cell>
          <cell r="S880">
            <v>4623240</v>
          </cell>
          <cell r="T880">
            <v>0</v>
          </cell>
          <cell r="U880">
            <v>17500</v>
          </cell>
          <cell r="V880">
            <v>0</v>
          </cell>
          <cell r="W880">
            <v>0</v>
          </cell>
          <cell r="X880">
            <v>17500</v>
          </cell>
          <cell r="Y880">
            <v>60729400</v>
          </cell>
        </row>
        <row r="881"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</row>
        <row r="882"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</row>
        <row r="883"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</row>
        <row r="884"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</row>
        <row r="885"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</row>
        <row r="886"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</row>
        <row r="887"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</row>
        <row r="888"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</row>
        <row r="889"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</row>
        <row r="890"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</row>
        <row r="891"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</row>
        <row r="892"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</row>
        <row r="893"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</row>
        <row r="894">
          <cell r="D894">
            <v>20102</v>
          </cell>
          <cell r="E894" t="str">
            <v>Вспомогательные материалы</v>
          </cell>
          <cell r="F894" t="str">
            <v>Служба технологических газов и жидкостей</v>
          </cell>
          <cell r="G894" t="str">
            <v>Операционная деятельность</v>
          </cell>
          <cell r="H894" t="str">
            <v>Выбытия</v>
          </cell>
          <cell r="I894">
            <v>17730111.744826451</v>
          </cell>
          <cell r="J894">
            <v>2766590.3838410978</v>
          </cell>
          <cell r="K894">
            <v>2810771.2948410972</v>
          </cell>
          <cell r="L894">
            <v>23307473.423508644</v>
          </cell>
          <cell r="M894">
            <v>2171159.0247</v>
          </cell>
          <cell r="N894">
            <v>2548287.1836000001</v>
          </cell>
          <cell r="O894">
            <v>2312892.5247</v>
          </cell>
          <cell r="P894">
            <v>8091609.0484999996</v>
          </cell>
          <cell r="Q894">
            <v>2156159.0247</v>
          </cell>
          <cell r="R894">
            <v>2133868.4109999998</v>
          </cell>
          <cell r="S894">
            <v>4946076.6551999999</v>
          </cell>
          <cell r="T894">
            <v>2700159.0247</v>
          </cell>
          <cell r="U894">
            <v>2290601.9109999998</v>
          </cell>
          <cell r="V894">
            <v>3884159.0247</v>
          </cell>
          <cell r="W894">
            <v>8550631.2165704202</v>
          </cell>
          <cell r="X894">
            <v>8602921.8302704208</v>
          </cell>
          <cell r="Y894">
            <v>50388524.879640847</v>
          </cell>
        </row>
        <row r="895">
          <cell r="D895">
            <v>20199</v>
          </cell>
          <cell r="E895" t="str">
            <v>Прочие материальные затраты</v>
          </cell>
          <cell r="F895" t="str">
            <v>Служба технологических газов и жидкостей</v>
          </cell>
          <cell r="G895" t="str">
            <v>Операционная деятельность</v>
          </cell>
          <cell r="H895" t="str">
            <v>Выбытия</v>
          </cell>
          <cell r="I895">
            <v>12661570.503999997</v>
          </cell>
          <cell r="J895">
            <v>7468689.3760000002</v>
          </cell>
          <cell r="K895">
            <v>1416617.8880000003</v>
          </cell>
          <cell r="L895">
            <v>21546877.767999995</v>
          </cell>
          <cell r="M895">
            <v>72230.16</v>
          </cell>
          <cell r="N895">
            <v>3888727.4960000003</v>
          </cell>
          <cell r="O895">
            <v>10354743.039999999</v>
          </cell>
          <cell r="P895">
            <v>588062.16</v>
          </cell>
          <cell r="Q895">
            <v>3388727.4960000003</v>
          </cell>
          <cell r="R895">
            <v>1247354.4799999997</v>
          </cell>
          <cell r="S895">
            <v>72230.16</v>
          </cell>
          <cell r="T895">
            <v>3888727.4960000003</v>
          </cell>
          <cell r="U895">
            <v>697230.16</v>
          </cell>
          <cell r="V895">
            <v>72230.16</v>
          </cell>
          <cell r="W895">
            <v>3388727.4960000003</v>
          </cell>
          <cell r="X895">
            <v>197230.16</v>
          </cell>
          <cell r="Y895">
            <v>27856220.463999998</v>
          </cell>
        </row>
        <row r="896">
          <cell r="D896">
            <v>20201</v>
          </cell>
          <cell r="E896" t="str">
            <v>Услуги подрядчиков по обслуживанию и ремонту оборудования</v>
          </cell>
          <cell r="F896" t="str">
            <v>Служба технологических газов и жидкостей</v>
          </cell>
          <cell r="G896" t="str">
            <v>Операционная деятельность</v>
          </cell>
          <cell r="H896" t="str">
            <v>Выбытия</v>
          </cell>
          <cell r="I896">
            <v>400000</v>
          </cell>
          <cell r="J896">
            <v>230000</v>
          </cell>
          <cell r="K896">
            <v>50000</v>
          </cell>
          <cell r="L896">
            <v>680000</v>
          </cell>
          <cell r="M896">
            <v>54000</v>
          </cell>
          <cell r="N896">
            <v>771000</v>
          </cell>
          <cell r="O896">
            <v>1134000</v>
          </cell>
          <cell r="P896">
            <v>189000</v>
          </cell>
          <cell r="Q896">
            <v>771000</v>
          </cell>
          <cell r="R896">
            <v>54000</v>
          </cell>
          <cell r="S896">
            <v>54000</v>
          </cell>
          <cell r="T896">
            <v>953000</v>
          </cell>
          <cell r="U896">
            <v>1134000</v>
          </cell>
          <cell r="V896">
            <v>54000</v>
          </cell>
          <cell r="W896">
            <v>3137038.4151860052</v>
          </cell>
          <cell r="X896">
            <v>373038.415186005</v>
          </cell>
          <cell r="Y896">
            <v>8678076.8303720094</v>
          </cell>
        </row>
        <row r="897">
          <cell r="D897">
            <v>20299</v>
          </cell>
          <cell r="E897" t="str">
            <v>Прочие услуги производственного характера</v>
          </cell>
          <cell r="F897" t="str">
            <v>Служба технологических газов и жидкостей</v>
          </cell>
          <cell r="G897" t="str">
            <v>Операционная деятельность</v>
          </cell>
          <cell r="H897" t="str">
            <v>Выбытия</v>
          </cell>
          <cell r="I897">
            <v>1530</v>
          </cell>
          <cell r="J897">
            <v>0</v>
          </cell>
          <cell r="K897">
            <v>8500</v>
          </cell>
          <cell r="L897">
            <v>10030</v>
          </cell>
          <cell r="M897">
            <v>0</v>
          </cell>
          <cell r="N897">
            <v>0</v>
          </cell>
          <cell r="O897">
            <v>8500</v>
          </cell>
          <cell r="P897">
            <v>0</v>
          </cell>
          <cell r="Q897">
            <v>0</v>
          </cell>
          <cell r="R897">
            <v>8500</v>
          </cell>
          <cell r="S897">
            <v>0</v>
          </cell>
          <cell r="T897">
            <v>0</v>
          </cell>
          <cell r="U897">
            <v>8500</v>
          </cell>
          <cell r="V897">
            <v>0</v>
          </cell>
          <cell r="W897">
            <v>0</v>
          </cell>
          <cell r="X897">
            <v>8500</v>
          </cell>
          <cell r="Y897">
            <v>34000</v>
          </cell>
        </row>
        <row r="898">
          <cell r="D898">
            <v>20601</v>
          </cell>
          <cell r="E898" t="str">
            <v>Командировочные расходы</v>
          </cell>
          <cell r="F898" t="str">
            <v>Служба технологических газов и жидкостей</v>
          </cell>
          <cell r="G898" t="str">
            <v>Операционная деятельность</v>
          </cell>
          <cell r="H898" t="str">
            <v>Выбытия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71000</v>
          </cell>
          <cell r="Q898">
            <v>0</v>
          </cell>
          <cell r="R898">
            <v>37000</v>
          </cell>
          <cell r="S898">
            <v>0</v>
          </cell>
          <cell r="T898">
            <v>0</v>
          </cell>
          <cell r="U898">
            <v>37000</v>
          </cell>
          <cell r="V898">
            <v>0</v>
          </cell>
          <cell r="W898">
            <v>0</v>
          </cell>
          <cell r="X898">
            <v>0</v>
          </cell>
          <cell r="Y898">
            <v>145000</v>
          </cell>
        </row>
        <row r="899">
          <cell r="D899">
            <v>50102</v>
          </cell>
          <cell r="E899" t="str">
            <v>Вспомогательное оборудование</v>
          </cell>
          <cell r="F899" t="str">
            <v>Служба технологических газов и жидкостей</v>
          </cell>
          <cell r="G899" t="str">
            <v>Инвестиционная деятельность</v>
          </cell>
          <cell r="H899" t="str">
            <v>Выбытия</v>
          </cell>
          <cell r="I899">
            <v>389700</v>
          </cell>
          <cell r="J899">
            <v>11135512.5</v>
          </cell>
          <cell r="K899">
            <v>100300</v>
          </cell>
          <cell r="L899">
            <v>11625512.5</v>
          </cell>
          <cell r="M899">
            <v>0</v>
          </cell>
          <cell r="N899">
            <v>2628000</v>
          </cell>
          <cell r="O899">
            <v>20017500</v>
          </cell>
          <cell r="P899">
            <v>483800</v>
          </cell>
          <cell r="Q899">
            <v>30033359.999999996</v>
          </cell>
          <cell r="R899">
            <v>2908500</v>
          </cell>
          <cell r="S899">
            <v>4623240</v>
          </cell>
          <cell r="T899">
            <v>0</v>
          </cell>
          <cell r="U899">
            <v>17500</v>
          </cell>
          <cell r="V899">
            <v>0</v>
          </cell>
          <cell r="W899">
            <v>0</v>
          </cell>
          <cell r="X899">
            <v>17500</v>
          </cell>
          <cell r="Y899">
            <v>60729400</v>
          </cell>
        </row>
        <row r="900"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</row>
        <row r="901"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</row>
        <row r="902"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</row>
        <row r="903"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</row>
        <row r="904"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</row>
        <row r="905"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</row>
        <row r="906"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</row>
        <row r="907"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</row>
        <row r="908"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</row>
        <row r="910"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</row>
        <row r="911"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</row>
        <row r="912"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</row>
        <row r="913"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</row>
        <row r="914">
          <cell r="D914">
            <v>0</v>
          </cell>
          <cell r="E914">
            <v>0</v>
          </cell>
          <cell r="F914" t="str">
            <v>Финансово-экономическое управление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</row>
        <row r="915">
          <cell r="D915">
            <v>1120</v>
          </cell>
          <cell r="E915" t="str">
            <v>Поступления процентов по банковским депозитам и доходов по ценным бумагам и финансовым инструментам</v>
          </cell>
          <cell r="F915" t="str">
            <v>Финансово-экономическое управление</v>
          </cell>
          <cell r="G915" t="str">
            <v>Операционная деятельность</v>
          </cell>
          <cell r="H915" t="str">
            <v>Поступления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3900000</v>
          </cell>
          <cell r="O915">
            <v>5700000</v>
          </cell>
          <cell r="P915">
            <v>0</v>
          </cell>
          <cell r="Q915">
            <v>0</v>
          </cell>
          <cell r="R915">
            <v>20200000</v>
          </cell>
          <cell r="S915">
            <v>0</v>
          </cell>
          <cell r="T915">
            <v>18500000</v>
          </cell>
          <cell r="U915">
            <v>6500000</v>
          </cell>
          <cell r="V915">
            <v>0</v>
          </cell>
          <cell r="W915">
            <v>0</v>
          </cell>
          <cell r="X915">
            <v>42100000</v>
          </cell>
          <cell r="Y915">
            <v>96900000</v>
          </cell>
        </row>
        <row r="916">
          <cell r="D916">
            <v>401</v>
          </cell>
          <cell r="E916" t="str">
            <v>Командировочные расходы</v>
          </cell>
          <cell r="F916" t="str">
            <v>Финансово-экономическое управление</v>
          </cell>
          <cell r="G916" t="str">
            <v>Операционная деятельность</v>
          </cell>
          <cell r="H916" t="str">
            <v>Выбытия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75600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75600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151200</v>
          </cell>
        </row>
        <row r="917">
          <cell r="D917">
            <v>1005</v>
          </cell>
          <cell r="E917" t="str">
            <v>Подписка на периодические издания</v>
          </cell>
          <cell r="F917" t="str">
            <v>Финансово-экономическое управление</v>
          </cell>
          <cell r="G917" t="str">
            <v>Операционная деятельность</v>
          </cell>
          <cell r="H917" t="str">
            <v>Выбытия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21000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21000</v>
          </cell>
        </row>
        <row r="918">
          <cell r="D918">
            <v>1203</v>
          </cell>
          <cell r="E918" t="str">
            <v>Услуги регистраторов, нотариальные услуги</v>
          </cell>
          <cell r="F918" t="str">
            <v>Финансово-экономическое управление</v>
          </cell>
          <cell r="G918" t="str">
            <v>Операционная деятельность</v>
          </cell>
          <cell r="H918" t="str">
            <v>Выбытия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</row>
        <row r="919">
          <cell r="D919">
            <v>1205</v>
          </cell>
          <cell r="E919" t="str">
            <v>Комиссии банков</v>
          </cell>
          <cell r="F919" t="str">
            <v>Финансово-экономическое управление</v>
          </cell>
          <cell r="G919" t="str">
            <v>Операционная деятельность</v>
          </cell>
          <cell r="H919" t="str">
            <v>Выбытия</v>
          </cell>
          <cell r="I919">
            <v>800000</v>
          </cell>
          <cell r="J919">
            <v>800000</v>
          </cell>
          <cell r="K919">
            <v>800000</v>
          </cell>
          <cell r="L919">
            <v>2400000</v>
          </cell>
          <cell r="M919">
            <v>900000</v>
          </cell>
          <cell r="N919">
            <v>900000</v>
          </cell>
          <cell r="O919">
            <v>900000</v>
          </cell>
          <cell r="P919">
            <v>900000</v>
          </cell>
          <cell r="Q919">
            <v>900000</v>
          </cell>
          <cell r="R919">
            <v>900000</v>
          </cell>
          <cell r="S919">
            <v>900000</v>
          </cell>
          <cell r="T919">
            <v>900000</v>
          </cell>
          <cell r="U919">
            <v>900000</v>
          </cell>
          <cell r="V919">
            <v>900000</v>
          </cell>
          <cell r="W919">
            <v>900000</v>
          </cell>
          <cell r="X919">
            <v>900000</v>
          </cell>
          <cell r="Y919">
            <v>10800000</v>
          </cell>
        </row>
        <row r="920">
          <cell r="D920" t="str">
            <v>1278</v>
          </cell>
          <cell r="E920" t="str">
            <v>Комиссии за поручительства, гарантии, аккредитивы</v>
          </cell>
          <cell r="F920" t="str">
            <v>Финансово-экономическое управление</v>
          </cell>
          <cell r="G920" t="str">
            <v>Операционная деятельность</v>
          </cell>
          <cell r="H920" t="str">
            <v>Выбытия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</row>
        <row r="921"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</row>
        <row r="922"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</row>
        <row r="923"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</row>
        <row r="924"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</row>
        <row r="925"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</row>
        <row r="926"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</row>
        <row r="927"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</row>
        <row r="928"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</row>
        <row r="929"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</row>
        <row r="930"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</row>
        <row r="931"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</row>
        <row r="933"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</row>
        <row r="934"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</row>
        <row r="935"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</row>
        <row r="936">
          <cell r="D936">
            <v>10202</v>
          </cell>
          <cell r="E936" t="str">
            <v>Проценты по финансовым вложениям полученные</v>
          </cell>
          <cell r="F936" t="str">
            <v>Финансово-экономическое управление</v>
          </cell>
          <cell r="G936" t="str">
            <v>Операционная деятельность</v>
          </cell>
          <cell r="H936" t="str">
            <v>Поступления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3900000</v>
          </cell>
          <cell r="O936">
            <v>5700000</v>
          </cell>
          <cell r="P936">
            <v>0</v>
          </cell>
          <cell r="Q936">
            <v>0</v>
          </cell>
          <cell r="R936">
            <v>20200000</v>
          </cell>
          <cell r="S936">
            <v>0</v>
          </cell>
          <cell r="T936">
            <v>18500000</v>
          </cell>
          <cell r="U936">
            <v>6500000</v>
          </cell>
          <cell r="V936">
            <v>0</v>
          </cell>
          <cell r="W936">
            <v>0</v>
          </cell>
          <cell r="X936">
            <v>42100000</v>
          </cell>
          <cell r="Y936">
            <v>96900000</v>
          </cell>
        </row>
        <row r="937">
          <cell r="D937">
            <v>20515</v>
          </cell>
          <cell r="E937" t="str">
            <v>Услуги регистраторов, нотариальные услуги, сертификация</v>
          </cell>
          <cell r="F937" t="str">
            <v>Финансово-экономическое управление</v>
          </cell>
          <cell r="G937" t="str">
            <v>Операционная деятельность</v>
          </cell>
          <cell r="H937" t="str">
            <v>Выбытия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</row>
        <row r="938">
          <cell r="D938">
            <v>20517</v>
          </cell>
          <cell r="E938" t="str">
            <v>Подписка на периодические издания</v>
          </cell>
          <cell r="F938" t="str">
            <v>Финансово-экономическое управление</v>
          </cell>
          <cell r="G938" t="str">
            <v>Операционная деятельность</v>
          </cell>
          <cell r="H938" t="str">
            <v>Выбытия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21000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21000</v>
          </cell>
        </row>
        <row r="939">
          <cell r="D939">
            <v>20601</v>
          </cell>
          <cell r="E939" t="str">
            <v>Командировочные расходы</v>
          </cell>
          <cell r="F939" t="str">
            <v>Финансово-экономическое управление</v>
          </cell>
          <cell r="G939" t="str">
            <v>Операционная деятельность</v>
          </cell>
          <cell r="H939" t="str">
            <v>Выбытия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75600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75600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151200</v>
          </cell>
        </row>
        <row r="940">
          <cell r="D940">
            <v>21700</v>
          </cell>
          <cell r="E940" t="str">
            <v>Оплата услуг кредитных организаций (за исключением ст. ст. 20500 и 21600)</v>
          </cell>
          <cell r="F940" t="str">
            <v>Финансово-экономическое управление</v>
          </cell>
          <cell r="G940" t="str">
            <v>Операционная деятельность</v>
          </cell>
          <cell r="H940" t="str">
            <v>Выбытия</v>
          </cell>
          <cell r="I940">
            <v>800000</v>
          </cell>
          <cell r="J940">
            <v>800000</v>
          </cell>
          <cell r="K940">
            <v>800000</v>
          </cell>
          <cell r="L940">
            <v>2400000</v>
          </cell>
          <cell r="M940">
            <v>900000</v>
          </cell>
          <cell r="N940">
            <v>900000</v>
          </cell>
          <cell r="O940">
            <v>900000</v>
          </cell>
          <cell r="P940">
            <v>900000</v>
          </cell>
          <cell r="Q940">
            <v>900000</v>
          </cell>
          <cell r="R940">
            <v>900000</v>
          </cell>
          <cell r="S940">
            <v>900000</v>
          </cell>
          <cell r="T940">
            <v>900000</v>
          </cell>
          <cell r="U940">
            <v>900000</v>
          </cell>
          <cell r="V940">
            <v>900000</v>
          </cell>
          <cell r="W940">
            <v>900000</v>
          </cell>
          <cell r="X940">
            <v>900000</v>
          </cell>
          <cell r="Y940">
            <v>10800000</v>
          </cell>
        </row>
        <row r="941">
          <cell r="D941">
            <v>22700</v>
          </cell>
          <cell r="E941" t="str">
            <v>Выплаты по гарантиям, аккредитивам и поручительствам</v>
          </cell>
          <cell r="F941" t="str">
            <v>Финансово-экономическое управление</v>
          </cell>
          <cell r="G941" t="str">
            <v>Операционная деятельность</v>
          </cell>
          <cell r="H941" t="str">
            <v>Выбытия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</row>
        <row r="942">
          <cell r="D942">
            <v>70305</v>
          </cell>
          <cell r="E942" t="str">
            <v>Депозиты (краткосрочные поступления)</v>
          </cell>
          <cell r="F942" t="str">
            <v>Финансово-экономическое управление</v>
          </cell>
          <cell r="G942" t="str">
            <v>Финансовая деятельность</v>
          </cell>
          <cell r="H942" t="str">
            <v>Поступления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700000000</v>
          </cell>
          <cell r="O942">
            <v>700000000</v>
          </cell>
          <cell r="P942">
            <v>0</v>
          </cell>
          <cell r="Q942">
            <v>0</v>
          </cell>
          <cell r="R942">
            <v>1100000000</v>
          </cell>
          <cell r="S942">
            <v>0</v>
          </cell>
          <cell r="T942">
            <v>1200000000</v>
          </cell>
          <cell r="U942">
            <v>800000000</v>
          </cell>
          <cell r="V942">
            <v>0</v>
          </cell>
          <cell r="W942">
            <v>0</v>
          </cell>
          <cell r="X942">
            <v>2800000000</v>
          </cell>
          <cell r="Y942">
            <v>7300000000</v>
          </cell>
        </row>
        <row r="943">
          <cell r="D943">
            <v>80305</v>
          </cell>
          <cell r="E943" t="str">
            <v>Депозиты (краткосрочные выплаты)</v>
          </cell>
          <cell r="F943" t="str">
            <v>Финансово-экономическое управление</v>
          </cell>
          <cell r="G943" t="str">
            <v>Финансовая деятельность</v>
          </cell>
          <cell r="H943" t="str">
            <v>Выбытия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2200000000</v>
          </cell>
          <cell r="N943">
            <v>0</v>
          </cell>
          <cell r="O943">
            <v>0</v>
          </cell>
          <cell r="P943">
            <v>1300000000</v>
          </cell>
          <cell r="Q943">
            <v>0</v>
          </cell>
          <cell r="R943">
            <v>0</v>
          </cell>
          <cell r="S943">
            <v>2000000000</v>
          </cell>
          <cell r="T943">
            <v>0</v>
          </cell>
          <cell r="U943">
            <v>0</v>
          </cell>
          <cell r="V943">
            <v>2500000000</v>
          </cell>
          <cell r="W943">
            <v>100000000</v>
          </cell>
          <cell r="X943">
            <v>0</v>
          </cell>
          <cell r="Y943">
            <v>8100000000</v>
          </cell>
        </row>
        <row r="944"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</row>
        <row r="945"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</row>
        <row r="946"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</row>
        <row r="947"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</row>
        <row r="948"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</row>
        <row r="949"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</row>
        <row r="950"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</row>
        <row r="951"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</row>
        <row r="952"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</row>
        <row r="953"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</row>
        <row r="954"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</row>
        <row r="955"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</row>
        <row r="956">
          <cell r="D956">
            <v>0</v>
          </cell>
          <cell r="E956">
            <v>0</v>
          </cell>
          <cell r="F956" t="str">
            <v>Энергослужба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</row>
        <row r="957">
          <cell r="D957">
            <v>1215</v>
          </cell>
          <cell r="E957" t="str">
            <v>Электроэнергия (ПР)</v>
          </cell>
          <cell r="F957" t="str">
            <v>Энергослужба</v>
          </cell>
          <cell r="G957" t="str">
            <v>Операционная деятельность</v>
          </cell>
          <cell r="H957" t="str">
            <v>Выбытия</v>
          </cell>
          <cell r="I957">
            <v>10042744.936579201</v>
          </cell>
          <cell r="J957">
            <v>9472680</v>
          </cell>
          <cell r="K957">
            <v>9245880</v>
          </cell>
          <cell r="L957">
            <v>28761304.936579201</v>
          </cell>
          <cell r="M957">
            <v>9427320</v>
          </cell>
          <cell r="N957">
            <v>7994784</v>
          </cell>
          <cell r="O957">
            <v>7505556</v>
          </cell>
          <cell r="P957">
            <v>8406528</v>
          </cell>
          <cell r="Q957">
            <v>8842620</v>
          </cell>
          <cell r="R957">
            <v>8890914</v>
          </cell>
          <cell r="S957">
            <v>8609232</v>
          </cell>
          <cell r="T957">
            <v>9392703.1999999993</v>
          </cell>
          <cell r="U957">
            <v>9375792.3999999985</v>
          </cell>
          <cell r="V957">
            <v>9002816.8000000007</v>
          </cell>
          <cell r="W957">
            <v>16615888.685317159</v>
          </cell>
          <cell r="X957">
            <v>16495243.085317161</v>
          </cell>
          <cell r="Y957">
            <v>120559398.17063431</v>
          </cell>
        </row>
        <row r="958">
          <cell r="D958">
            <v>121940</v>
          </cell>
          <cell r="E958" t="str">
            <v>Электроэнергия ОПР</v>
          </cell>
          <cell r="F958" t="str">
            <v>Энергослужба</v>
          </cell>
          <cell r="G958" t="str">
            <v>Операционная деятельность</v>
          </cell>
          <cell r="H958" t="str">
            <v>Выбытия</v>
          </cell>
          <cell r="I958">
            <v>6829133.5199999996</v>
          </cell>
          <cell r="J958">
            <v>5742576</v>
          </cell>
          <cell r="K958">
            <v>5652936</v>
          </cell>
          <cell r="L958">
            <v>18224645.52</v>
          </cell>
          <cell r="M958">
            <v>5925744</v>
          </cell>
          <cell r="N958">
            <v>4983456</v>
          </cell>
          <cell r="O958">
            <v>4680888</v>
          </cell>
          <cell r="P958">
            <v>5254080</v>
          </cell>
          <cell r="Q958">
            <v>5909520</v>
          </cell>
          <cell r="R958">
            <v>5918424</v>
          </cell>
          <cell r="S958">
            <v>5653824</v>
          </cell>
          <cell r="T958">
            <v>6168342.4000000004</v>
          </cell>
          <cell r="U958">
            <v>6157236.8000000007</v>
          </cell>
          <cell r="V958">
            <v>5912297.5999999996</v>
          </cell>
          <cell r="W958">
            <v>8455702.4355001673</v>
          </cell>
          <cell r="X958">
            <v>8410387.2355001681</v>
          </cell>
          <cell r="Y958">
            <v>73429902.471000344</v>
          </cell>
        </row>
        <row r="959">
          <cell r="D959">
            <v>121951</v>
          </cell>
          <cell r="E959" t="str">
            <v>Тепловая энергия в паре</v>
          </cell>
          <cell r="F959" t="str">
            <v>Энергослужба</v>
          </cell>
          <cell r="G959" t="str">
            <v>Операционная деятельность</v>
          </cell>
          <cell r="H959" t="str">
            <v>Выбытия</v>
          </cell>
          <cell r="I959">
            <v>828153.63127357408</v>
          </cell>
          <cell r="J959">
            <v>1435072.3881890657</v>
          </cell>
          <cell r="K959">
            <v>1936702.4834493739</v>
          </cell>
          <cell r="L959">
            <v>4199928.5029120138</v>
          </cell>
          <cell r="M959">
            <v>2401731.5108104399</v>
          </cell>
          <cell r="N959">
            <v>1921117.7005097175</v>
          </cell>
          <cell r="O959">
            <v>1610790.5561162415</v>
          </cell>
          <cell r="P959">
            <v>1123416.0610544658</v>
          </cell>
          <cell r="Q959">
            <v>745581.43699417391</v>
          </cell>
          <cell r="R959">
            <v>222881.22268766598</v>
          </cell>
          <cell r="S959">
            <v>141309.55645829119</v>
          </cell>
          <cell r="T959">
            <v>146764.92645747197</v>
          </cell>
          <cell r="U959">
            <v>621348.37964297668</v>
          </cell>
          <cell r="V959">
            <v>1058334.1825084151</v>
          </cell>
          <cell r="W959">
            <v>1836395.7668792966</v>
          </cell>
          <cell r="X959">
            <v>2491529.8408984947</v>
          </cell>
          <cell r="Y959">
            <v>14321201.141017651</v>
          </cell>
        </row>
        <row r="960">
          <cell r="D960">
            <v>121952</v>
          </cell>
          <cell r="E960" t="str">
            <v>Водоснабжение</v>
          </cell>
          <cell r="F960" t="str">
            <v>Энергослужба</v>
          </cell>
          <cell r="G960" t="str">
            <v>Операционная деятельность</v>
          </cell>
          <cell r="H960" t="str">
            <v>Выбытия</v>
          </cell>
          <cell r="I960">
            <v>379799.99999999994</v>
          </cell>
          <cell r="J960">
            <v>379799.99999999994</v>
          </cell>
          <cell r="K960">
            <v>379799.99999999994</v>
          </cell>
          <cell r="L960">
            <v>1139399.9999999998</v>
          </cell>
          <cell r="M960">
            <v>284850</v>
          </cell>
          <cell r="N960">
            <v>284850</v>
          </cell>
          <cell r="O960">
            <v>284850</v>
          </cell>
          <cell r="P960">
            <v>322830</v>
          </cell>
          <cell r="Q960">
            <v>322830</v>
          </cell>
          <cell r="R960">
            <v>322830</v>
          </cell>
          <cell r="S960">
            <v>335750</v>
          </cell>
          <cell r="T960">
            <v>335750</v>
          </cell>
          <cell r="U960">
            <v>335750</v>
          </cell>
          <cell r="V960">
            <v>335750</v>
          </cell>
          <cell r="W960">
            <v>335750</v>
          </cell>
          <cell r="X960">
            <v>335750</v>
          </cell>
          <cell r="Y960">
            <v>3837540</v>
          </cell>
        </row>
        <row r="961">
          <cell r="D961">
            <v>121953</v>
          </cell>
          <cell r="E961" t="str">
            <v>Канализация</v>
          </cell>
          <cell r="F961" t="str">
            <v>Энергослужба</v>
          </cell>
          <cell r="G961" t="str">
            <v>Операционная деятельность</v>
          </cell>
          <cell r="H961" t="str">
            <v>Выбытия</v>
          </cell>
          <cell r="I961">
            <v>350445.33660000004</v>
          </cell>
          <cell r="J961">
            <v>369415.34640000004</v>
          </cell>
          <cell r="K961">
            <v>376512.67859999998</v>
          </cell>
          <cell r="L961">
            <v>1096373.3615999999</v>
          </cell>
          <cell r="M961">
            <v>323214.6568</v>
          </cell>
          <cell r="N961">
            <v>305071.77970000001</v>
          </cell>
          <cell r="O961">
            <v>301559.62540000002</v>
          </cell>
          <cell r="P961">
            <v>302600.93709999998</v>
          </cell>
          <cell r="Q961">
            <v>296660.74809999997</v>
          </cell>
          <cell r="R961">
            <v>339208.12800000003</v>
          </cell>
          <cell r="S961">
            <v>354109.92828999995</v>
          </cell>
          <cell r="T961">
            <v>354109.92828999995</v>
          </cell>
          <cell r="U961">
            <v>361578.07571999996</v>
          </cell>
          <cell r="V961">
            <v>378799.06416000001</v>
          </cell>
          <cell r="W961">
            <v>396474.02042999998</v>
          </cell>
          <cell r="X961">
            <v>405780.80727999995</v>
          </cell>
          <cell r="Y961">
            <v>4119167.6992700002</v>
          </cell>
        </row>
        <row r="962">
          <cell r="D962">
            <v>121963</v>
          </cell>
          <cell r="E962" t="str">
            <v>Ремонт и обслуживание инженерных сетей (УСО)</v>
          </cell>
          <cell r="F962" t="str">
            <v>Энергослужба</v>
          </cell>
          <cell r="G962" t="str">
            <v>Операционная деятельность</v>
          </cell>
          <cell r="H962" t="str">
            <v>Выбытия</v>
          </cell>
          <cell r="I962">
            <v>1495000</v>
          </cell>
          <cell r="J962">
            <v>1000000</v>
          </cell>
          <cell r="K962">
            <v>500000</v>
          </cell>
          <cell r="L962">
            <v>2995000</v>
          </cell>
          <cell r="M962">
            <v>775000</v>
          </cell>
          <cell r="N962">
            <v>3475000</v>
          </cell>
          <cell r="O962">
            <v>375000</v>
          </cell>
          <cell r="P962">
            <v>465000</v>
          </cell>
          <cell r="Q962">
            <v>2275000</v>
          </cell>
          <cell r="R962">
            <v>475000</v>
          </cell>
          <cell r="S962">
            <v>2575000</v>
          </cell>
          <cell r="T962">
            <v>3775000</v>
          </cell>
          <cell r="U962">
            <v>455000</v>
          </cell>
          <cell r="V962">
            <v>385000</v>
          </cell>
          <cell r="W962">
            <v>375000</v>
          </cell>
          <cell r="X962">
            <v>375000</v>
          </cell>
          <cell r="Y962">
            <v>15780000</v>
          </cell>
        </row>
        <row r="963">
          <cell r="D963">
            <v>121964</v>
          </cell>
          <cell r="E963" t="str">
            <v>Ремонт и обслуживание инженерных сетей (МЗ)</v>
          </cell>
          <cell r="F963" t="str">
            <v>Энергослужба</v>
          </cell>
          <cell r="G963" t="str">
            <v>Операционная деятельность</v>
          </cell>
          <cell r="H963" t="str">
            <v>Выбытия</v>
          </cell>
          <cell r="I963">
            <v>254177.56800000003</v>
          </cell>
          <cell r="J963">
            <v>3227172.568</v>
          </cell>
          <cell r="K963">
            <v>486495.13600000006</v>
          </cell>
          <cell r="L963">
            <v>3967845.2719999999</v>
          </cell>
          <cell r="M963">
            <v>332920</v>
          </cell>
          <cell r="N963">
            <v>19693300</v>
          </cell>
          <cell r="O963">
            <v>1085340</v>
          </cell>
          <cell r="P963">
            <v>314350</v>
          </cell>
          <cell r="Q963">
            <v>473390</v>
          </cell>
          <cell r="R963">
            <v>732150</v>
          </cell>
          <cell r="S963">
            <v>4789050</v>
          </cell>
          <cell r="T963">
            <v>447200</v>
          </cell>
          <cell r="U963">
            <v>426000</v>
          </cell>
          <cell r="V963">
            <v>282045</v>
          </cell>
          <cell r="W963">
            <v>798289.38402430131</v>
          </cell>
          <cell r="X963">
            <v>1096339.3840243013</v>
          </cell>
          <cell r="Y963">
            <v>30470373.768048599</v>
          </cell>
        </row>
        <row r="964">
          <cell r="D964">
            <v>12198001</v>
          </cell>
          <cell r="E964" t="str">
            <v>Инструмент</v>
          </cell>
          <cell r="F964" t="str">
            <v>Энергослужба</v>
          </cell>
          <cell r="G964" t="str">
            <v>Операционная деятельность</v>
          </cell>
          <cell r="H964" t="str">
            <v>Выбытия</v>
          </cell>
          <cell r="I964">
            <v>307137.98</v>
          </cell>
          <cell r="J964">
            <v>1100</v>
          </cell>
          <cell r="K964">
            <v>4400</v>
          </cell>
          <cell r="L964">
            <v>312637.98</v>
          </cell>
          <cell r="M964">
            <v>900</v>
          </cell>
          <cell r="N964">
            <v>101100</v>
          </cell>
          <cell r="O964">
            <v>16700</v>
          </cell>
          <cell r="P964">
            <v>31600</v>
          </cell>
          <cell r="Q964">
            <v>14500</v>
          </cell>
          <cell r="R964">
            <v>93000</v>
          </cell>
          <cell r="S964">
            <v>5700</v>
          </cell>
          <cell r="T964">
            <v>11800</v>
          </cell>
          <cell r="U964">
            <v>17500</v>
          </cell>
          <cell r="V964">
            <v>0</v>
          </cell>
          <cell r="W964">
            <v>800</v>
          </cell>
          <cell r="X964">
            <v>16500</v>
          </cell>
          <cell r="Y964">
            <v>310100</v>
          </cell>
        </row>
        <row r="965">
          <cell r="D965">
            <v>12198006</v>
          </cell>
          <cell r="E965" t="str">
            <v>Аренда (ОПР)</v>
          </cell>
          <cell r="F965" t="str">
            <v>Энергослужба</v>
          </cell>
          <cell r="G965" t="str">
            <v>Операционная деятельность</v>
          </cell>
          <cell r="H965" t="str">
            <v>Выбытия</v>
          </cell>
          <cell r="I965">
            <v>412</v>
          </cell>
          <cell r="J965">
            <v>412</v>
          </cell>
          <cell r="K965">
            <v>412</v>
          </cell>
          <cell r="L965">
            <v>1236</v>
          </cell>
          <cell r="M965">
            <v>450</v>
          </cell>
          <cell r="N965">
            <v>450</v>
          </cell>
          <cell r="O965">
            <v>450</v>
          </cell>
          <cell r="P965">
            <v>450</v>
          </cell>
          <cell r="Q965">
            <v>450</v>
          </cell>
          <cell r="R965">
            <v>450</v>
          </cell>
          <cell r="S965">
            <v>450</v>
          </cell>
          <cell r="T965">
            <v>450</v>
          </cell>
          <cell r="U965">
            <v>450</v>
          </cell>
          <cell r="V965">
            <v>450</v>
          </cell>
          <cell r="W965">
            <v>450</v>
          </cell>
          <cell r="X965">
            <v>450</v>
          </cell>
          <cell r="Y965">
            <v>5400</v>
          </cell>
        </row>
        <row r="966">
          <cell r="D966">
            <v>12198014</v>
          </cell>
          <cell r="E966" t="str">
            <v>Прочие услуги производственного характера (ОПР)</v>
          </cell>
          <cell r="F966" t="str">
            <v>Энергослужба</v>
          </cell>
          <cell r="G966" t="str">
            <v>Операционная деятельность</v>
          </cell>
          <cell r="H966" t="str">
            <v>Выбытия</v>
          </cell>
          <cell r="I966">
            <v>103000</v>
          </cell>
          <cell r="J966">
            <v>1100000</v>
          </cell>
          <cell r="K966">
            <v>0</v>
          </cell>
          <cell r="L966">
            <v>1203000</v>
          </cell>
          <cell r="M966">
            <v>0</v>
          </cell>
          <cell r="N966">
            <v>280000</v>
          </cell>
          <cell r="O966">
            <v>15000</v>
          </cell>
          <cell r="P966">
            <v>6300000</v>
          </cell>
          <cell r="Q966">
            <v>145000</v>
          </cell>
          <cell r="R966">
            <v>0</v>
          </cell>
          <cell r="S966">
            <v>0</v>
          </cell>
          <cell r="T966">
            <v>130000</v>
          </cell>
          <cell r="U966">
            <v>20000</v>
          </cell>
          <cell r="V966">
            <v>0</v>
          </cell>
          <cell r="W966">
            <v>130000</v>
          </cell>
          <cell r="X966">
            <v>0</v>
          </cell>
          <cell r="Y966">
            <v>7020000</v>
          </cell>
        </row>
        <row r="967">
          <cell r="D967">
            <v>401</v>
          </cell>
          <cell r="E967" t="str">
            <v>Командировочные расходы</v>
          </cell>
          <cell r="F967" t="str">
            <v>Энергослужба</v>
          </cell>
          <cell r="G967" t="str">
            <v>Операционная деятельность</v>
          </cell>
          <cell r="H967" t="str">
            <v>Выбытия</v>
          </cell>
          <cell r="I967">
            <v>527339</v>
          </cell>
          <cell r="J967">
            <v>98800</v>
          </cell>
          <cell r="K967">
            <v>126125</v>
          </cell>
          <cell r="L967">
            <v>752264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83500</v>
          </cell>
          <cell r="S967">
            <v>0</v>
          </cell>
          <cell r="T967">
            <v>0</v>
          </cell>
          <cell r="U967">
            <v>0</v>
          </cell>
          <cell r="V967">
            <v>83500</v>
          </cell>
          <cell r="W967">
            <v>0</v>
          </cell>
          <cell r="X967">
            <v>0</v>
          </cell>
          <cell r="Y967">
            <v>167000</v>
          </cell>
        </row>
        <row r="968">
          <cell r="D968">
            <v>602</v>
          </cell>
          <cell r="E968" t="str">
            <v>Услуги коммунального хозяйства</v>
          </cell>
          <cell r="F968" t="str">
            <v>Энергослужба</v>
          </cell>
          <cell r="G968" t="str">
            <v>Операционная деятельность</v>
          </cell>
          <cell r="H968" t="str">
            <v>Выбытия</v>
          </cell>
          <cell r="I968">
            <v>209643.15399479997</v>
          </cell>
          <cell r="J968">
            <v>300987.28096200002</v>
          </cell>
          <cell r="K968">
            <v>373542.36139799998</v>
          </cell>
          <cell r="L968">
            <v>884172.7963548</v>
          </cell>
          <cell r="M968">
            <v>381816.95543999999</v>
          </cell>
          <cell r="N968">
            <v>355606.27898399998</v>
          </cell>
          <cell r="O968">
            <v>330596.50158000004</v>
          </cell>
          <cell r="P968">
            <v>245040.51540599999</v>
          </cell>
          <cell r="Q968">
            <v>140321.083338</v>
          </cell>
          <cell r="R968">
            <v>110564.52089399999</v>
          </cell>
          <cell r="S968">
            <v>119598.17701</v>
          </cell>
          <cell r="T968">
            <v>122731.45995999999</v>
          </cell>
          <cell r="U968">
            <v>119329.95635799998</v>
          </cell>
          <cell r="V968">
            <v>211449.99398199996</v>
          </cell>
          <cell r="W968">
            <v>318121.75349799998</v>
          </cell>
          <cell r="X968">
            <v>393818.84294199996</v>
          </cell>
          <cell r="Y968">
            <v>2848996.0393919996</v>
          </cell>
        </row>
        <row r="969">
          <cell r="D969">
            <v>1204</v>
          </cell>
          <cell r="E969" t="str">
            <v>Консультационно-информационные услуги</v>
          </cell>
          <cell r="F969" t="str">
            <v>Энергослужба</v>
          </cell>
          <cell r="G969" t="str">
            <v>Операционная деятельность</v>
          </cell>
          <cell r="H969" t="str">
            <v>Выбытия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</row>
        <row r="970">
          <cell r="D970">
            <v>221225</v>
          </cell>
          <cell r="E970" t="str">
            <v>Программное обеспечение для производства</v>
          </cell>
          <cell r="F970" t="str">
            <v>Энергослужба</v>
          </cell>
          <cell r="G970" t="str">
            <v>Инвестиционная деятельность</v>
          </cell>
          <cell r="H970" t="str">
            <v>Выбытия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3000000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3000000</v>
          </cell>
        </row>
        <row r="971">
          <cell r="D971">
            <v>221226</v>
          </cell>
          <cell r="E971" t="str">
            <v>Прочее вспомогательное производственное оборудование</v>
          </cell>
          <cell r="F971" t="str">
            <v>Энергослужба</v>
          </cell>
          <cell r="G971" t="str">
            <v>Инвестиционная деятельность</v>
          </cell>
          <cell r="H971" t="str">
            <v>Выбытия</v>
          </cell>
          <cell r="I971">
            <v>568099.92999999993</v>
          </cell>
          <cell r="J971">
            <v>0</v>
          </cell>
          <cell r="K971">
            <v>0</v>
          </cell>
          <cell r="L971">
            <v>568099.92999999993</v>
          </cell>
          <cell r="M971">
            <v>0</v>
          </cell>
          <cell r="N971">
            <v>50000</v>
          </cell>
          <cell r="O971">
            <v>50000</v>
          </cell>
          <cell r="P971">
            <v>831000</v>
          </cell>
          <cell r="Q971">
            <v>685000</v>
          </cell>
          <cell r="R971">
            <v>82000</v>
          </cell>
          <cell r="S971">
            <v>68000</v>
          </cell>
          <cell r="T971">
            <v>0</v>
          </cell>
          <cell r="U971">
            <v>130000</v>
          </cell>
          <cell r="V971">
            <v>0</v>
          </cell>
          <cell r="W971">
            <v>90000</v>
          </cell>
          <cell r="X971">
            <v>0</v>
          </cell>
          <cell r="Y971">
            <v>1986000</v>
          </cell>
        </row>
        <row r="972"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</row>
        <row r="973"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</row>
        <row r="974"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</row>
        <row r="975"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</row>
        <row r="976"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</row>
        <row r="977"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</row>
        <row r="978">
          <cell r="D978">
            <v>20104</v>
          </cell>
          <cell r="E978" t="str">
            <v>Электроэнергия</v>
          </cell>
          <cell r="F978" t="str">
            <v>Энергослужба</v>
          </cell>
          <cell r="G978" t="str">
            <v>Операционная деятельность</v>
          </cell>
          <cell r="H978" t="str">
            <v>Выбытия</v>
          </cell>
          <cell r="I978">
            <v>16871878.456579201</v>
          </cell>
          <cell r="J978">
            <v>15215256</v>
          </cell>
          <cell r="K978">
            <v>14898816</v>
          </cell>
          <cell r="L978">
            <v>46985950.456579201</v>
          </cell>
          <cell r="M978">
            <v>15353064</v>
          </cell>
          <cell r="N978">
            <v>12978240</v>
          </cell>
          <cell r="O978">
            <v>12186444</v>
          </cell>
          <cell r="P978">
            <v>13660608</v>
          </cell>
          <cell r="Q978">
            <v>14752140</v>
          </cell>
          <cell r="R978">
            <v>14809338</v>
          </cell>
          <cell r="S978">
            <v>14263056</v>
          </cell>
          <cell r="T978">
            <v>15561045.600000001</v>
          </cell>
          <cell r="U978">
            <v>15533029.199999999</v>
          </cell>
          <cell r="V978">
            <v>14915114.4</v>
          </cell>
          <cell r="W978">
            <v>25071591.12081733</v>
          </cell>
          <cell r="X978">
            <v>24905630.320817329</v>
          </cell>
          <cell r="Y978">
            <v>193989300.64163464</v>
          </cell>
        </row>
        <row r="979">
          <cell r="D979">
            <v>20199</v>
          </cell>
          <cell r="E979" t="str">
            <v>Прочие материальные затраты</v>
          </cell>
          <cell r="F979" t="str">
            <v>Энергослужба</v>
          </cell>
          <cell r="G979" t="str">
            <v>Операционная деятельность</v>
          </cell>
          <cell r="H979" t="str">
            <v>Выбытия</v>
          </cell>
          <cell r="I979">
            <v>561315.54799999995</v>
          </cell>
          <cell r="J979">
            <v>3228272.568</v>
          </cell>
          <cell r="K979">
            <v>490895.13600000006</v>
          </cell>
          <cell r="L979">
            <v>4280483.2520000003</v>
          </cell>
          <cell r="M979">
            <v>333820</v>
          </cell>
          <cell r="N979">
            <v>19794400</v>
          </cell>
          <cell r="O979">
            <v>1102040</v>
          </cell>
          <cell r="P979">
            <v>345950</v>
          </cell>
          <cell r="Q979">
            <v>487890</v>
          </cell>
          <cell r="R979">
            <v>825150</v>
          </cell>
          <cell r="S979">
            <v>4794750</v>
          </cell>
          <cell r="T979">
            <v>459000</v>
          </cell>
          <cell r="U979">
            <v>443500</v>
          </cell>
          <cell r="V979">
            <v>282045</v>
          </cell>
          <cell r="W979">
            <v>799089.38402430131</v>
          </cell>
          <cell r="X979">
            <v>1112839.3840243013</v>
          </cell>
          <cell r="Y979">
            <v>30780473.768048599</v>
          </cell>
        </row>
        <row r="980">
          <cell r="D980">
            <v>20201</v>
          </cell>
          <cell r="E980" t="str">
            <v>Услуги подрядчиков по обслуживанию и ремонту оборудования</v>
          </cell>
          <cell r="F980" t="str">
            <v>Энергослужба</v>
          </cell>
          <cell r="G980" t="str">
            <v>Операционная деятельность</v>
          </cell>
          <cell r="H980" t="str">
            <v>Выбытия</v>
          </cell>
          <cell r="I980">
            <v>1495000</v>
          </cell>
          <cell r="J980">
            <v>1000000</v>
          </cell>
          <cell r="K980">
            <v>500000</v>
          </cell>
          <cell r="L980">
            <v>2995000</v>
          </cell>
          <cell r="M980">
            <v>775000</v>
          </cell>
          <cell r="N980">
            <v>3475000</v>
          </cell>
          <cell r="O980">
            <v>375000</v>
          </cell>
          <cell r="P980">
            <v>465000</v>
          </cell>
          <cell r="Q980">
            <v>2275000</v>
          </cell>
          <cell r="R980">
            <v>475000</v>
          </cell>
          <cell r="S980">
            <v>2575000</v>
          </cell>
          <cell r="T980">
            <v>3775000</v>
          </cell>
          <cell r="U980">
            <v>455000</v>
          </cell>
          <cell r="V980">
            <v>385000</v>
          </cell>
          <cell r="W980">
            <v>375000</v>
          </cell>
          <cell r="X980">
            <v>375000</v>
          </cell>
          <cell r="Y980">
            <v>15780000</v>
          </cell>
        </row>
        <row r="981">
          <cell r="D981">
            <v>20299</v>
          </cell>
          <cell r="E981" t="str">
            <v>Прочие услуги производственного характера</v>
          </cell>
          <cell r="F981" t="str">
            <v>Энергослужба</v>
          </cell>
          <cell r="G981" t="str">
            <v>Операционная деятельность</v>
          </cell>
          <cell r="H981" t="str">
            <v>Выбытия</v>
          </cell>
          <cell r="I981">
            <v>1661398.967873574</v>
          </cell>
          <cell r="J981">
            <v>3284287.7345890659</v>
          </cell>
          <cell r="K981">
            <v>2693015.1620493736</v>
          </cell>
          <cell r="L981">
            <v>7638701.8645120133</v>
          </cell>
          <cell r="M981">
            <v>3009796.1676104399</v>
          </cell>
          <cell r="N981">
            <v>2791039.4802097166</v>
          </cell>
          <cell r="O981">
            <v>2212200.1815162413</v>
          </cell>
          <cell r="P981">
            <v>8048846.998154466</v>
          </cell>
          <cell r="Q981">
            <v>1510072.185094174</v>
          </cell>
          <cell r="R981">
            <v>884919.3506876661</v>
          </cell>
          <cell r="S981">
            <v>831169.48474829108</v>
          </cell>
          <cell r="T981">
            <v>966624.85474747187</v>
          </cell>
          <cell r="U981">
            <v>1338676.4553629768</v>
          </cell>
          <cell r="V981">
            <v>1772883.2466684149</v>
          </cell>
          <cell r="W981">
            <v>2698619.7873092969</v>
          </cell>
          <cell r="X981">
            <v>3233060.6481784945</v>
          </cell>
          <cell r="Y981">
            <v>29297908.840287648</v>
          </cell>
        </row>
        <row r="982">
          <cell r="D982">
            <v>20502</v>
          </cell>
          <cell r="E982" t="str">
            <v>Коммунальные услуги</v>
          </cell>
          <cell r="F982" t="str">
            <v>Энергослужба</v>
          </cell>
          <cell r="G982" t="str">
            <v>Операционная деятельность</v>
          </cell>
          <cell r="H982" t="str">
            <v>Выбытия</v>
          </cell>
          <cell r="I982">
            <v>209643.15399479997</v>
          </cell>
          <cell r="J982">
            <v>300987.28096200002</v>
          </cell>
          <cell r="K982">
            <v>373542.36139799998</v>
          </cell>
          <cell r="L982">
            <v>884172.7963548</v>
          </cell>
          <cell r="M982">
            <v>381816.95543999999</v>
          </cell>
          <cell r="N982">
            <v>355606.27898399998</v>
          </cell>
          <cell r="O982">
            <v>330596.50158000004</v>
          </cell>
          <cell r="P982">
            <v>245040.51540599999</v>
          </cell>
          <cell r="Q982">
            <v>140321.083338</v>
          </cell>
          <cell r="R982">
            <v>110564.52089399999</v>
          </cell>
          <cell r="S982">
            <v>119598.17701</v>
          </cell>
          <cell r="T982">
            <v>122731.45995999999</v>
          </cell>
          <cell r="U982">
            <v>119329.95635799998</v>
          </cell>
          <cell r="V982">
            <v>211449.99398199996</v>
          </cell>
          <cell r="W982">
            <v>318121.75349799998</v>
          </cell>
          <cell r="X982">
            <v>393818.84294199996</v>
          </cell>
          <cell r="Y982">
            <v>2848996.0393919996</v>
          </cell>
        </row>
        <row r="983">
          <cell r="D983">
            <v>20507</v>
          </cell>
          <cell r="E983" t="str">
            <v>Консультационные услуги (семинары)</v>
          </cell>
          <cell r="F983" t="str">
            <v>Энергослужба</v>
          </cell>
          <cell r="G983" t="str">
            <v>Операционная деятельность</v>
          </cell>
          <cell r="H983" t="str">
            <v>Выбытия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</row>
        <row r="984">
          <cell r="D984">
            <v>20601</v>
          </cell>
          <cell r="E984" t="str">
            <v>Командировочные расходы</v>
          </cell>
          <cell r="F984" t="str">
            <v>Энергослужба</v>
          </cell>
          <cell r="G984" t="str">
            <v>Операционная деятельность</v>
          </cell>
          <cell r="H984" t="str">
            <v>Выбытия</v>
          </cell>
          <cell r="I984">
            <v>527339</v>
          </cell>
          <cell r="J984">
            <v>98800</v>
          </cell>
          <cell r="K984">
            <v>126125</v>
          </cell>
          <cell r="L984">
            <v>752264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83500</v>
          </cell>
          <cell r="S984">
            <v>0</v>
          </cell>
          <cell r="T984">
            <v>0</v>
          </cell>
          <cell r="U984">
            <v>0</v>
          </cell>
          <cell r="V984">
            <v>83500</v>
          </cell>
          <cell r="W984">
            <v>0</v>
          </cell>
          <cell r="X984">
            <v>0</v>
          </cell>
          <cell r="Y984">
            <v>167000</v>
          </cell>
        </row>
        <row r="985">
          <cell r="D985">
            <v>20700</v>
          </cell>
          <cell r="E985" t="str">
            <v>Арендная плата по направлениям (арендодателям)</v>
          </cell>
          <cell r="F985" t="str">
            <v>Энергослужба</v>
          </cell>
          <cell r="G985" t="str">
            <v>Операционная деятельность</v>
          </cell>
          <cell r="H985" t="str">
            <v>Выбытия</v>
          </cell>
          <cell r="I985">
            <v>412</v>
          </cell>
          <cell r="J985">
            <v>412</v>
          </cell>
          <cell r="K985">
            <v>412</v>
          </cell>
          <cell r="L985">
            <v>1236</v>
          </cell>
          <cell r="M985">
            <v>450</v>
          </cell>
          <cell r="N985">
            <v>450</v>
          </cell>
          <cell r="O985">
            <v>450</v>
          </cell>
          <cell r="P985">
            <v>450</v>
          </cell>
          <cell r="Q985">
            <v>450</v>
          </cell>
          <cell r="R985">
            <v>450</v>
          </cell>
          <cell r="S985">
            <v>450</v>
          </cell>
          <cell r="T985">
            <v>450</v>
          </cell>
          <cell r="U985">
            <v>450</v>
          </cell>
          <cell r="V985">
            <v>450</v>
          </cell>
          <cell r="W985">
            <v>450</v>
          </cell>
          <cell r="X985">
            <v>450</v>
          </cell>
          <cell r="Y985">
            <v>5400</v>
          </cell>
        </row>
        <row r="986">
          <cell r="D986">
            <v>50102</v>
          </cell>
          <cell r="E986" t="str">
            <v>Вспомогательное оборудование</v>
          </cell>
          <cell r="F986" t="str">
            <v>Энергослужба</v>
          </cell>
          <cell r="G986" t="str">
            <v>Инвестиционная деятельность</v>
          </cell>
          <cell r="H986" t="str">
            <v>Выбытия</v>
          </cell>
          <cell r="I986">
            <v>568099.92999999993</v>
          </cell>
          <cell r="J986">
            <v>0</v>
          </cell>
          <cell r="K986">
            <v>0</v>
          </cell>
          <cell r="L986">
            <v>568099.92999999993</v>
          </cell>
          <cell r="M986">
            <v>0</v>
          </cell>
          <cell r="N986">
            <v>50000</v>
          </cell>
          <cell r="O986">
            <v>50000</v>
          </cell>
          <cell r="P986">
            <v>831000</v>
          </cell>
          <cell r="Q986">
            <v>685000</v>
          </cell>
          <cell r="R986">
            <v>82000</v>
          </cell>
          <cell r="S986">
            <v>68000</v>
          </cell>
          <cell r="T986">
            <v>0</v>
          </cell>
          <cell r="U986">
            <v>130000</v>
          </cell>
          <cell r="V986">
            <v>0</v>
          </cell>
          <cell r="W986">
            <v>90000</v>
          </cell>
          <cell r="X986">
            <v>0</v>
          </cell>
          <cell r="Y986">
            <v>1986000</v>
          </cell>
        </row>
        <row r="987">
          <cell r="D987">
            <v>50201</v>
          </cell>
          <cell r="E987" t="str">
            <v>Приобретение программного обеспечения</v>
          </cell>
          <cell r="F987" t="str">
            <v>Энергослужба</v>
          </cell>
          <cell r="G987" t="str">
            <v>Инвестиционная деятельность</v>
          </cell>
          <cell r="H987" t="str">
            <v>Выбытия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3000000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3000000</v>
          </cell>
        </row>
        <row r="988"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</row>
        <row r="989"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</row>
        <row r="990"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</row>
        <row r="991"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</row>
        <row r="992"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</row>
        <row r="993"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</row>
        <row r="994"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</row>
        <row r="995"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</row>
        <row r="996"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</row>
        <row r="997"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D998">
            <v>0</v>
          </cell>
          <cell r="E998">
            <v>0</v>
          </cell>
          <cell r="F998" t="str">
            <v>Юридический отдел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</row>
        <row r="999">
          <cell r="D999">
            <v>401</v>
          </cell>
          <cell r="E999" t="str">
            <v>Командировочные расходы</v>
          </cell>
          <cell r="F999" t="str">
            <v>Юридический отдел</v>
          </cell>
          <cell r="G999" t="str">
            <v>Операционная деятельность</v>
          </cell>
          <cell r="H999" t="str">
            <v>Выбытия</v>
          </cell>
          <cell r="I999">
            <v>0</v>
          </cell>
          <cell r="J999">
            <v>19400</v>
          </cell>
          <cell r="K999">
            <v>0</v>
          </cell>
          <cell r="L999">
            <v>19400</v>
          </cell>
          <cell r="M999">
            <v>0</v>
          </cell>
          <cell r="N999">
            <v>43700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43700</v>
          </cell>
        </row>
        <row r="1000">
          <cell r="D1000">
            <v>402</v>
          </cell>
          <cell r="E1000" t="str">
            <v>Представительские расходы</v>
          </cell>
          <cell r="F1000" t="str">
            <v>Юридический отдел</v>
          </cell>
          <cell r="G1000" t="str">
            <v>Операционная деятельность</v>
          </cell>
          <cell r="H1000" t="str">
            <v>Выбытия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10000</v>
          </cell>
          <cell r="O1000">
            <v>10000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20000</v>
          </cell>
          <cell r="Y1000">
            <v>40000</v>
          </cell>
        </row>
        <row r="1001">
          <cell r="D1001">
            <v>1004</v>
          </cell>
          <cell r="E1001" t="str">
            <v>Почтово-телеграфные и курьерские расходы</v>
          </cell>
          <cell r="F1001" t="str">
            <v>Юридический отдел</v>
          </cell>
          <cell r="G1001" t="str">
            <v>Операционная деятельность</v>
          </cell>
          <cell r="H1001" t="str">
            <v>Выбытия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</row>
        <row r="1002">
          <cell r="D1002">
            <v>1202</v>
          </cell>
          <cell r="E1002" t="str">
            <v>Юридические услуги</v>
          </cell>
          <cell r="F1002" t="str">
            <v>Юридический отдел</v>
          </cell>
          <cell r="G1002" t="str">
            <v>Операционная деятельность</v>
          </cell>
          <cell r="H1002" t="str">
            <v>Выбытия</v>
          </cell>
          <cell r="I1002">
            <v>435000</v>
          </cell>
          <cell r="J1002">
            <v>335000</v>
          </cell>
          <cell r="K1002">
            <v>435000</v>
          </cell>
          <cell r="L1002">
            <v>1205000</v>
          </cell>
          <cell r="M1002">
            <v>251666.66666666666</v>
          </cell>
          <cell r="N1002">
            <v>251666.66666666666</v>
          </cell>
          <cell r="O1002">
            <v>251666.66666666666</v>
          </cell>
          <cell r="P1002">
            <v>251666.66666666666</v>
          </cell>
          <cell r="Q1002">
            <v>251666.66666666666</v>
          </cell>
          <cell r="R1002">
            <v>251666.66666666666</v>
          </cell>
          <cell r="S1002">
            <v>251666.66666666666</v>
          </cell>
          <cell r="T1002">
            <v>251666.66666666666</v>
          </cell>
          <cell r="U1002">
            <v>251666.66666666666</v>
          </cell>
          <cell r="V1002">
            <v>251666.66666666666</v>
          </cell>
          <cell r="W1002">
            <v>251666.66666666666</v>
          </cell>
          <cell r="X1002">
            <v>251666.66666666666</v>
          </cell>
          <cell r="Y1002">
            <v>3019999.9999999995</v>
          </cell>
        </row>
        <row r="1003">
          <cell r="D1003">
            <v>1203</v>
          </cell>
          <cell r="E1003" t="str">
            <v>Услуги регистраторов, нотариальные услуги</v>
          </cell>
          <cell r="F1003" t="str">
            <v>Юридический отдел</v>
          </cell>
          <cell r="G1003" t="str">
            <v>Операционная деятельность</v>
          </cell>
          <cell r="H1003" t="str">
            <v>Выбытия</v>
          </cell>
          <cell r="I1003">
            <v>184800</v>
          </cell>
          <cell r="J1003">
            <v>231002</v>
          </cell>
          <cell r="K1003">
            <v>80000</v>
          </cell>
          <cell r="L1003">
            <v>495802</v>
          </cell>
          <cell r="M1003">
            <v>30000</v>
          </cell>
          <cell r="N1003">
            <v>86000</v>
          </cell>
          <cell r="O1003">
            <v>34800</v>
          </cell>
          <cell r="P1003">
            <v>135250</v>
          </cell>
          <cell r="Q1003">
            <v>33000</v>
          </cell>
          <cell r="R1003">
            <v>86000</v>
          </cell>
          <cell r="S1003">
            <v>30000</v>
          </cell>
          <cell r="T1003">
            <v>86000</v>
          </cell>
          <cell r="U1003">
            <v>86000</v>
          </cell>
          <cell r="V1003">
            <v>34800</v>
          </cell>
          <cell r="W1003">
            <v>86000</v>
          </cell>
          <cell r="X1003">
            <v>30000</v>
          </cell>
          <cell r="Y1003">
            <v>757850</v>
          </cell>
        </row>
        <row r="1004"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</row>
        <row r="1005"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</row>
        <row r="1006"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</row>
        <row r="1007"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</row>
        <row r="1008"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</row>
        <row r="1009"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</row>
        <row r="1010"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</row>
        <row r="1011"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</row>
        <row r="1012"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</row>
        <row r="1013"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</row>
        <row r="1014"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</row>
        <row r="1015"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</row>
        <row r="1016"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</row>
        <row r="1017"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</row>
        <row r="1018"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</row>
        <row r="1019"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</row>
        <row r="1020">
          <cell r="D1020" t="str">
            <v>20501.04</v>
          </cell>
          <cell r="E1020" t="str">
            <v xml:space="preserve">Почтово-телеграфные и курьерские расходы </v>
          </cell>
          <cell r="F1020" t="str">
            <v>Юридический отдел</v>
          </cell>
          <cell r="G1020" t="str">
            <v>Операционная деятельность</v>
          </cell>
          <cell r="H1020" t="str">
            <v>Выбытия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</row>
        <row r="1021">
          <cell r="D1021">
            <v>20506</v>
          </cell>
          <cell r="E1021" t="str">
            <v>Юридические услуги</v>
          </cell>
          <cell r="F1021" t="str">
            <v>Юридический отдел</v>
          </cell>
          <cell r="G1021" t="str">
            <v>Операционная деятельность</v>
          </cell>
          <cell r="H1021" t="str">
            <v>Выбытия</v>
          </cell>
          <cell r="I1021">
            <v>420000</v>
          </cell>
          <cell r="J1021">
            <v>320000</v>
          </cell>
          <cell r="K1021">
            <v>420000</v>
          </cell>
          <cell r="L1021">
            <v>1160000</v>
          </cell>
          <cell r="M1021">
            <v>236666.66666666666</v>
          </cell>
          <cell r="N1021">
            <v>236666.66666666666</v>
          </cell>
          <cell r="O1021">
            <v>236666.66666666666</v>
          </cell>
          <cell r="P1021">
            <v>236666.66666666666</v>
          </cell>
          <cell r="Q1021">
            <v>236666.66666666666</v>
          </cell>
          <cell r="R1021">
            <v>236666.66666666666</v>
          </cell>
          <cell r="S1021">
            <v>236666.66666666666</v>
          </cell>
          <cell r="T1021">
            <v>236666.66666666666</v>
          </cell>
          <cell r="U1021">
            <v>236666.66666666666</v>
          </cell>
          <cell r="V1021">
            <v>236666.66666666666</v>
          </cell>
          <cell r="W1021">
            <v>236666.66666666666</v>
          </cell>
          <cell r="X1021">
            <v>236666.66666666666</v>
          </cell>
          <cell r="Y1021">
            <v>2839999.9999999995</v>
          </cell>
        </row>
        <row r="1022">
          <cell r="D1022">
            <v>20514</v>
          </cell>
          <cell r="E1022" t="str">
            <v>Услуги по организации переводов</v>
          </cell>
          <cell r="F1022" t="str">
            <v>Юридический отдел</v>
          </cell>
          <cell r="G1022" t="str">
            <v>Операционная деятельность</v>
          </cell>
          <cell r="H1022" t="str">
            <v>Выбытия</v>
          </cell>
          <cell r="I1022">
            <v>15000</v>
          </cell>
          <cell r="J1022">
            <v>15000</v>
          </cell>
          <cell r="K1022">
            <v>15000</v>
          </cell>
          <cell r="L1022">
            <v>45000</v>
          </cell>
          <cell r="M1022">
            <v>15000</v>
          </cell>
          <cell r="N1022">
            <v>15000</v>
          </cell>
          <cell r="O1022">
            <v>15000</v>
          </cell>
          <cell r="P1022">
            <v>15000</v>
          </cell>
          <cell r="Q1022">
            <v>15000</v>
          </cell>
          <cell r="R1022">
            <v>15000</v>
          </cell>
          <cell r="S1022">
            <v>15000</v>
          </cell>
          <cell r="T1022">
            <v>15000</v>
          </cell>
          <cell r="U1022">
            <v>15000</v>
          </cell>
          <cell r="V1022">
            <v>15000</v>
          </cell>
          <cell r="W1022">
            <v>15000</v>
          </cell>
          <cell r="X1022">
            <v>15000</v>
          </cell>
          <cell r="Y1022">
            <v>180000</v>
          </cell>
        </row>
        <row r="1023">
          <cell r="D1023">
            <v>20515</v>
          </cell>
          <cell r="E1023" t="str">
            <v>Услуги регистраторов, нотариальные услуги, сертификация</v>
          </cell>
          <cell r="F1023" t="str">
            <v>Юридический отдел</v>
          </cell>
          <cell r="G1023" t="str">
            <v>Операционная деятельность</v>
          </cell>
          <cell r="H1023" t="str">
            <v>Выбытия</v>
          </cell>
          <cell r="I1023">
            <v>184800</v>
          </cell>
          <cell r="J1023">
            <v>231002</v>
          </cell>
          <cell r="K1023">
            <v>80000</v>
          </cell>
          <cell r="L1023">
            <v>495802</v>
          </cell>
          <cell r="M1023">
            <v>30000</v>
          </cell>
          <cell r="N1023">
            <v>86000</v>
          </cell>
          <cell r="O1023">
            <v>34800</v>
          </cell>
          <cell r="P1023">
            <v>135250</v>
          </cell>
          <cell r="Q1023">
            <v>33000</v>
          </cell>
          <cell r="R1023">
            <v>86000</v>
          </cell>
          <cell r="S1023">
            <v>30000</v>
          </cell>
          <cell r="T1023">
            <v>86000</v>
          </cell>
          <cell r="U1023">
            <v>86000</v>
          </cell>
          <cell r="V1023">
            <v>34800</v>
          </cell>
          <cell r="W1023">
            <v>86000</v>
          </cell>
          <cell r="X1023">
            <v>30000</v>
          </cell>
          <cell r="Y1023">
            <v>757850</v>
          </cell>
        </row>
        <row r="1024">
          <cell r="D1024">
            <v>20601</v>
          </cell>
          <cell r="E1024" t="str">
            <v>Командировочные расходы</v>
          </cell>
          <cell r="F1024" t="str">
            <v>Юридический отдел</v>
          </cell>
          <cell r="G1024" t="str">
            <v>Операционная деятельность</v>
          </cell>
          <cell r="H1024" t="str">
            <v>Выбытия</v>
          </cell>
          <cell r="I1024">
            <v>0</v>
          </cell>
          <cell r="J1024">
            <v>19400</v>
          </cell>
          <cell r="K1024">
            <v>0</v>
          </cell>
          <cell r="L1024">
            <v>19400</v>
          </cell>
          <cell r="M1024">
            <v>0</v>
          </cell>
          <cell r="N1024">
            <v>43700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43700</v>
          </cell>
        </row>
        <row r="1025">
          <cell r="D1025">
            <v>20602</v>
          </cell>
          <cell r="E1025" t="str">
            <v>Представительские расходы</v>
          </cell>
          <cell r="F1025" t="str">
            <v>Юридический отдел</v>
          </cell>
          <cell r="G1025" t="str">
            <v>Операционная деятельность</v>
          </cell>
          <cell r="H1025" t="str">
            <v>Выбытия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10000</v>
          </cell>
          <cell r="O1025">
            <v>10000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20000</v>
          </cell>
          <cell r="Y1025">
            <v>40000</v>
          </cell>
        </row>
        <row r="1026"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</row>
        <row r="1027"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</row>
        <row r="1028"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</row>
        <row r="1029"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</row>
        <row r="1030"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</row>
        <row r="1031"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</row>
      </sheetData>
      <sheetData sheetId="9">
        <row r="1">
          <cell r="M1" t="str">
            <v>9 мес.17</v>
          </cell>
        </row>
      </sheetData>
      <sheetData sheetId="10">
        <row r="7">
          <cell r="AC7">
            <v>0</v>
          </cell>
        </row>
      </sheetData>
      <sheetData sheetId="11">
        <row r="694">
          <cell r="AL694" t="str">
            <v>1 кв. 18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Данные"/>
      <sheetName val="Себестоимость"/>
      <sheetName val="Проценты"/>
      <sheetName val="Диаграммы"/>
      <sheetName val="Калькуляция"/>
      <sheetName val="Лист1"/>
      <sheetName val="Калькуляция полн. мощн."/>
      <sheetName val="Условия контрактов"/>
      <sheetName val="Нормы и цены"/>
      <sheetName val="Карта ввода"/>
      <sheetName val="Оборотный капитал"/>
    </sheetNames>
    <sheetDataSet>
      <sheetData sheetId="0">
        <row r="55">
          <cell r="D55">
            <v>2.9000000000000001E-2</v>
          </cell>
        </row>
        <row r="87">
          <cell r="D87">
            <v>51</v>
          </cell>
        </row>
      </sheetData>
      <sheetData sheetId="1">
        <row r="3">
          <cell r="A3" t="str">
            <v>№ п/п</v>
          </cell>
        </row>
      </sheetData>
      <sheetData sheetId="2"/>
      <sheetData sheetId="3"/>
      <sheetData sheetId="4">
        <row r="4">
          <cell r="F4">
            <v>41974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т &quot;Калькуляция&quot;"/>
      <sheetName val="Макро"/>
      <sheetName val="Калькуляция  2 пг 2014"/>
      <sheetName val="График (HIT 90MW без a-Si) B"/>
      <sheetName val="График пр-ва"/>
      <sheetName val="План производства"/>
      <sheetName val="Карта ввода"/>
      <sheetName val="Нормы"/>
      <sheetName val=" НормыН"/>
      <sheetName val="Цены"/>
      <sheetName val="ЦеныН"/>
      <sheetName val="Потребность"/>
      <sheetName val="Амортизация"/>
      <sheetName val="2,3 и 10"/>
      <sheetName val="ДопАм HIT"/>
      <sheetName val="Налоги"/>
      <sheetName val="Проценты"/>
      <sheetName val="РсБдПр"/>
      <sheetName val="БДДС"/>
      <sheetName val="АУР"/>
      <sheetName val="ФОТ начисл"/>
      <sheetName val="ФОТ БДДС"/>
    </sheetNames>
    <sheetDataSet>
      <sheetData sheetId="0"/>
      <sheetData sheetId="1">
        <row r="5">
          <cell r="D5">
            <v>37</v>
          </cell>
        </row>
        <row r="6">
          <cell r="D6">
            <v>49</v>
          </cell>
        </row>
      </sheetData>
      <sheetData sheetId="2"/>
      <sheetData sheetId="3">
        <row r="57">
          <cell r="R57" t="str">
            <v>4 кв. 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HIT_Завод(неопред)"/>
      <sheetName val="HIT_МОДУЛЬ"/>
      <sheetName val="HIT_ЯЧЕЙКА"/>
      <sheetName val="ПЛАСТИНА"/>
      <sheetName val="СС"/>
      <sheetName val="Накладные"/>
    </sheetNames>
    <sheetDataSet>
      <sheetData sheetId="0"/>
      <sheetData sheetId="1"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RUR</v>
          </cell>
        </row>
        <row r="6">
          <cell r="A6" t="str">
            <v>CHF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"/>
      <sheetName val="Свод"/>
      <sheetName val="Прочие расходы"/>
      <sheetName val="Проценты"/>
    </sheetNames>
    <sheetDataSet>
      <sheetData sheetId="0">
        <row r="3">
          <cell r="A3" t="str">
            <v>Доходы от продажи собственных модулей</v>
          </cell>
          <cell r="J3" t="str">
            <v>Поступления от реализации нанопродукции на внутреннем рынке</v>
          </cell>
        </row>
        <row r="4">
          <cell r="A4" t="str">
            <v>НИР и НИОКР НТЦ - Хевел</v>
          </cell>
          <cell r="J4" t="str">
            <v>Поступления от реализации нанопродукции на экспорт</v>
          </cell>
        </row>
        <row r="5">
          <cell r="A5" t="str">
            <v>Генеральный подряд ИЭС - Хевел</v>
          </cell>
          <cell r="J5" t="str">
            <v>Поступления от прочей реализации</v>
          </cell>
        </row>
        <row r="6">
          <cell r="A6" t="str">
            <v>Поступления от Бизнесов/Проектов</v>
          </cell>
          <cell r="J6" t="str">
            <v>Проценты по займам полученные</v>
          </cell>
        </row>
        <row r="7">
          <cell r="A7" t="str">
            <v>Проценты по банковским депозитам</v>
          </cell>
          <cell r="J7" t="str">
            <v>Проценты по финансовым вложениям полученные</v>
          </cell>
        </row>
        <row r="8">
          <cell r="A8" t="str">
            <v>Проценты по предоставленным кредитам/займам</v>
          </cell>
          <cell r="J8" t="str">
            <v>Прочие проценты по финансовым вложениям полученные</v>
          </cell>
        </row>
        <row r="9">
          <cell r="A9" t="str">
            <v>Доходы от продажи модулей</v>
          </cell>
          <cell r="J9" t="str">
            <v>От совместной деятельности</v>
          </cell>
        </row>
        <row r="10">
          <cell r="A10" t="str">
            <v>Доходы от продажи коммерческих установок</v>
          </cell>
          <cell r="J10" t="str">
            <v>От реализации МПЗ (ТМЦ)</v>
          </cell>
        </row>
        <row r="11">
          <cell r="A11" t="str">
            <v>Оказание услуг технического исполнителя</v>
          </cell>
          <cell r="J11" t="str">
            <v>От аренды</v>
          </cell>
        </row>
        <row r="12">
          <cell r="A12" t="str">
            <v>Прочие поступления</v>
          </cell>
          <cell r="J12" t="str">
            <v xml:space="preserve">От участия в других организациях  </v>
          </cell>
        </row>
        <row r="13">
          <cell r="A13" t="str">
            <v>Сырье и материалы</v>
          </cell>
          <cell r="J13" t="str">
            <v>Пени, штрафы, неустойки</v>
          </cell>
        </row>
        <row r="14">
          <cell r="A14" t="str">
            <v>ФОТ + ЕСН</v>
          </cell>
          <cell r="J14" t="str">
            <v>Возмещение по страховым случаям</v>
          </cell>
        </row>
        <row r="15">
          <cell r="A15" t="str">
            <v>Электроэнергия</v>
          </cell>
          <cell r="J15" t="str">
            <v>Прочие поступления по операционной деятельности</v>
          </cell>
        </row>
        <row r="16">
          <cell r="A16" t="str">
            <v>Общепроизводственные</v>
          </cell>
          <cell r="J16" t="str">
            <v>Сырье и основные материалы</v>
          </cell>
        </row>
        <row r="17">
          <cell r="A17" t="str">
            <v>Прочие производственные расходы</v>
          </cell>
          <cell r="J17" t="str">
            <v>Вспомогательные материалы</v>
          </cell>
        </row>
        <row r="18">
          <cell r="A18" t="str">
            <v>Операционные расходы по новым проектам</v>
          </cell>
          <cell r="J18" t="str">
            <v>Топливо</v>
          </cell>
        </row>
        <row r="19">
          <cell r="A19" t="str">
            <v>Выплата процентов по полученным займам и кредитам</v>
          </cell>
          <cell r="J19" t="str">
            <v>Электроэнергия</v>
          </cell>
        </row>
        <row r="20">
          <cell r="A20" t="str">
            <v>Налоги и сборы, штрафы и пени</v>
          </cell>
          <cell r="J20" t="str">
            <v>Прочие материальные затраты</v>
          </cell>
        </row>
        <row r="21">
          <cell r="A21" t="str">
            <v>Возмещение НДС</v>
          </cell>
          <cell r="J21" t="str">
            <v>Услуги подрядчиков по обслуживанию и ремонту оборудования</v>
          </cell>
        </row>
        <row r="22">
          <cell r="A22" t="str">
            <v>Расходы на закупку модулей</v>
          </cell>
          <cell r="J22" t="str">
            <v>Транспортные услуги</v>
          </cell>
        </row>
        <row r="23">
          <cell r="A23" t="str">
            <v>Расходы на закупку и монтаж коммерческих установок</v>
          </cell>
          <cell r="J23" t="str">
            <v>Прочие услуги производственного характера</v>
          </cell>
        </row>
        <row r="24">
          <cell r="A24" t="str">
            <v>Прочие расходы</v>
          </cell>
          <cell r="J24" t="str">
            <v>Выплата на руки</v>
          </cell>
        </row>
        <row r="25">
          <cell r="A25" t="str">
            <v>Коммерческие расходы</v>
          </cell>
          <cell r="J25" t="str">
            <v>НДФЛ (только персонал)</v>
          </cell>
        </row>
        <row r="26">
          <cell r="A26" t="str">
            <v>основная зарплата + подоходный налог</v>
          </cell>
          <cell r="J26" t="str">
            <v>Премии на руки</v>
          </cell>
        </row>
        <row r="27">
          <cell r="A27" t="str">
            <v>бонус + подоходный налог</v>
          </cell>
          <cell r="J27" t="str">
            <v>Льготы, компенсации</v>
          </cell>
        </row>
        <row r="28">
          <cell r="A28" t="str">
            <v>льготы, материальная помощь</v>
          </cell>
          <cell r="J28" t="str">
            <v>Прочие удержания из з/п</v>
          </cell>
        </row>
        <row r="29">
          <cell r="A29" t="str">
            <v>резерв (фонд оплаты труда)</v>
          </cell>
          <cell r="J29" t="str">
            <v>ЕСН – страховые взносы (включая ЕСН на выплаты членам СД)</v>
          </cell>
        </row>
        <row r="30">
          <cell r="A30" t="str">
            <v>Социальные выплаты (ЕСН)</v>
          </cell>
          <cell r="J30" t="str">
            <v>Услуги мобильной связи</v>
          </cell>
        </row>
        <row r="31">
          <cell r="A31" t="str">
            <v>Добровольное медицинское страхование</v>
          </cell>
          <cell r="J31" t="str">
            <v>Услуги фиксированной связи</v>
          </cell>
        </row>
        <row r="32">
          <cell r="A32" t="str">
            <v>Прочие виды страхования</v>
          </cell>
          <cell r="J32" t="str">
            <v>Услуги Интернет</v>
          </cell>
        </row>
        <row r="33">
          <cell r="A33" t="str">
            <v>спортивно-оздоровительные мероприятия</v>
          </cell>
          <cell r="J33" t="str">
            <v xml:space="preserve">Почтово-телеграфные и курьерские расходы </v>
          </cell>
        </row>
        <row r="34">
          <cell r="A34" t="str">
            <v>расходы на культурно-массовые мероприятия, корпоративные вечера и пр.</v>
          </cell>
          <cell r="J34" t="str">
            <v>Аренда каналов связи</v>
          </cell>
        </row>
        <row r="35">
          <cell r="A35" t="str">
            <v>Взносы в негосударственный ПФ</v>
          </cell>
          <cell r="J35" t="str">
            <v>Коммунальные услуги</v>
          </cell>
        </row>
        <row r="36">
          <cell r="A36" t="str">
            <v>Аренда квартиры</v>
          </cell>
          <cell r="J36" t="str">
            <v>Повышение квалификации и проф.переподготовка</v>
          </cell>
        </row>
        <row r="37">
          <cell r="A37" t="str">
            <v>Коммунальные платежи (квартира)</v>
          </cell>
          <cell r="J37" t="str">
            <v>Услуги по ремонту и обслуживанию оргтехники</v>
          </cell>
        </row>
        <row r="38">
          <cell r="A38" t="str">
            <v>Прочие расходы (содержание персонала)</v>
          </cell>
          <cell r="J38" t="str">
            <v>Запасные части и расходные материалы для оргтехники</v>
          </cell>
        </row>
        <row r="39">
          <cell r="A39" t="str">
            <v>Командировочные расходы</v>
          </cell>
          <cell r="J39" t="str">
            <v>Аудиторские услуги</v>
          </cell>
        </row>
        <row r="40">
          <cell r="A40" t="str">
            <v>Представительские расходы</v>
          </cell>
          <cell r="J40" t="str">
            <v>Юридические услуги</v>
          </cell>
        </row>
        <row r="41">
          <cell r="A41" t="str">
            <v>расходы на текущее обучение</v>
          </cell>
          <cell r="J41" t="str">
            <v>Консультационные услуги (семинары)</v>
          </cell>
        </row>
        <row r="42">
          <cell r="A42" t="str">
            <v>расходы на целевое обучение</v>
          </cell>
          <cell r="J42" t="str">
            <v>Услуги пожарной, вневедомственной и сторожевой охраны</v>
          </cell>
        </row>
        <row r="43">
          <cell r="A43" t="str">
            <v>Услуги рекрутинговых агентств и прочие расходы по подбору персонала</v>
          </cell>
          <cell r="J43" t="str">
            <v>Рекламно-информационные расходы</v>
          </cell>
        </row>
        <row r="44">
          <cell r="A44" t="str">
            <v>ремонт и обслуживание зданий и сооружений</v>
          </cell>
          <cell r="J44" t="str">
            <v>Участие на выставках и семинарах</v>
          </cell>
        </row>
        <row r="45">
          <cell r="A45" t="str">
            <v>ремонт мебели</v>
          </cell>
          <cell r="J45" t="str">
            <v>Фирменная и сувенирная продукция</v>
          </cell>
        </row>
        <row r="46">
          <cell r="A46" t="str">
            <v>ремонт бытовой техники</v>
          </cell>
          <cell r="J46" t="str">
            <v>Спонсорские и социальные проекты</v>
          </cell>
        </row>
        <row r="47">
          <cell r="A47" t="str">
            <v>запчасти и материалы</v>
          </cell>
          <cell r="J47" t="str">
            <v>Прочие расходы (PR)</v>
          </cell>
        </row>
        <row r="48">
          <cell r="A48" t="str">
            <v>оформление и обустройство офисов</v>
          </cell>
          <cell r="J48" t="str">
            <v>Услуги  по подбору персонала</v>
          </cell>
        </row>
        <row r="49">
          <cell r="A49" t="str">
            <v>уборка офисов</v>
          </cell>
          <cell r="J49" t="str">
            <v xml:space="preserve">Уборка </v>
          </cell>
        </row>
        <row r="50">
          <cell r="A50" t="str">
            <v>Услуги коммунального хозяйства</v>
          </cell>
          <cell r="J50" t="str">
            <v>Обустройство офиса</v>
          </cell>
        </row>
        <row r="51">
          <cell r="A51" t="str">
            <v>канцелярские товары</v>
          </cell>
          <cell r="J51" t="str">
            <v>Канцелярские расходы</v>
          </cell>
        </row>
        <row r="52">
          <cell r="A52" t="str">
            <v>изготовление визиток (деловой полиграфии)</v>
          </cell>
          <cell r="J52" t="str">
            <v>Хозяйственные расходы</v>
          </cell>
        </row>
        <row r="53">
          <cell r="A53" t="str">
            <v>хозтовары</v>
          </cell>
          <cell r="J53" t="str">
            <v>Вода, чай, кофе</v>
          </cell>
        </row>
        <row r="54">
          <cell r="A54" t="str">
            <v>экономическая, правовая, справочная литература</v>
          </cell>
          <cell r="J54" t="str">
            <v>Ремонт/ТО автотранспорт</v>
          </cell>
        </row>
        <row r="55">
          <cell r="A55" t="str">
            <v>чистая вода</v>
          </cell>
          <cell r="J55" t="str">
            <v xml:space="preserve">Аренда машин </v>
          </cell>
        </row>
        <row r="56">
          <cell r="A56" t="str">
            <v>прочие расходы (содержание офиса)</v>
          </cell>
          <cell r="J56" t="str">
            <v>Страхование автотранспорта</v>
          </cell>
        </row>
        <row r="57">
          <cell r="A57" t="str">
            <v>Аренда офиса</v>
          </cell>
          <cell r="J57" t="str">
            <v>ГСМ</v>
          </cell>
        </row>
        <row r="58">
          <cell r="A58" t="str">
            <v>Аренда автостоянки</v>
          </cell>
          <cell r="J58" t="str">
            <v>Мойка, парковка, прочее</v>
          </cell>
        </row>
        <row r="59">
          <cell r="A59" t="str">
            <v>Прочие расходы (аренда зданий)</v>
          </cell>
          <cell r="J59" t="str">
            <v>Аренда автостоянки</v>
          </cell>
        </row>
        <row r="60">
          <cell r="A60" t="str">
            <v>ГСМ</v>
          </cell>
          <cell r="J60" t="str">
            <v>Аутсорсинг</v>
          </cell>
        </row>
        <row r="61">
          <cell r="A61" t="str">
            <v>услуги по ремонту и обслуживанию</v>
          </cell>
          <cell r="J61" t="str">
            <v>Услуги по организации переводов</v>
          </cell>
        </row>
        <row r="62">
          <cell r="A62" t="str">
            <v>Аренда машин / проездные</v>
          </cell>
          <cell r="J62" t="str">
            <v>Услуги регистраторов, нотариальные услуги, сертификация</v>
          </cell>
        </row>
        <row r="63">
          <cell r="A63" t="str">
            <v>Прочие расходы на транспорт</v>
          </cell>
          <cell r="J63" t="str">
            <v>Справочно-правовые программы, 1С, КИАС</v>
          </cell>
        </row>
        <row r="64">
          <cell r="A64" t="str">
            <v>поддержка ПО</v>
          </cell>
          <cell r="J64" t="str">
            <v>Подписка на периодические издания</v>
          </cell>
        </row>
        <row r="65">
          <cell r="A65" t="str">
            <v>ремонт и сервисное обслуживание</v>
          </cell>
          <cell r="J65" t="str">
            <v>Прочие работы и услуги сторонних организаций</v>
          </cell>
        </row>
        <row r="66">
          <cell r="A66" t="str">
            <v>расходы на хостинг и аутсорсинг</v>
          </cell>
          <cell r="J66" t="str">
            <v>Командировочные расходы</v>
          </cell>
        </row>
        <row r="67">
          <cell r="A67" t="str">
            <v>Запасные части и расходные материалы для оргтехники</v>
          </cell>
          <cell r="J67" t="str">
            <v>Представительские расходы</v>
          </cell>
        </row>
        <row r="68">
          <cell r="A68" t="str">
            <v>Прочие расходы на содержание офисной техники и IT</v>
          </cell>
          <cell r="J68" t="str">
            <v>Арендная плата по направлениям (арендодателям)</v>
          </cell>
        </row>
        <row r="69">
          <cell r="A69" t="str">
            <v>Услуги мобильной связи</v>
          </cell>
          <cell r="J69" t="str">
            <v>Лизинг</v>
          </cell>
        </row>
        <row r="70">
          <cell r="A70" t="str">
            <v>Услуги фиксированной связи</v>
          </cell>
          <cell r="J70" t="str">
            <v>Расходы на страхование</v>
          </cell>
        </row>
        <row r="71">
          <cell r="A71" t="str">
            <v>Услуги Интернет</v>
          </cell>
          <cell r="J71" t="str">
            <v>Водный налог</v>
          </cell>
        </row>
        <row r="72">
          <cell r="A72" t="str">
            <v>Почтово-телеграфные и курьерские расходы</v>
          </cell>
          <cell r="J72" t="str">
            <v>Плата за землю</v>
          </cell>
        </row>
        <row r="73">
          <cell r="A73" t="str">
            <v>Подписка на периодические издания</v>
          </cell>
          <cell r="J73" t="str">
            <v>Транспортный налог</v>
          </cell>
        </row>
        <row r="74">
          <cell r="A74" t="str">
            <v>Прочие услуги связи</v>
          </cell>
          <cell r="J74" t="str">
            <v>Налог на имущество</v>
          </cell>
        </row>
        <row r="75">
          <cell r="A75" t="str">
            <v>Аренда каналов связи</v>
          </cell>
          <cell r="J75" t="str">
            <v xml:space="preserve">Прочие налоги, относимые на с/с </v>
          </cell>
        </row>
        <row r="76">
          <cell r="A76" t="str">
            <v>Услуги по охране объектов и персонала</v>
          </cell>
          <cell r="J76" t="str">
            <v>Патентные расходы</v>
          </cell>
        </row>
        <row r="77">
          <cell r="A77" t="str">
            <v>Информационная безопасность</v>
          </cell>
          <cell r="J77" t="str">
            <v>Затраты на экологию (кроме налогов и сборов (ст. ст. 20000 и 21500))</v>
          </cell>
        </row>
        <row r="78">
          <cell r="A78" t="str">
            <v>Прочие расходы (безопасность)</v>
          </cell>
          <cell r="J78" t="str">
            <v>Затраты на охрану труда</v>
          </cell>
        </row>
        <row r="79">
          <cell r="A79" t="str">
            <v>Услуги внешнего аудита</v>
          </cell>
          <cell r="J79" t="str">
            <v>Расходы социального характера</v>
          </cell>
        </row>
        <row r="80">
          <cell r="A80" t="str">
            <v>Юридические услуги</v>
          </cell>
          <cell r="J80" t="str">
            <v>НДС</v>
          </cell>
        </row>
        <row r="81">
          <cell r="A81" t="str">
            <v>Услуги регистраторов, нотариальные услуги</v>
          </cell>
          <cell r="J81" t="str">
            <v>Налог на прибыль</v>
          </cell>
        </row>
        <row r="82">
          <cell r="A82" t="str">
            <v>Консультационно-информационные услуги</v>
          </cell>
          <cell r="J82" t="str">
            <v>Прочие налоги</v>
          </cell>
        </row>
        <row r="83">
          <cell r="A83" t="str">
            <v>Комиссии банков</v>
          </cell>
          <cell r="J83" t="str">
            <v xml:space="preserve">Проценты по долгосрочным кредитам </v>
          </cell>
        </row>
        <row r="84">
          <cell r="A84" t="str">
            <v>Услуги налоговых консультантов</v>
          </cell>
          <cell r="J84" t="str">
            <v>Проценты по краткосрочным кредитам</v>
          </cell>
        </row>
        <row r="85">
          <cell r="A85" t="str">
            <v>Налоги</v>
          </cell>
          <cell r="J85" t="str">
            <v>Проценты по долгосрочным займам</v>
          </cell>
        </row>
        <row r="86">
          <cell r="A86" t="str">
            <v>Штрафы и пени по налогам и сборам</v>
          </cell>
          <cell r="J86" t="str">
            <v>Проценты по краткосрочным займам</v>
          </cell>
        </row>
        <row r="87">
          <cell r="A87" t="str">
            <v>Бухгалтерские услуги</v>
          </cell>
          <cell r="J87" t="str">
            <v>Прочие проценты к уплате</v>
          </cell>
        </row>
        <row r="88">
          <cell r="A88" t="str">
            <v>Прочие расходы (проф. услуги)</v>
          </cell>
          <cell r="J88" t="str">
            <v>Оплата услуг кредитных организаций (за исключением ст. ст. 20500 и 21600)</v>
          </cell>
        </row>
        <row r="89">
          <cell r="A89" t="str">
            <v>на корпоративные медиа (реклама)</v>
          </cell>
          <cell r="J89" t="str">
            <v>Пени, штрафы, неустойки признанные или по которым получено решение суда</v>
          </cell>
        </row>
        <row r="90">
          <cell r="A90" t="str">
            <v>на корпоративные презентации (реклама)</v>
          </cell>
          <cell r="J90" t="str">
            <v>Затраты социального характера (кроме персонала)</v>
          </cell>
        </row>
        <row r="91">
          <cell r="A91" t="str">
            <v>на федеральные и региональные СМИ (реклама)</v>
          </cell>
          <cell r="J91" t="str">
            <v>От содержания социальной сферы</v>
          </cell>
        </row>
        <row r="92">
          <cell r="A92" t="str">
            <v>прочие (реклама)</v>
          </cell>
          <cell r="J92" t="str">
            <v>Добровольное медицинское страхование</v>
          </cell>
        </row>
        <row r="93">
          <cell r="A93" t="str">
            <v>внутренние коммуникации (корп. мероприятия)</v>
          </cell>
          <cell r="J93" t="str">
            <v>Выплаты вознаграждений членам Советов директоров и ревизионной комиссии</v>
          </cell>
        </row>
        <row r="94">
          <cell r="A94" t="str">
            <v>проведение Стратегической сессии и семинаров (корп. мероприятия)</v>
          </cell>
          <cell r="J94" t="str">
            <v>Расходы на управление капиталом (переоценка, реестр, консультации)</v>
          </cell>
        </row>
        <row r="95">
          <cell r="A95" t="str">
            <v>участие в общественно-экономических мероприятиях (соц. проекты)</v>
          </cell>
          <cell r="J95" t="str">
            <v xml:space="preserve">Расходы на проведение ежегодного собрания акционеров </v>
          </cell>
        </row>
        <row r="96">
          <cell r="A96" t="str">
            <v>поддержка некоммерческих и неправительственных организаций и объединений (соц. проекты)</v>
          </cell>
          <cell r="J96" t="str">
            <v>Расходы на службу безопасности</v>
          </cell>
        </row>
        <row r="97">
          <cell r="A97" t="str">
            <v>Прочие расходы (связи с общественностью)</v>
          </cell>
          <cell r="J97" t="str">
            <v>Расходы на развитие</v>
          </cell>
        </row>
        <row r="98">
          <cell r="A98" t="str">
            <v>Ремонт офисных зданий и сооружений</v>
          </cell>
          <cell r="J98" t="str">
            <v>Прочие расходы</v>
          </cell>
        </row>
        <row r="99">
          <cell r="A99" t="str">
            <v>Покупка автотранспорта</v>
          </cell>
        </row>
        <row r="100">
          <cell r="A100" t="str">
            <v>мебель</v>
          </cell>
        </row>
        <row r="101">
          <cell r="A101" t="str">
            <v>компьютерная техника</v>
          </cell>
        </row>
        <row r="102">
          <cell r="A102" t="str">
            <v>средства связи, бытовая техника</v>
          </cell>
        </row>
        <row r="103">
          <cell r="A103" t="str">
            <v>серверное и сетевое оборудование</v>
          </cell>
        </row>
        <row r="104">
          <cell r="A104" t="str">
            <v>Программное обеспечение</v>
          </cell>
        </row>
        <row r="105">
          <cell r="A105" t="str">
            <v>Прочие расходы (инвестиции АУР)</v>
          </cell>
        </row>
        <row r="144">
          <cell r="J144" t="str">
            <v>Оплата ГК "Роснанотех" доли в уставном капитале проектной компании</v>
          </cell>
        </row>
        <row r="145">
          <cell r="J145" t="str">
            <v>Оплата  Соинвесторами доли в уставном капитале проектной компании</v>
          </cell>
        </row>
        <row r="146">
          <cell r="J146" t="str">
            <v>Получение долгосрочных кредитов и займов</v>
          </cell>
        </row>
        <row r="147">
          <cell r="J147" t="str">
            <v>Получение краткосрочных кредитов и займов</v>
          </cell>
        </row>
        <row r="148">
          <cell r="J148" t="str">
            <v>Доли в уставном капитале других компаний (краткосрочные поступления)</v>
          </cell>
        </row>
        <row r="149">
          <cell r="J149" t="str">
            <v>Акции (краткосрочные поступления)</v>
          </cell>
        </row>
        <row r="150">
          <cell r="J150" t="str">
            <v>Облигации (краткосрочные поступления)</v>
          </cell>
        </row>
        <row r="151">
          <cell r="J151" t="str">
            <v>Векселя (краткосрочные поступления)</v>
          </cell>
        </row>
        <row r="152">
          <cell r="J152" t="str">
            <v>Депозиты (краткосрочные поступления)</v>
          </cell>
        </row>
        <row r="153">
          <cell r="J153" t="str">
            <v>Overnight (краткосрочные поступления)</v>
          </cell>
        </row>
        <row r="154">
          <cell r="J154" t="str">
            <v>Прочие краткосрочные финансовые вложения (краткосрочные поступления)</v>
          </cell>
        </row>
        <row r="155">
          <cell r="J155" t="str">
            <v>По договорам в рамках ДДУ (краткосрочные поступления)</v>
          </cell>
        </row>
        <row r="156">
          <cell r="J156" t="str">
            <v>По прочим договорам (краткосрочные поступления)</v>
          </cell>
        </row>
        <row r="157">
          <cell r="J157" t="str">
            <v>Эмиссия акций</v>
          </cell>
        </row>
        <row r="158">
          <cell r="J158" t="str">
            <v>Дивиденды полученные</v>
          </cell>
        </row>
        <row r="159">
          <cell r="J159" t="str">
            <v>Прочие поступления по финансовой деятельности</v>
          </cell>
        </row>
        <row r="160">
          <cell r="J160" t="str">
            <v>Сокращение ГК "Роснанотех" доли в уставном капитале проектной компании</v>
          </cell>
        </row>
        <row r="161">
          <cell r="J161" t="str">
            <v>Сокращение Соинвесторами доли в уставном капитале проектной компании</v>
          </cell>
        </row>
        <row r="162">
          <cell r="J162" t="str">
            <v>Погашение долгосрочных кредитов и займов</v>
          </cell>
        </row>
        <row r="163">
          <cell r="J163" t="str">
            <v>Погашение краткосрочных кредитов и займов</v>
          </cell>
        </row>
        <row r="164">
          <cell r="J164" t="str">
            <v>Доли в уставном капитале других компаний (краткосрочные выплаты)</v>
          </cell>
        </row>
        <row r="165">
          <cell r="J165" t="str">
            <v>Акции (краткосрочные выплаты)</v>
          </cell>
        </row>
        <row r="166">
          <cell r="J166" t="str">
            <v>Облигации (краткосрочные выплаты)</v>
          </cell>
        </row>
        <row r="167">
          <cell r="J167" t="str">
            <v>Векселя (краткосрочные выплаты)</v>
          </cell>
        </row>
        <row r="168">
          <cell r="J168" t="str">
            <v>Депозиты (краткосрочные выплаты)</v>
          </cell>
        </row>
        <row r="169">
          <cell r="J169" t="str">
            <v>Overnight (краткосрочные выплаты)</v>
          </cell>
        </row>
        <row r="170">
          <cell r="J170" t="str">
            <v>Прочие краткосрочные финансовые вложения (краткосрочные выплаты)</v>
          </cell>
        </row>
        <row r="171">
          <cell r="J171" t="str">
            <v>По договорам в рамках ДДУ (краткосрочные выплаты)</v>
          </cell>
        </row>
        <row r="172">
          <cell r="J172" t="str">
            <v>По прочим договорам (краткосрочные выплаты)</v>
          </cell>
        </row>
        <row r="173">
          <cell r="J173" t="str">
            <v>Выкуп акций</v>
          </cell>
        </row>
        <row r="174">
          <cell r="J174" t="str">
            <v>Дивиденды выплаченные</v>
          </cell>
        </row>
        <row r="175">
          <cell r="J175" t="str">
            <v>Прочие выплаты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"/>
      <sheetName val="Свод"/>
      <sheetName val="Командировки"/>
      <sheetName val="Прочие расходы"/>
      <sheetName val="Сырье и материалы"/>
      <sheetName val="Расчет сырья"/>
      <sheetName val="Поставка"/>
      <sheetName val="Инструменты"/>
      <sheetName val="Оборудование"/>
      <sheetName val="Доходы"/>
    </sheetNames>
    <sheetDataSet>
      <sheetData sheetId="0">
        <row r="3">
          <cell r="A3" t="str">
            <v>Доходы от продажи собственных модулей</v>
          </cell>
          <cell r="X3" t="str">
            <v>Взаимодействие с органами государственной власти</v>
          </cell>
        </row>
        <row r="4">
          <cell r="X4" t="str">
            <v>Отдел информационных технологий</v>
          </cell>
        </row>
        <row r="5">
          <cell r="X5" t="str">
            <v>Управление по внешним связям</v>
          </cell>
        </row>
        <row r="6">
          <cell r="X6" t="str">
            <v>Управление по административным вопросам</v>
          </cell>
        </row>
        <row r="7">
          <cell r="X7" t="str">
            <v>Транспортный отдел</v>
          </cell>
        </row>
        <row r="8">
          <cell r="X8" t="str">
            <v>Дирекция строящегося завода</v>
          </cell>
        </row>
        <row r="9">
          <cell r="X9" t="str">
            <v>Коммерческое управление</v>
          </cell>
        </row>
        <row r="10">
          <cell r="X10" t="str">
            <v>Управление по эксплуатации и НИР</v>
          </cell>
        </row>
        <row r="11">
          <cell r="X11" t="str">
            <v>Отдел бухгалтерского учета и налогообложения</v>
          </cell>
        </row>
        <row r="12">
          <cell r="X12" t="str">
            <v>Отдел бухгалтерского учета и налогообложения</v>
          </cell>
        </row>
        <row r="13">
          <cell r="X13" t="str">
            <v>Финансово-экономическое управление</v>
          </cell>
        </row>
        <row r="14">
          <cell r="X14" t="str">
            <v>Отдел охраны труда, промышленной безопасности и экологии</v>
          </cell>
        </row>
        <row r="15">
          <cell r="X15" t="str">
            <v>Группа технологических газов и жидкостей</v>
          </cell>
        </row>
        <row r="16">
          <cell r="X16" t="str">
            <v>Служба главного технолога</v>
          </cell>
        </row>
        <row r="17">
          <cell r="X17" t="str">
            <v>Система менеджмента качества</v>
          </cell>
        </row>
        <row r="18">
          <cell r="X18" t="str">
            <v>Служба складской логистики</v>
          </cell>
        </row>
        <row r="19">
          <cell r="X19" t="str">
            <v>Энергослужба</v>
          </cell>
        </row>
        <row r="20">
          <cell r="X20" t="str">
            <v>Служба безопасности</v>
          </cell>
        </row>
        <row r="21">
          <cell r="X21" t="str">
            <v>Управление по работе с персоналом</v>
          </cell>
        </row>
        <row r="22">
          <cell r="X22" t="str">
            <v>Управление по стратегическому планированию и сопровождению проектов</v>
          </cell>
        </row>
        <row r="23">
          <cell r="X23" t="str">
            <v>Юридическое управление</v>
          </cell>
        </row>
        <row r="99">
          <cell r="J99" t="str">
            <v>Поступления от реализации основных средств</v>
          </cell>
        </row>
        <row r="100">
          <cell r="J100" t="str">
            <v>Поступления от реализации НМА</v>
          </cell>
        </row>
        <row r="101">
          <cell r="J101" t="str">
            <v>Поступления от реализации прочих активов</v>
          </cell>
        </row>
        <row r="102">
          <cell r="J102" t="str">
            <v>Доли в уставном капитале других компаний (долгосрочные поступления)</v>
          </cell>
        </row>
        <row r="103">
          <cell r="J103" t="str">
            <v>Акции (долгосрочные поступления)</v>
          </cell>
        </row>
        <row r="104">
          <cell r="J104" t="str">
            <v>Облигации (долгосрочные поступления)</v>
          </cell>
        </row>
        <row r="105">
          <cell r="J105" t="str">
            <v>Векселя (долгосрочные поступления)</v>
          </cell>
        </row>
        <row r="106">
          <cell r="A106" t="str">
            <v>Доходы от проектов "под ключ"</v>
          </cell>
          <cell r="J106" t="str">
            <v>Депозиты (долгосрочные поступления)</v>
          </cell>
        </row>
        <row r="107">
          <cell r="A107" t="str">
            <v>Доходы от продажи основных средств</v>
          </cell>
          <cell r="J107" t="str">
            <v>Прочие долгосрочные активы (долгосрочные поступления)</v>
          </cell>
        </row>
        <row r="108">
          <cell r="A108" t="str">
            <v>Поступления от реализации Бизнесов/Проектов</v>
          </cell>
          <cell r="J108" t="str">
            <v>Возврат предоставленных долгосрочных кредитов и займов</v>
          </cell>
        </row>
        <row r="109">
          <cell r="A109" t="str">
            <v>Поступления от займов выданных (сторонние контрагенты и прочие акционеры, кроме РМАГ)</v>
          </cell>
          <cell r="J109" t="str">
            <v>Возврат предоставленных краткосрочных кредитов и займов</v>
          </cell>
        </row>
        <row r="110">
          <cell r="A110" t="str">
            <v>Поступления от займов выданных (Бизнесы/Проекты/ДЗО)</v>
          </cell>
          <cell r="J110" t="str">
            <v>Возврат предоставленных прочих кредитов и займов</v>
          </cell>
        </row>
        <row r="111">
          <cell r="A111" t="str">
            <v>Прочие поступления по инвестиционной деятельности</v>
          </cell>
          <cell r="J111" t="str">
            <v>Прочие поступления по инвестиционной деятельности</v>
          </cell>
        </row>
        <row r="112">
          <cell r="A112" t="str">
            <v>Оборудование Oerlikon</v>
          </cell>
          <cell r="J112" t="str">
            <v>Основное оборудование (01)</v>
          </cell>
        </row>
        <row r="113">
          <cell r="A113" t="str">
            <v>Оборудование Oerlikon. Расходы на БГ</v>
          </cell>
          <cell r="J113" t="str">
            <v>Основное оборудование (02)</v>
          </cell>
        </row>
        <row r="114">
          <cell r="A114" t="str">
            <v>Таможенное оформление</v>
          </cell>
          <cell r="J114" t="str">
            <v>Вспомогательное оборудование</v>
          </cell>
        </row>
        <row r="115">
          <cell r="A115" t="str">
            <v>Вспомогательное оборудование</v>
          </cell>
          <cell r="J115" t="str">
            <v>Покупка автотранспорта</v>
          </cell>
        </row>
        <row r="116">
          <cell r="A116" t="str">
            <v>Генеральный подряд</v>
          </cell>
          <cell r="J116" t="str">
            <v>Мебель</v>
          </cell>
        </row>
        <row r="117">
          <cell r="A117" t="str">
            <v>Технический надзор</v>
          </cell>
          <cell r="J117" t="str">
            <v>Компьютерное и офисное оборудование</v>
          </cell>
        </row>
        <row r="118">
          <cell r="A118" t="str">
            <v>СМР + проектирование + аренда (покупка) земли</v>
          </cell>
          <cell r="J118" t="str">
            <v>Оборудование для службы безопасности</v>
          </cell>
        </row>
        <row r="119">
          <cell r="A119" t="str">
            <v>Вложения в проекты "под ключ"</v>
          </cell>
          <cell r="J119" t="str">
            <v>Земельные участки</v>
          </cell>
        </row>
        <row r="120">
          <cell r="A120" t="str">
            <v>Прочие инвестиции в основные средства</v>
          </cell>
          <cell r="J120" t="str">
            <v>Прочее</v>
          </cell>
        </row>
        <row r="121">
          <cell r="A121" t="str">
            <v>Инвестиции в бизнесы/проекты/ДЗО</v>
          </cell>
          <cell r="J121" t="str">
            <v>Приобретение программного обеспечения</v>
          </cell>
        </row>
        <row r="122">
          <cell r="A122" t="str">
            <v>Выплаты по займам выданным (сторонние контрагенты и прочие акционеры, кроме РМАГ)</v>
          </cell>
          <cell r="J122" t="str">
            <v>Приобретение прочих НМА</v>
          </cell>
        </row>
        <row r="123">
          <cell r="A123" t="str">
            <v>Выплаты по займам выданным (Бизнесы/Проекты/ДЗО)</v>
          </cell>
          <cell r="J123" t="str">
            <v>Доли в уставном капитале других компаний (долгосрочные выплаты)</v>
          </cell>
        </row>
        <row r="124">
          <cell r="A124" t="str">
            <v>Вложение в уставный капитал НТЦ</v>
          </cell>
          <cell r="J124" t="str">
            <v>Акции (долгосрочные выплаты)</v>
          </cell>
        </row>
        <row r="125">
          <cell r="A125" t="str">
            <v>Расходы на НИР и НИОКР НТЦ</v>
          </cell>
          <cell r="J125" t="str">
            <v>Облигации (долгосрочные выплаты)</v>
          </cell>
        </row>
        <row r="126">
          <cell r="J126" t="str">
            <v>Векселя (долгосрочные выплаты)</v>
          </cell>
        </row>
        <row r="127">
          <cell r="J127" t="str">
            <v>Депозиты (долгосрочные выплаты)</v>
          </cell>
        </row>
        <row r="128">
          <cell r="J128" t="str">
            <v>Прочие долгосрочные активы (долгосрочные выплаты)</v>
          </cell>
        </row>
        <row r="129">
          <cell r="J129" t="str">
            <v>Расходы на НИР и НИОКР</v>
          </cell>
        </row>
        <row r="130">
          <cell r="J130" t="str">
            <v>Разработка ТЗ на проектирование оборудования</v>
          </cell>
        </row>
        <row r="131">
          <cell r="J131" t="str">
            <v>Разработка ТЗ на проектирование размещения оборудования</v>
          </cell>
        </row>
        <row r="132">
          <cell r="J132" t="str">
            <v>Разработка ТЗ на организацию закупки и запуск технологического оборудования</v>
          </cell>
        </row>
        <row r="133">
          <cell r="J133" t="str">
            <v>Разработка ТЗ на обучение персонала</v>
          </cell>
        </row>
        <row r="134">
          <cell r="J134" t="str">
            <v>Разработка ТЗ на оказание прочих работ, услуг</v>
          </cell>
        </row>
        <row r="135">
          <cell r="J135" t="str">
            <v>Предоставление долгосрочных кредитов и займов</v>
          </cell>
        </row>
        <row r="136">
          <cell r="J136" t="str">
            <v>Предоставление краткосрочных кредитов и займов</v>
          </cell>
        </row>
        <row r="137">
          <cell r="J137" t="str">
            <v>Предоставление прочих кредитов и займов</v>
          </cell>
        </row>
        <row r="138">
          <cell r="J138" t="str">
            <v>Проектирование</v>
          </cell>
        </row>
        <row r="139">
          <cell r="J139" t="str">
            <v>Генеральный подряд</v>
          </cell>
        </row>
        <row r="140">
          <cell r="J140" t="str">
            <v>Прочие СМР</v>
          </cell>
        </row>
        <row r="141">
          <cell r="J141" t="str">
            <v>Услуги по управлению проектом</v>
          </cell>
        </row>
        <row r="142">
          <cell r="J142" t="str">
            <v>Ремонт офисных зданий, сооружений</v>
          </cell>
        </row>
        <row r="143">
          <cell r="J143" t="str">
            <v>Затраты на развитие</v>
          </cell>
        </row>
      </sheetData>
      <sheetData sheetId="1" refreshError="1"/>
      <sheetData sheetId="2" refreshError="1"/>
      <sheetData sheetId="3" refreshError="1"/>
      <sheetData sheetId="4">
        <row r="42">
          <cell r="H42">
            <v>47</v>
          </cell>
        </row>
      </sheetData>
      <sheetData sheetId="5" refreshError="1"/>
      <sheetData sheetId="6">
        <row r="8">
          <cell r="E8">
            <v>2.9000000000000001E-2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"/>
      <sheetName val="БП"/>
      <sheetName val="БДДС"/>
      <sheetName val="БДДС_Завод"/>
      <sheetName val="БДДС_УК"/>
      <sheetName val="ПР"/>
      <sheetName val="АУР"/>
      <sheetName val="АУР_Завод"/>
      <sheetName val="АУР_УК"/>
      <sheetName val="АУР_ЦФУ"/>
      <sheetName val="Разница Ренова-Роснано"/>
      <sheetName val="РОСНАНО"/>
      <sheetName val="РОСНАНО Завод"/>
      <sheetName val="РОСНАНО УК"/>
      <sheetName val="Расш_Завод"/>
      <sheetName val="Расш_УК"/>
      <sheetName val="Заявки Свод"/>
      <sheetName val="Расчеты"/>
      <sheetName val="СиМ"/>
      <sheetName val="Calc"/>
      <sheetName val="Дсроч"/>
      <sheetName val="HJTСравнение"/>
      <sheetName val="Макро"/>
      <sheetName val="Ам"/>
      <sheetName val="П1 Калькуляция_модуль"/>
      <sheetName val="П1 Калькуляция_ФЭП"/>
      <sheetName val="РБП"/>
      <sheetName val="Pramac"/>
      <sheetName val="Capex окт16"/>
      <sheetName val="ПП"/>
      <sheetName val="П1 Калькуляция"/>
      <sheetName val="П1 Калькуляция 2017"/>
      <sheetName val="УСО_МЗ"/>
    </sheetNames>
    <sheetDataSet>
      <sheetData sheetId="0">
        <row r="2">
          <cell r="A2" t="str">
            <v>ХЕВЕЛ</v>
          </cell>
          <cell r="F2">
            <v>71.5</v>
          </cell>
          <cell r="G2">
            <v>65</v>
          </cell>
          <cell r="H2">
            <v>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J3">
            <v>42644</v>
          </cell>
          <cell r="K3">
            <v>42675</v>
          </cell>
          <cell r="L3">
            <v>42705</v>
          </cell>
          <cell r="M3" t="str">
            <v>Итого:</v>
          </cell>
          <cell r="N3">
            <v>42736</v>
          </cell>
          <cell r="O3">
            <v>42767</v>
          </cell>
          <cell r="P3">
            <v>42795</v>
          </cell>
          <cell r="Q3">
            <v>42826</v>
          </cell>
          <cell r="R3">
            <v>42856</v>
          </cell>
          <cell r="S3">
            <v>42887</v>
          </cell>
          <cell r="T3">
            <v>42917</v>
          </cell>
          <cell r="U3">
            <v>42948</v>
          </cell>
          <cell r="V3">
            <v>42979</v>
          </cell>
          <cell r="W3">
            <v>43009</v>
          </cell>
          <cell r="X3">
            <v>43040</v>
          </cell>
          <cell r="Y3">
            <v>43070</v>
          </cell>
          <cell r="Z3" t="str">
            <v>Итого:</v>
          </cell>
        </row>
      </sheetData>
      <sheetData sheetId="17"/>
      <sheetData sheetId="18"/>
      <sheetData sheetId="19">
        <row r="695">
          <cell r="AU69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БДДС"/>
      <sheetName val="БДДС Завод"/>
      <sheetName val="БДДС УК"/>
      <sheetName val="АУР"/>
      <sheetName val="АУР Завод"/>
      <sheetName val="АУР УК"/>
      <sheetName val="Разница Ренова-Роснано"/>
      <sheetName val="РОСНАНО"/>
      <sheetName val="РОСНАНО Завод"/>
      <sheetName val="РОСНАНО УК"/>
      <sheetName val="Заявки Ренова"/>
      <sheetName val="Заявки Роснано"/>
      <sheetName val="Расчеты"/>
    </sheetNames>
    <sheetDataSet>
      <sheetData sheetId="0">
        <row r="27">
          <cell r="C27">
            <v>-907583638.99115586</v>
          </cell>
        </row>
      </sheetData>
      <sheetData sheetId="1">
        <row r="7">
          <cell r="U7">
            <v>0</v>
          </cell>
        </row>
      </sheetData>
      <sheetData sheetId="2">
        <row r="7">
          <cell r="U7">
            <v>0</v>
          </cell>
        </row>
      </sheetData>
      <sheetData sheetId="3">
        <row r="115">
          <cell r="AE115">
            <v>19649203.092500001</v>
          </cell>
        </row>
      </sheetData>
      <sheetData sheetId="4">
        <row r="7">
          <cell r="U7">
            <v>4933439.5</v>
          </cell>
        </row>
      </sheetData>
      <sheetData sheetId="5">
        <row r="7">
          <cell r="U7">
            <v>8340670</v>
          </cell>
        </row>
      </sheetData>
      <sheetData sheetId="6">
        <row r="12">
          <cell r="C12">
            <v>-70933000</v>
          </cell>
        </row>
      </sheetData>
      <sheetData sheetId="7">
        <row r="201">
          <cell r="I201">
            <v>1300000000</v>
          </cell>
        </row>
      </sheetData>
      <sheetData sheetId="8"/>
      <sheetData sheetId="9"/>
      <sheetData sheetId="10">
        <row r="3">
          <cell r="H3">
            <v>41548</v>
          </cell>
          <cell r="I3">
            <v>41579</v>
          </cell>
          <cell r="J3">
            <v>41609</v>
          </cell>
          <cell r="K3" t="str">
            <v>Итого:</v>
          </cell>
          <cell r="L3">
            <v>41640</v>
          </cell>
          <cell r="M3">
            <v>41671</v>
          </cell>
          <cell r="N3">
            <v>41699</v>
          </cell>
          <cell r="O3">
            <v>41730</v>
          </cell>
          <cell r="P3">
            <v>41760</v>
          </cell>
          <cell r="Q3">
            <v>41791</v>
          </cell>
          <cell r="R3">
            <v>41821</v>
          </cell>
          <cell r="S3">
            <v>41852</v>
          </cell>
          <cell r="T3">
            <v>41883</v>
          </cell>
          <cell r="U3">
            <v>41913</v>
          </cell>
          <cell r="V3">
            <v>41944</v>
          </cell>
          <cell r="W3">
            <v>41974</v>
          </cell>
          <cell r="X3" t="str">
            <v>Итого:</v>
          </cell>
        </row>
        <row r="4">
          <cell r="D4" t="str">
            <v>Завод</v>
          </cell>
          <cell r="H4">
            <v>-662550</v>
          </cell>
          <cell r="I4">
            <v>-633050</v>
          </cell>
          <cell r="J4">
            <v>-708550</v>
          </cell>
          <cell r="K4">
            <v>-2004150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-858000</v>
          </cell>
          <cell r="Q4">
            <v>-2909900</v>
          </cell>
          <cell r="R4">
            <v>-2394650</v>
          </cell>
          <cell r="S4">
            <v>-1198403</v>
          </cell>
          <cell r="T4">
            <v>-6917729</v>
          </cell>
          <cell r="U4">
            <v>-630275</v>
          </cell>
          <cell r="V4">
            <v>-645275</v>
          </cell>
          <cell r="W4">
            <v>-739275</v>
          </cell>
          <cell r="X4">
            <v>-16293507</v>
          </cell>
        </row>
        <row r="5">
          <cell r="C5" t="str">
            <v>Доходы от продажи собственных модулей</v>
          </cell>
          <cell r="D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C6" t="str">
            <v>НИР и НИОКР НТЦ - Хевел</v>
          </cell>
          <cell r="D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C7" t="str">
            <v>Генеральный подряд ИЭС - Хевел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 t="str">
            <v>Поступления от Бизнесов/Проектов</v>
          </cell>
          <cell r="D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C9" t="str">
            <v>Проценты по банковским депозитам</v>
          </cell>
          <cell r="D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C10" t="str">
            <v>Проценты по предоставленным кредитам/займам</v>
          </cell>
          <cell r="D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C11" t="str">
            <v>Доходы от продажи модулей</v>
          </cell>
          <cell r="D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C12" t="str">
            <v>Доходы от продажи коммерческих установок</v>
          </cell>
          <cell r="D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C13" t="str">
            <v>Оказание услуг технического исполнителя</v>
          </cell>
          <cell r="D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C14" t="str">
            <v>Прочие поступления</v>
          </cell>
          <cell r="D14" t="str">
            <v>Завод</v>
          </cell>
          <cell r="H14">
            <v>10000</v>
          </cell>
          <cell r="I14">
            <v>10000</v>
          </cell>
          <cell r="J14">
            <v>10000</v>
          </cell>
          <cell r="K14">
            <v>30000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10000</v>
          </cell>
          <cell r="Q14">
            <v>10000</v>
          </cell>
          <cell r="R14">
            <v>10000</v>
          </cell>
          <cell r="S14">
            <v>10000</v>
          </cell>
          <cell r="T14">
            <v>10000</v>
          </cell>
          <cell r="U14">
            <v>10000</v>
          </cell>
          <cell r="V14">
            <v>10000</v>
          </cell>
          <cell r="W14">
            <v>10000</v>
          </cell>
          <cell r="X14">
            <v>80000</v>
          </cell>
        </row>
        <row r="15">
          <cell r="C15" t="str">
            <v>Сырье и материалы</v>
          </cell>
          <cell r="D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C16" t="str">
            <v>ФОТ + ЕСН</v>
          </cell>
          <cell r="D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C17" t="str">
            <v>Электроэнергия</v>
          </cell>
          <cell r="D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C18" t="str">
            <v>Общепроизводственные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C19" t="str">
            <v>Прочие производственные расходы</v>
          </cell>
          <cell r="D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C20" t="str">
            <v>Операционные расходы по новым проектам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C21" t="str">
            <v>Выплата процентов по полученным займам и кредитам</v>
          </cell>
          <cell r="D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 t="str">
            <v>Налоги и сборы, штрафы и пени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 t="str">
            <v>Возмещение НДС</v>
          </cell>
          <cell r="D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C24" t="str">
            <v>Расходы на закупку модулей</v>
          </cell>
          <cell r="D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C25" t="str">
            <v>Расходы на закупку и монтаж коммерческих установок</v>
          </cell>
          <cell r="D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C26" t="str">
            <v>Прочие расходы</v>
          </cell>
          <cell r="D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C27" t="str">
            <v>Коммерческие расходы</v>
          </cell>
          <cell r="D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 t="str">
            <v>основная зарплата + подоходный налог</v>
          </cell>
          <cell r="D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бонус + подоходный налог</v>
          </cell>
          <cell r="D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льготы, материальная помощь</v>
          </cell>
          <cell r="D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резерв (фонд оплаты труда)</v>
          </cell>
          <cell r="D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Социальные выплаты (ЕСН)</v>
          </cell>
          <cell r="D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C33" t="str">
            <v>Добровольное медицинское страхование</v>
          </cell>
          <cell r="D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C34" t="str">
            <v>Прочие виды страхования</v>
          </cell>
          <cell r="D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 t="str">
            <v>спортивно-оздоровительные мероприятия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C36" t="str">
            <v>расходы на культурно-массовые мероприятия, корпоративные вечера и пр.</v>
          </cell>
          <cell r="D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C37" t="str">
            <v>Взносы в негосударственный ПФ</v>
          </cell>
          <cell r="D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C38" t="str">
            <v>Аренда квартиры</v>
          </cell>
          <cell r="D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C39" t="str">
            <v>Коммунальные платежи (квартира)</v>
          </cell>
          <cell r="D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C40" t="str">
            <v>Прочие расходы (содержание персонала)</v>
          </cell>
          <cell r="D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C41" t="str">
            <v>Командировочные расходы</v>
          </cell>
          <cell r="D41" t="str">
            <v>Завод</v>
          </cell>
          <cell r="H41">
            <v>0</v>
          </cell>
          <cell r="I41">
            <v>0</v>
          </cell>
          <cell r="J41">
            <v>59200</v>
          </cell>
          <cell r="K41">
            <v>59200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35100</v>
          </cell>
          <cell r="R41">
            <v>0</v>
          </cell>
          <cell r="S41">
            <v>0</v>
          </cell>
          <cell r="T41">
            <v>54000</v>
          </cell>
          <cell r="U41">
            <v>0</v>
          </cell>
          <cell r="V41">
            <v>0</v>
          </cell>
          <cell r="W41">
            <v>54000</v>
          </cell>
          <cell r="X41">
            <v>143100</v>
          </cell>
        </row>
        <row r="42">
          <cell r="C42" t="str">
            <v>Представительские расходы</v>
          </cell>
          <cell r="D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C43" t="str">
            <v>расходы на текущее обучение</v>
          </cell>
          <cell r="D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C44" t="str">
            <v>расходы на целевое обучение</v>
          </cell>
          <cell r="D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C45" t="str">
            <v>Услуги рекрутинговых агентств и прочие расходы по подбору персонала</v>
          </cell>
          <cell r="D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C46" t="str">
            <v>ремонт и обслуживание зданий и сооружений</v>
          </cell>
          <cell r="D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C47" t="str">
            <v>ремонт мебели</v>
          </cell>
          <cell r="D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C48" t="str">
            <v>ремонт бытовой техники</v>
          </cell>
          <cell r="D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C49" t="str">
            <v>запчасти и материалы</v>
          </cell>
          <cell r="D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C50" t="str">
            <v>оформление и обустройство офисов</v>
          </cell>
          <cell r="D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 t="str">
            <v>уборка офисов</v>
          </cell>
          <cell r="D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C52" t="str">
            <v>Услуги коммунального хозяйства</v>
          </cell>
          <cell r="D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C53" t="str">
            <v>канцелярские товары</v>
          </cell>
          <cell r="D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C54" t="str">
            <v>изготовление визиток (деловой полиграфии)</v>
          </cell>
          <cell r="D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C55" t="str">
            <v>хозтовары</v>
          </cell>
          <cell r="D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C56" t="str">
            <v>экономическая, правовая, справочная литература</v>
          </cell>
          <cell r="D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C57" t="str">
            <v>чистая вода</v>
          </cell>
          <cell r="D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C58" t="str">
            <v>прочие расходы (содержание офиса)</v>
          </cell>
          <cell r="D58" t="str">
            <v>Завод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22500</v>
          </cell>
          <cell r="Q58">
            <v>22500</v>
          </cell>
          <cell r="R58">
            <v>22500</v>
          </cell>
          <cell r="S58">
            <v>22500</v>
          </cell>
          <cell r="T58">
            <v>22500</v>
          </cell>
          <cell r="U58">
            <v>22500</v>
          </cell>
          <cell r="V58">
            <v>22500</v>
          </cell>
          <cell r="W58">
            <v>22500</v>
          </cell>
          <cell r="X58">
            <v>180000</v>
          </cell>
        </row>
        <row r="59">
          <cell r="C59" t="str">
            <v>Аренда офиса</v>
          </cell>
          <cell r="D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C60" t="str">
            <v>Аренда автостоянки</v>
          </cell>
          <cell r="D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C61" t="str">
            <v>Прочие расходы (аренда зданий)</v>
          </cell>
          <cell r="D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C62" t="str">
            <v>ГСМ</v>
          </cell>
          <cell r="D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C63" t="str">
            <v>услуги по ремонту и обслуживанию</v>
          </cell>
          <cell r="D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C64" t="str">
            <v>Аренда машин / проездные</v>
          </cell>
          <cell r="D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 t="str">
            <v>Прочие расходы на транспорт</v>
          </cell>
          <cell r="D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C66" t="str">
            <v>поддержка ПО</v>
          </cell>
          <cell r="D66" t="str">
            <v>Завод</v>
          </cell>
          <cell r="H66">
            <v>82550</v>
          </cell>
          <cell r="I66">
            <v>47550</v>
          </cell>
          <cell r="J66">
            <v>70550</v>
          </cell>
          <cell r="K66">
            <v>200650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224000</v>
          </cell>
          <cell r="Q66">
            <v>145000</v>
          </cell>
          <cell r="R66">
            <v>150000</v>
          </cell>
          <cell r="S66">
            <v>150000</v>
          </cell>
          <cell r="T66">
            <v>120000</v>
          </cell>
          <cell r="U66">
            <v>120000</v>
          </cell>
          <cell r="V66">
            <v>120000</v>
          </cell>
          <cell r="W66">
            <v>120000</v>
          </cell>
          <cell r="X66">
            <v>1149000</v>
          </cell>
        </row>
        <row r="67">
          <cell r="C67" t="str">
            <v>ремонт и сервисное обслуживание</v>
          </cell>
          <cell r="D67" t="str">
            <v>Завод</v>
          </cell>
          <cell r="H67">
            <v>0</v>
          </cell>
          <cell r="I67">
            <v>0</v>
          </cell>
          <cell r="J67">
            <v>25000</v>
          </cell>
          <cell r="K67">
            <v>25000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100000</v>
          </cell>
          <cell r="R67">
            <v>0</v>
          </cell>
          <cell r="S67">
            <v>0</v>
          </cell>
          <cell r="T67">
            <v>100000</v>
          </cell>
          <cell r="U67">
            <v>0</v>
          </cell>
          <cell r="V67">
            <v>0</v>
          </cell>
          <cell r="W67">
            <v>100000</v>
          </cell>
          <cell r="X67">
            <v>300000</v>
          </cell>
        </row>
        <row r="68">
          <cell r="C68" t="str">
            <v>расходы на хостинг и аутсорсинг</v>
          </cell>
          <cell r="D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C69" t="str">
            <v>Запасные части и расходные материалы для оргтехники</v>
          </cell>
          <cell r="D69" t="str">
            <v>Завод</v>
          </cell>
          <cell r="H69">
            <v>59500</v>
          </cell>
          <cell r="I69">
            <v>110000</v>
          </cell>
          <cell r="J69">
            <v>48300</v>
          </cell>
          <cell r="K69">
            <v>217800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47500</v>
          </cell>
          <cell r="Q69">
            <v>47500</v>
          </cell>
          <cell r="R69">
            <v>65050</v>
          </cell>
          <cell r="S69">
            <v>65050</v>
          </cell>
          <cell r="T69">
            <v>65050</v>
          </cell>
          <cell r="U69">
            <v>71775</v>
          </cell>
          <cell r="V69">
            <v>71775</v>
          </cell>
          <cell r="W69">
            <v>71775</v>
          </cell>
          <cell r="X69">
            <v>505475</v>
          </cell>
        </row>
        <row r="70">
          <cell r="C70" t="str">
            <v>Прочие расходы на содержание офисной техники и IT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C71" t="str">
            <v>Услуги мобильной связи</v>
          </cell>
          <cell r="D71" t="str">
            <v>Завод</v>
          </cell>
          <cell r="H71">
            <v>118500</v>
          </cell>
          <cell r="I71">
            <v>118500</v>
          </cell>
          <cell r="J71">
            <v>118500</v>
          </cell>
          <cell r="K71">
            <v>355500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126000</v>
          </cell>
          <cell r="Q71">
            <v>126000</v>
          </cell>
          <cell r="R71">
            <v>126000</v>
          </cell>
          <cell r="S71">
            <v>126000</v>
          </cell>
          <cell r="T71">
            <v>126000</v>
          </cell>
          <cell r="U71">
            <v>126000</v>
          </cell>
          <cell r="V71">
            <v>126000</v>
          </cell>
          <cell r="W71">
            <v>126000</v>
          </cell>
          <cell r="X71">
            <v>1008000</v>
          </cell>
        </row>
        <row r="72">
          <cell r="C72" t="str">
            <v>Услуги фиксированной связи</v>
          </cell>
          <cell r="D72" t="str">
            <v>Завод</v>
          </cell>
          <cell r="H72">
            <v>35000</v>
          </cell>
          <cell r="I72">
            <v>35000</v>
          </cell>
          <cell r="J72">
            <v>35000</v>
          </cell>
          <cell r="K72">
            <v>105000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40000</v>
          </cell>
          <cell r="Q72">
            <v>40000</v>
          </cell>
          <cell r="R72">
            <v>45000</v>
          </cell>
          <cell r="S72">
            <v>45000</v>
          </cell>
          <cell r="T72">
            <v>45000</v>
          </cell>
          <cell r="U72">
            <v>50000</v>
          </cell>
          <cell r="V72">
            <v>50000</v>
          </cell>
          <cell r="W72">
            <v>50000</v>
          </cell>
          <cell r="X72">
            <v>365000</v>
          </cell>
        </row>
        <row r="73">
          <cell r="C73" t="str">
            <v>Услуги Интернет</v>
          </cell>
          <cell r="D73" t="str">
            <v>Завод</v>
          </cell>
          <cell r="H73">
            <v>27000</v>
          </cell>
          <cell r="I73">
            <v>27000</v>
          </cell>
          <cell r="J73">
            <v>27000</v>
          </cell>
          <cell r="K73">
            <v>81000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30000</v>
          </cell>
          <cell r="Q73">
            <v>30000</v>
          </cell>
          <cell r="R73">
            <v>315000</v>
          </cell>
          <cell r="S73">
            <v>80000</v>
          </cell>
          <cell r="T73">
            <v>80000</v>
          </cell>
          <cell r="U73">
            <v>80000</v>
          </cell>
          <cell r="V73">
            <v>80000</v>
          </cell>
          <cell r="W73">
            <v>80000</v>
          </cell>
          <cell r="X73">
            <v>775000</v>
          </cell>
        </row>
        <row r="74">
          <cell r="C74" t="str">
            <v>Почтово-телеграфные и курьерские расходы</v>
          </cell>
          <cell r="D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C75" t="str">
            <v>Подписка на периодические издания</v>
          </cell>
          <cell r="D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C76" t="str">
            <v>Прочие услуги связи</v>
          </cell>
          <cell r="D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C77" t="str">
            <v>Аренда каналов связи</v>
          </cell>
          <cell r="D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C78" t="str">
            <v>Услуги по охране объектов и персонала</v>
          </cell>
          <cell r="D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C79" t="str">
            <v>Информационная безопасность</v>
          </cell>
          <cell r="D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 t="str">
            <v>Прочие расходы (безопасность)</v>
          </cell>
          <cell r="D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 t="str">
            <v>Услуги внешнего аудита</v>
          </cell>
          <cell r="D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C82" t="str">
            <v>Юридические услуги</v>
          </cell>
          <cell r="D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 t="str">
            <v>Услуги регистраторов, нотариальные услуги</v>
          </cell>
          <cell r="D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C84" t="str">
            <v>Консультационно-информационные услуги</v>
          </cell>
          <cell r="D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C85" t="str">
            <v>Комиссии банков</v>
          </cell>
          <cell r="D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 t="str">
            <v>Услуги налоговых консультантов</v>
          </cell>
          <cell r="D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C87" t="str">
            <v>Налоги</v>
          </cell>
          <cell r="D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C88" t="str">
            <v>Штрафы и пени по налогам и сборам</v>
          </cell>
          <cell r="D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 t="str">
            <v>Бухгалтерские услуги</v>
          </cell>
          <cell r="D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 t="str">
            <v>Прочие расходы (проф. услуги)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C91" t="str">
            <v>на корпоративные медиа (реклама)</v>
          </cell>
          <cell r="D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C92" t="str">
            <v>на корпоративные презентации (реклама)</v>
          </cell>
          <cell r="D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C93" t="str">
            <v>на федеральные и региональные СМИ (реклама)</v>
          </cell>
          <cell r="D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C94" t="str">
            <v>прочие (реклама)</v>
          </cell>
          <cell r="D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C95" t="str">
            <v>внутренние коммуникации (корп. мероприятия)</v>
          </cell>
          <cell r="D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C96" t="str">
            <v>проведение Стратегической сессии и семинаров (корп. мероприятия)</v>
          </cell>
          <cell r="D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C97" t="str">
            <v>участие в общественно-экономических мероприятиях (соц. проекты)</v>
          </cell>
          <cell r="D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C98" t="str">
            <v>поддержка некоммерческих и неправительственных организаций и объединений (соц. проекты)</v>
          </cell>
          <cell r="D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C99" t="str">
            <v>Прочие расходы (связи с общественностью)</v>
          </cell>
          <cell r="D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 t="str">
            <v>Ремонт офисных зданий и сооружений</v>
          </cell>
          <cell r="D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C101" t="str">
            <v>Покупка автотранспорта</v>
          </cell>
          <cell r="D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 t="str">
            <v>мебель</v>
          </cell>
          <cell r="D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C103" t="str">
            <v>компьютерная техника</v>
          </cell>
          <cell r="D103" t="str">
            <v>Завод</v>
          </cell>
          <cell r="H103">
            <v>315000</v>
          </cell>
          <cell r="I103">
            <v>270000</v>
          </cell>
          <cell r="J103">
            <v>300000</v>
          </cell>
          <cell r="K103">
            <v>885000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150000</v>
          </cell>
          <cell r="Q103">
            <v>465000</v>
          </cell>
          <cell r="R103">
            <v>90000</v>
          </cell>
          <cell r="S103">
            <v>195000</v>
          </cell>
          <cell r="T103">
            <v>390000</v>
          </cell>
          <cell r="U103">
            <v>135000</v>
          </cell>
          <cell r="V103">
            <v>150000</v>
          </cell>
          <cell r="W103">
            <v>90000</v>
          </cell>
          <cell r="X103">
            <v>1665000</v>
          </cell>
        </row>
        <row r="104">
          <cell r="C104" t="str">
            <v>средства связи, бытовая техника</v>
          </cell>
          <cell r="D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C105" t="str">
            <v>серверное и сетевое оборудование</v>
          </cell>
          <cell r="D105" t="str">
            <v>Завод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158800</v>
          </cell>
          <cell r="R105">
            <v>247900</v>
          </cell>
          <cell r="S105">
            <v>55000</v>
          </cell>
          <cell r="T105">
            <v>4409179</v>
          </cell>
          <cell r="U105">
            <v>0</v>
          </cell>
          <cell r="V105">
            <v>0</v>
          </cell>
          <cell r="W105">
            <v>0</v>
          </cell>
          <cell r="X105">
            <v>4870879</v>
          </cell>
        </row>
        <row r="106">
          <cell r="C106" t="str">
            <v>Программное обеспечение</v>
          </cell>
          <cell r="D106" t="str">
            <v>Завод</v>
          </cell>
          <cell r="H106">
            <v>35000</v>
          </cell>
          <cell r="I106">
            <v>35000</v>
          </cell>
          <cell r="J106">
            <v>35000</v>
          </cell>
          <cell r="K106">
            <v>105000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228000</v>
          </cell>
          <cell r="Q106">
            <v>1750000</v>
          </cell>
          <cell r="R106">
            <v>1343200</v>
          </cell>
          <cell r="S106">
            <v>469853</v>
          </cell>
          <cell r="T106">
            <v>1516000</v>
          </cell>
          <cell r="U106">
            <v>35000</v>
          </cell>
          <cell r="V106">
            <v>35000</v>
          </cell>
          <cell r="W106">
            <v>35000</v>
          </cell>
          <cell r="X106">
            <v>5412053</v>
          </cell>
        </row>
        <row r="107">
          <cell r="C107" t="str">
            <v>Прочие расходы (инвестиции АУР)</v>
          </cell>
          <cell r="D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C108" t="str">
            <v>Доходы от проектов "под ключ"</v>
          </cell>
          <cell r="D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C109" t="str">
            <v>Доходы от продажи основных средств</v>
          </cell>
          <cell r="D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 t="str">
            <v>Поступления от реализации Бизнесов/Проектов</v>
          </cell>
          <cell r="D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 t="str">
            <v>Поступления от займов выданных (сторонние контрагенты и прочие акционеры, кроме РМАГ)</v>
          </cell>
          <cell r="D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C112" t="str">
            <v>Поступления от займов выданных (Бизнесы/Проекты/ДЗО)</v>
          </cell>
          <cell r="D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C113" t="str">
            <v>Прочие поступления по инвестиционной деятельности</v>
          </cell>
          <cell r="D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C114" t="str">
            <v>Оборудование Oerlikon</v>
          </cell>
          <cell r="D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 t="str">
            <v>Оборудование Oerlikon. Расходы на БГ</v>
          </cell>
          <cell r="D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C116" t="str">
            <v>Таможенное оформление</v>
          </cell>
          <cell r="D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C117" t="str">
            <v>Вспомогательное оборудование</v>
          </cell>
          <cell r="D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C118" t="str">
            <v>Генеральный подряд</v>
          </cell>
          <cell r="D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C119" t="str">
            <v>Технический надзор</v>
          </cell>
          <cell r="D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C120" t="str">
            <v>СМР + проектирование + аренда (покупка) земли</v>
          </cell>
          <cell r="D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C121" t="str">
            <v>Вложения в проекты "под ключ"</v>
          </cell>
          <cell r="D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C122" t="str">
            <v>Прочие инвестиции в основные средства</v>
          </cell>
          <cell r="D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C123" t="str">
            <v>Инвестиции в бизнесы/проекты/ДЗО</v>
          </cell>
          <cell r="D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C124" t="str">
            <v>Выплаты по займам выданным (сторонние контрагенты и прочие акционеры, кроме РМАГ)</v>
          </cell>
          <cell r="D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C125" t="str">
            <v>Выплаты по займам выданным (Бизнесы/Проекты/ДЗО)</v>
          </cell>
          <cell r="D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C126" t="str">
            <v>Вложение в уставный капитал НТЦ</v>
          </cell>
          <cell r="D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C127" t="str">
            <v>Расходы на НИР и НИОКР НТЦ</v>
          </cell>
          <cell r="D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 t="str">
            <v>Акционерное финансирование от РМАГ</v>
          </cell>
          <cell r="D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C129" t="str">
            <v>Акционерное финансирование от Меткомбанка</v>
          </cell>
          <cell r="D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C130" t="str">
            <v>Акционерное финансирование от 3-х лиц по указанию РМАГ</v>
          </cell>
          <cell r="D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C131" t="str">
            <v>Акционерное финансирование от прочих акционеров</v>
          </cell>
          <cell r="D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 t="str">
            <v>Привлечение банковских кредитов</v>
          </cell>
          <cell r="D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C133" t="str">
            <v>Поступления от займов полученных (сторонние контрагенты и прочие акционеры, кроме РМАГ)</v>
          </cell>
          <cell r="D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C134" t="str">
            <v>Поступления от займов полученных (Бизнесы/Проекты/ДЗО)</v>
          </cell>
          <cell r="D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C135" t="str">
            <v>Поступления от ценных бумаг</v>
          </cell>
          <cell r="D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C136" t="str">
            <v>Прочие поступления по финансовой деятельности</v>
          </cell>
          <cell r="D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C137" t="str">
            <v>Выплата дивидендов в РМАГ</v>
          </cell>
          <cell r="D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C138" t="str">
            <v>Выплата дивидендов в Меткомбанк</v>
          </cell>
          <cell r="D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C139" t="str">
            <v>Выплата дивидендов на 3-х лиц по указанию РМАГ</v>
          </cell>
          <cell r="D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C140" t="str">
            <v>Выплата дивидендов прочим акционерам</v>
          </cell>
          <cell r="D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C141" t="str">
            <v>Погашение банковских кредитов</v>
          </cell>
          <cell r="D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C142" t="str">
            <v>Выплаты по займам полученным (сторонние контрагенты и прочие акционеры, кроме РМАГ)</v>
          </cell>
          <cell r="D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C143" t="str">
            <v>Выплаты по займам полученным (Бизнесы/Проекты/ДЗО)</v>
          </cell>
          <cell r="D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C144" t="str">
            <v>Выплаты по ценным бумагам</v>
          </cell>
          <cell r="D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C145" t="str">
            <v>Прочие расходы по финансовой деятельности</v>
          </cell>
          <cell r="D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C146" t="str">
            <v>Курсовые разницы</v>
          </cell>
          <cell r="D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C147" t="str">
            <v>Транзитные поступления от РМАГ</v>
          </cell>
          <cell r="D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C148" t="str">
            <v>Транзитные поступления от Меткомбанка</v>
          </cell>
          <cell r="D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C149" t="str">
            <v>Транзитные поступления от 3-х лиц по указанию РМАГ</v>
          </cell>
          <cell r="D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C150" t="str">
            <v>Транзитные поступления от Бизнесов/Проектов/ДЗО</v>
          </cell>
          <cell r="D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 t="str">
            <v>Транзитные выбытия в РМАГ</v>
          </cell>
          <cell r="D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C152" t="str">
            <v>Транзитные выбытия в Меткомбанк</v>
          </cell>
          <cell r="D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C153" t="str">
            <v>Транзитные выбытия на 3-х лиц по указанию РМАГ</v>
          </cell>
          <cell r="D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C154" t="str">
            <v>Транзитные выбытия в Бизнесы/Проекты/ДЗО</v>
          </cell>
          <cell r="D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C155" t="str">
            <v>Чистое изменение денежных средств</v>
          </cell>
          <cell r="D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C156" t="str">
            <v>Денежные средства на начало периода</v>
          </cell>
          <cell r="D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C157" t="str">
            <v>Денежные средства на конец периода</v>
          </cell>
          <cell r="D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C158" t="str">
            <v>Покупка валюты</v>
          </cell>
          <cell r="D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 t="str">
            <v>Перевод собственных средств</v>
          </cell>
          <cell r="D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D160" t="str">
            <v>Завод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-177000</v>
          </cell>
          <cell r="O160">
            <v>0</v>
          </cell>
          <cell r="P160">
            <v>0</v>
          </cell>
          <cell r="Q160">
            <v>-2797000</v>
          </cell>
          <cell r="R160">
            <v>-1500000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-4474000</v>
          </cell>
        </row>
        <row r="161">
          <cell r="C161" t="str">
            <v>Доходы от продажи собственных модулей</v>
          </cell>
          <cell r="D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C162" t="str">
            <v>НИР и НИОКР НТЦ - Хевел</v>
          </cell>
          <cell r="D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C163" t="str">
            <v>Генеральный подряд ИЭС - Хевел</v>
          </cell>
          <cell r="D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C164" t="str">
            <v>Поступления от Бизнесов/Проектов</v>
          </cell>
          <cell r="D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C165" t="str">
            <v>Проценты по банковским депозитам</v>
          </cell>
          <cell r="D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C166" t="str">
            <v>Проценты по предоставленным кредитам/займам</v>
          </cell>
          <cell r="D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 t="str">
            <v>Доходы от продажи модулей</v>
          </cell>
          <cell r="D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C168" t="str">
            <v>Доходы от продажи коммерческих установок</v>
          </cell>
          <cell r="D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C169" t="str">
            <v>Оказание услуг технического исполнителя</v>
          </cell>
          <cell r="D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C170" t="str">
            <v>Прочие поступления</v>
          </cell>
          <cell r="D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C171" t="str">
            <v>Сырье и материалы</v>
          </cell>
          <cell r="D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C172" t="str">
            <v>ФОТ + ЕСН</v>
          </cell>
          <cell r="D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C173" t="str">
            <v>Электроэнергия</v>
          </cell>
          <cell r="D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C174" t="str">
            <v>Общепроизводственные</v>
          </cell>
          <cell r="D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C175" t="str">
            <v>Прочие производственные расходы</v>
          </cell>
          <cell r="D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C176" t="str">
            <v>Операционные расходы по новым проектам</v>
          </cell>
          <cell r="D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C177" t="str">
            <v>Выплата процентов по полученным займам и кредитам</v>
          </cell>
          <cell r="D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C178" t="str">
            <v>Налоги и сборы, штрафы и пени</v>
          </cell>
          <cell r="D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C179" t="str">
            <v>Возмещение НДС</v>
          </cell>
          <cell r="D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C180" t="str">
            <v>Расходы на закупку модулей</v>
          </cell>
          <cell r="D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C181" t="str">
            <v>Расходы на закупку и монтаж коммерческих установок</v>
          </cell>
          <cell r="D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C182" t="str">
            <v>Прочие расходы</v>
          </cell>
          <cell r="D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C183" t="str">
            <v>Коммерческие расходы</v>
          </cell>
          <cell r="D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C184" t="str">
            <v>основная зарплата + подоходный налог</v>
          </cell>
          <cell r="D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C185" t="str">
            <v>бонус + подоходный налог</v>
          </cell>
          <cell r="D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C186" t="str">
            <v>льготы, материальная помощь</v>
          </cell>
          <cell r="D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C187" t="str">
            <v>резерв (фонд оплаты труда)</v>
          </cell>
          <cell r="D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C188" t="str">
            <v>Социальные выплаты (ЕСН)</v>
          </cell>
          <cell r="D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C189" t="str">
            <v>Добровольное медицинское страхование</v>
          </cell>
          <cell r="D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C190" t="str">
            <v>Прочие виды страхования</v>
          </cell>
          <cell r="D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 t="str">
            <v>спортивно-оздоровительные мероприятия</v>
          </cell>
          <cell r="D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C192" t="str">
            <v>расходы на культурно-массовые мероприятия, корпоративные вечера и пр.</v>
          </cell>
          <cell r="D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C193" t="str">
            <v>Взносы в негосударственный ПФ</v>
          </cell>
          <cell r="D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C194" t="str">
            <v>Аренда квартиры</v>
          </cell>
          <cell r="D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C195" t="str">
            <v>Коммунальные платежи (квартира)</v>
          </cell>
          <cell r="D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C196" t="str">
            <v>Прочие расходы (содержание персонала)</v>
          </cell>
          <cell r="D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C197" t="str">
            <v>Командировочные расходы</v>
          </cell>
          <cell r="D197" t="str">
            <v>Завод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90000</v>
          </cell>
          <cell r="R197">
            <v>1500000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1590000</v>
          </cell>
        </row>
        <row r="198">
          <cell r="C198" t="str">
            <v>Представительские расходы</v>
          </cell>
          <cell r="D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 t="str">
            <v>расходы на текущее обучение</v>
          </cell>
          <cell r="D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C200" t="str">
            <v>расходы на целевое обучение</v>
          </cell>
          <cell r="D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C201" t="str">
            <v>Услуги рекрутинговых агентств и прочие расходы по подбору персонала</v>
          </cell>
          <cell r="D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C202" t="str">
            <v>ремонт и обслуживание зданий и сооружений</v>
          </cell>
          <cell r="D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C203" t="str">
            <v>ремонт мебели</v>
          </cell>
          <cell r="D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C204" t="str">
            <v>ремонт бытовой техники</v>
          </cell>
          <cell r="D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C205" t="str">
            <v>запчасти и материалы</v>
          </cell>
          <cell r="D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C206" t="str">
            <v>оформление и обустройство офисов</v>
          </cell>
          <cell r="D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C207" t="str">
            <v>уборка офисов</v>
          </cell>
          <cell r="D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C208" t="str">
            <v>Услуги коммунального хозяйства</v>
          </cell>
          <cell r="D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C209" t="str">
            <v>канцелярские товары</v>
          </cell>
          <cell r="D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C210" t="str">
            <v>изготовление визиток (деловой полиграфии)</v>
          </cell>
          <cell r="D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C211" t="str">
            <v>хозтовары</v>
          </cell>
          <cell r="D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C212" t="str">
            <v>экономическая, правовая, справочная литература</v>
          </cell>
          <cell r="D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C213" t="str">
            <v>чистая вода</v>
          </cell>
          <cell r="D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C214" t="str">
            <v>прочие расходы (содержание офиса)</v>
          </cell>
          <cell r="D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C215" t="str">
            <v>Аренда офиса</v>
          </cell>
          <cell r="D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C216" t="str">
            <v>Аренда автостоянки</v>
          </cell>
          <cell r="D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C217" t="str">
            <v>Прочие расходы (аренда зданий)</v>
          </cell>
          <cell r="D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C218" t="str">
            <v>ГСМ</v>
          </cell>
          <cell r="D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C219" t="str">
            <v>услуги по ремонту и обслуживанию</v>
          </cell>
          <cell r="D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C220" t="str">
            <v>Аренда машин / проездные</v>
          </cell>
          <cell r="D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C221" t="str">
            <v>Прочие расходы на транспорт</v>
          </cell>
          <cell r="D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C222" t="str">
            <v>поддержка ПО</v>
          </cell>
          <cell r="D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C223" t="str">
            <v>ремонт и сервисное обслуживание</v>
          </cell>
          <cell r="D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C224" t="str">
            <v>расходы на хостинг и аутсорсинг</v>
          </cell>
          <cell r="D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C225" t="str">
            <v>Запасные части и расходные материалы для оргтехники</v>
          </cell>
          <cell r="D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C226" t="str">
            <v>Прочие расходы на содержание офисной техники и IT</v>
          </cell>
          <cell r="D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C227" t="str">
            <v>Услуги мобильной связи</v>
          </cell>
          <cell r="D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C228" t="str">
            <v>Услуги фиксированной связи</v>
          </cell>
          <cell r="D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C229" t="str">
            <v>Услуги Интернет</v>
          </cell>
          <cell r="D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C230" t="str">
            <v>Почтово-телеграфные и курьерские расходы</v>
          </cell>
          <cell r="D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C231" t="str">
            <v>Подписка на периодические издания</v>
          </cell>
          <cell r="D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C232" t="str">
            <v>Прочие услуги связи</v>
          </cell>
          <cell r="D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C233" t="str">
            <v>Аренда каналов связи</v>
          </cell>
          <cell r="D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C234" t="str">
            <v>Услуги по охране объектов и персонала</v>
          </cell>
          <cell r="D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C235" t="str">
            <v>Информационная безопасность</v>
          </cell>
          <cell r="D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C236" t="str">
            <v>Прочие расходы (безопасность)</v>
          </cell>
          <cell r="D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C237" t="str">
            <v>Услуги внешнего аудита</v>
          </cell>
          <cell r="D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C238" t="str">
            <v>Юридические услуги</v>
          </cell>
          <cell r="D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C239" t="str">
            <v>Услуги регистраторов, нотариальные услуги</v>
          </cell>
          <cell r="D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C240" t="str">
            <v>Консультационно-информационные услуги</v>
          </cell>
          <cell r="D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C241" t="str">
            <v>Комиссии банков</v>
          </cell>
          <cell r="D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C242" t="str">
            <v>Услуги налоговых консультантов</v>
          </cell>
          <cell r="D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C243" t="str">
            <v>Налоги</v>
          </cell>
          <cell r="D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C244" t="str">
            <v>Штрафы и пени по налогам и сборам</v>
          </cell>
          <cell r="D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C245" t="str">
            <v>Бухгалтерские услуги</v>
          </cell>
          <cell r="D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C246" t="str">
            <v>Прочие расходы (проф. услуги)</v>
          </cell>
          <cell r="D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C247" t="str">
            <v>на корпоративные медиа (реклама)</v>
          </cell>
          <cell r="D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C248" t="str">
            <v>на корпоративные презентации (реклама)</v>
          </cell>
          <cell r="D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C249" t="str">
            <v>на федеральные и региональные СМИ (реклама)</v>
          </cell>
          <cell r="D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C250" t="str">
            <v>прочие (реклама)</v>
          </cell>
          <cell r="D250" t="str">
            <v>Завод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177000</v>
          </cell>
          <cell r="O250">
            <v>0</v>
          </cell>
          <cell r="P250">
            <v>0</v>
          </cell>
          <cell r="Q250">
            <v>2707000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2884000</v>
          </cell>
        </row>
        <row r="251">
          <cell r="C251" t="str">
            <v>внутренние коммуникации (корп. мероприятия)</v>
          </cell>
          <cell r="D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C252" t="str">
            <v>проведение Стратегической сессии и семинаров (корп. мероприятия)</v>
          </cell>
          <cell r="D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C253" t="str">
            <v>участие в общественно-экономических мероприятиях (соц. проекты)</v>
          </cell>
          <cell r="D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</row>
        <row r="254">
          <cell r="C254" t="str">
            <v>поддержка некоммерческих и неправительственных организаций и объединений (соц. проекты)</v>
          </cell>
          <cell r="D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str">
            <v>Прочие расходы (связи с общественностью)</v>
          </cell>
          <cell r="D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C256" t="str">
            <v>Ремонт офисных зданий и сооружений</v>
          </cell>
          <cell r="D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C257" t="str">
            <v>Покупка автотранспорта</v>
          </cell>
          <cell r="D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C258" t="str">
            <v>мебель</v>
          </cell>
          <cell r="D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C259" t="str">
            <v>компьютерная техника</v>
          </cell>
          <cell r="D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C260" t="str">
            <v>средства связи, бытовая техника</v>
          </cell>
          <cell r="D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C261" t="str">
            <v>серверное и сетевое оборудование</v>
          </cell>
          <cell r="D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C262" t="str">
            <v>Программное обеспечение</v>
          </cell>
          <cell r="D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C263" t="str">
            <v>Прочие расходы (инвестиции АУР)</v>
          </cell>
          <cell r="D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C264" t="str">
            <v>Доходы от проектов "под ключ"</v>
          </cell>
          <cell r="D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C265" t="str">
            <v>Доходы от продажи основных средств</v>
          </cell>
          <cell r="D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C266" t="str">
            <v>Поступления от реализации Бизнесов/Проектов</v>
          </cell>
          <cell r="D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C267" t="str">
            <v>Поступления от займов выданных (сторонние контрагенты и прочие акционеры, кроме РМАГ)</v>
          </cell>
          <cell r="D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C268" t="str">
            <v>Поступления от займов выданных (Бизнесы/Проекты/ДЗО)</v>
          </cell>
          <cell r="D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C269" t="str">
            <v>Прочие поступления по инвестиционной деятельности</v>
          </cell>
          <cell r="D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C270" t="str">
            <v>Оборудование Oerlikon</v>
          </cell>
          <cell r="D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1">
          <cell r="C271" t="str">
            <v>Оборудование Oerlikon. Расходы на БГ</v>
          </cell>
          <cell r="D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C272" t="str">
            <v>Таможенное оформление</v>
          </cell>
          <cell r="D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C273" t="str">
            <v>Вспомогательное оборудование</v>
          </cell>
          <cell r="D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C274" t="str">
            <v>Генеральный подряд</v>
          </cell>
          <cell r="D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C275" t="str">
            <v>Технический надзор</v>
          </cell>
          <cell r="D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C276" t="str">
            <v>СМР + проектирование + аренда (покупка) земли</v>
          </cell>
          <cell r="D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C277" t="str">
            <v>Вложения в проекты "под ключ"</v>
          </cell>
          <cell r="D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C278" t="str">
            <v>Прочие инвестиции в основные средства</v>
          </cell>
          <cell r="D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C279" t="str">
            <v>Инвестиции в бизнесы/проекты/ДЗО</v>
          </cell>
          <cell r="D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C280" t="str">
            <v>Выплаты по займам выданным (сторонние контрагенты и прочие акционеры, кроме РМАГ)</v>
          </cell>
          <cell r="D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C281" t="str">
            <v>Выплаты по займам выданным (Бизнесы/Проекты/ДЗО)</v>
          </cell>
          <cell r="D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</row>
        <row r="282">
          <cell r="C282" t="str">
            <v>Вложение в уставный капитал НТЦ</v>
          </cell>
          <cell r="D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C283" t="str">
            <v>Расходы на НИР и НИОКР НТЦ</v>
          </cell>
          <cell r="D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C284" t="str">
            <v>Акционерное финансирование от РМАГ</v>
          </cell>
          <cell r="D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C285" t="str">
            <v>Акционерное финансирование от Меткомбанка</v>
          </cell>
          <cell r="D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C286" t="str">
            <v>Акционерное финансирование от 3-х лиц по указанию РМАГ</v>
          </cell>
          <cell r="D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C287" t="str">
            <v>Акционерное финансирование от прочих акционеров</v>
          </cell>
          <cell r="D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C288" t="str">
            <v>Привлечение банковских кредитов</v>
          </cell>
          <cell r="D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C289" t="str">
            <v>Поступления от займов полученных (сторонние контрагенты и прочие акционеры, кроме РМАГ)</v>
          </cell>
          <cell r="D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C290" t="str">
            <v>Поступления от займов полученных (Бизнесы/Проекты/ДЗО)</v>
          </cell>
          <cell r="D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C291" t="str">
            <v>Поступления от ценных бумаг</v>
          </cell>
          <cell r="D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C292" t="str">
            <v>Прочие поступления по финансовой деятельности</v>
          </cell>
          <cell r="D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C293" t="str">
            <v>Выплата дивидендов в РМАГ</v>
          </cell>
          <cell r="D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C294" t="str">
            <v>Выплата дивидендов в Меткомбанк</v>
          </cell>
          <cell r="D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C295" t="str">
            <v>Выплата дивидендов на 3-х лиц по указанию РМАГ</v>
          </cell>
          <cell r="D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C296" t="str">
            <v>Выплата дивидендов прочим акционерам</v>
          </cell>
          <cell r="D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C297" t="str">
            <v>Погашение банковских кредитов</v>
          </cell>
          <cell r="D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C298" t="str">
            <v>Выплаты по займам полученным (сторонние контрагенты и прочие акционеры, кроме РМАГ)</v>
          </cell>
          <cell r="D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C299" t="str">
            <v>Выплаты по займам полученным (Бизнесы/Проекты/ДЗО)</v>
          </cell>
          <cell r="D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C300" t="str">
            <v>Выплаты по ценным бумагам</v>
          </cell>
          <cell r="D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C301" t="str">
            <v>Прочие расходы по финансовой деятельности</v>
          </cell>
          <cell r="D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C302" t="str">
            <v>Курсовые разницы</v>
          </cell>
          <cell r="D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C303" t="str">
            <v>Транзитные поступления от РМАГ</v>
          </cell>
          <cell r="D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C304" t="str">
            <v>Транзитные поступления от Меткомбанка</v>
          </cell>
          <cell r="D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C305" t="str">
            <v>Транзитные поступления от 3-х лиц по указанию РМАГ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C306" t="str">
            <v>Транзитные поступления от Бизнесов/Проектов/ДЗО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C307" t="str">
            <v>Транзитные выбытия в РМАГ</v>
          </cell>
          <cell r="D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C308" t="str">
            <v>Транзитные выбытия в Меткомбанк</v>
          </cell>
          <cell r="D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C309" t="str">
            <v>Транзитные выбытия на 3-х лиц по указанию РМАГ</v>
          </cell>
          <cell r="D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C310" t="str">
            <v>Транзитные выбытия в Бизнесы/Проекты/ДЗО</v>
          </cell>
          <cell r="D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C311" t="str">
            <v>Чистое изменение денежных средств</v>
          </cell>
          <cell r="D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C312" t="str">
            <v>Денежные средства на начало периода</v>
          </cell>
          <cell r="D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C313" t="str">
            <v>Денежные средства на конец периода</v>
          </cell>
          <cell r="D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C314" t="str">
            <v>Покупка валюты</v>
          </cell>
          <cell r="D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C315" t="str">
            <v>Перевод собственных средств</v>
          </cell>
          <cell r="D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D316" t="str">
            <v>Завод</v>
          </cell>
          <cell r="H316">
            <v>-456800</v>
          </cell>
          <cell r="I316">
            <v>-2508300</v>
          </cell>
          <cell r="J316">
            <v>-1272300</v>
          </cell>
          <cell r="K316">
            <v>-4237400</v>
          </cell>
          <cell r="L316">
            <v>-417600</v>
          </cell>
          <cell r="M316">
            <v>-847250</v>
          </cell>
          <cell r="N316">
            <v>-2366305</v>
          </cell>
          <cell r="O316">
            <v>-1537305</v>
          </cell>
          <cell r="P316">
            <v>-2024950</v>
          </cell>
          <cell r="Q316">
            <v>-1615950</v>
          </cell>
          <cell r="R316">
            <v>-4837100</v>
          </cell>
          <cell r="S316">
            <v>-3640150</v>
          </cell>
          <cell r="T316">
            <v>-1493150</v>
          </cell>
          <cell r="U316">
            <v>-3073950</v>
          </cell>
          <cell r="V316">
            <v>-1268505</v>
          </cell>
          <cell r="W316">
            <v>-1177305</v>
          </cell>
          <cell r="X316">
            <v>-24299520</v>
          </cell>
        </row>
        <row r="317">
          <cell r="C317" t="str">
            <v>Доходы от продажи собственных модулей</v>
          </cell>
          <cell r="D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C318" t="str">
            <v>НИР и НИОКР НТЦ - Хевел</v>
          </cell>
          <cell r="D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C319" t="str">
            <v>Генеральный подряд ИЭС - Хевел</v>
          </cell>
          <cell r="D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C320" t="str">
            <v>Поступления от Бизнесов/Проектов</v>
          </cell>
          <cell r="D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C321" t="str">
            <v>Проценты по банковским депозитам</v>
          </cell>
          <cell r="D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C322" t="str">
            <v>Проценты по предоставленным кредитам/займам</v>
          </cell>
          <cell r="D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C323" t="str">
            <v>Доходы от продажи модулей</v>
          </cell>
          <cell r="D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C324" t="str">
            <v>Доходы от продажи коммерческих установок</v>
          </cell>
          <cell r="D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C325" t="str">
            <v>Оказание услуг технического исполнителя</v>
          </cell>
          <cell r="D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C326" t="str">
            <v>Прочие поступления</v>
          </cell>
          <cell r="D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C327" t="str">
            <v>Сырье и материалы</v>
          </cell>
          <cell r="D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C328" t="str">
            <v>ФОТ + ЕСН</v>
          </cell>
          <cell r="D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</row>
        <row r="329">
          <cell r="C329" t="str">
            <v>Электроэнергия</v>
          </cell>
          <cell r="D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C330" t="str">
            <v>Общепроизводственные</v>
          </cell>
          <cell r="D330" t="str">
            <v>Завод</v>
          </cell>
          <cell r="H330">
            <v>0</v>
          </cell>
          <cell r="I330">
            <v>728300</v>
          </cell>
          <cell r="J330">
            <v>302300</v>
          </cell>
          <cell r="K330">
            <v>1030600</v>
          </cell>
          <cell r="L330">
            <v>302300</v>
          </cell>
          <cell r="M330">
            <v>517300</v>
          </cell>
          <cell r="N330">
            <v>942655</v>
          </cell>
          <cell r="O330">
            <v>690655</v>
          </cell>
          <cell r="P330">
            <v>1374300</v>
          </cell>
          <cell r="Q330">
            <v>468300</v>
          </cell>
          <cell r="R330">
            <v>3319300</v>
          </cell>
          <cell r="S330">
            <v>1087300</v>
          </cell>
          <cell r="T330">
            <v>1087300</v>
          </cell>
          <cell r="U330">
            <v>2507300</v>
          </cell>
          <cell r="V330">
            <v>910655</v>
          </cell>
          <cell r="W330">
            <v>840655</v>
          </cell>
          <cell r="X330">
            <v>14048020</v>
          </cell>
        </row>
        <row r="331">
          <cell r="C331" t="str">
            <v>Прочие производственные расходы</v>
          </cell>
          <cell r="D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C332" t="str">
            <v>Операционные расходы по новым проектам</v>
          </cell>
          <cell r="D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C333" t="str">
            <v>Выплата процентов по полученным займам и кредитам</v>
          </cell>
          <cell r="D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C334" t="str">
            <v>Налоги и сборы, штрафы и пени</v>
          </cell>
          <cell r="D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C335" t="str">
            <v>Возмещение НДС</v>
          </cell>
          <cell r="D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C336" t="str">
            <v>Расходы на закупку модулей</v>
          </cell>
          <cell r="D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C337" t="str">
            <v>Расходы на закупку и монтаж коммерческих установок</v>
          </cell>
          <cell r="D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C338" t="str">
            <v>Прочие расходы</v>
          </cell>
          <cell r="D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C339" t="str">
            <v>Коммерческие расходы</v>
          </cell>
          <cell r="D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C340" t="str">
            <v>основная зарплата + подоходный налог</v>
          </cell>
          <cell r="D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C341" t="str">
            <v>бонус + подоходный налог</v>
          </cell>
          <cell r="D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C342" t="str">
            <v>льготы, материальная помощь</v>
          </cell>
          <cell r="D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C343" t="str">
            <v>резерв (фонд оплаты труда)</v>
          </cell>
          <cell r="D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C344" t="str">
            <v>Социальные выплаты (ЕСН)</v>
          </cell>
          <cell r="D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C345" t="str">
            <v>Добровольное медицинское страхование</v>
          </cell>
          <cell r="D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C346" t="str">
            <v>Прочие виды страхования</v>
          </cell>
          <cell r="D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C347" t="str">
            <v>спортивно-оздоровительные мероприятия</v>
          </cell>
          <cell r="D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C348" t="str">
            <v>расходы на культурно-массовые мероприятия, корпоративные вечера и пр.</v>
          </cell>
          <cell r="D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C349" t="str">
            <v>Взносы в негосударственный ПФ</v>
          </cell>
          <cell r="D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C350" t="str">
            <v>Аренда квартиры</v>
          </cell>
          <cell r="D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C351" t="str">
            <v>Коммунальные платежи (квартира)</v>
          </cell>
          <cell r="D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C352" t="str">
            <v>Прочие расходы (содержание персонала)</v>
          </cell>
          <cell r="D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</row>
        <row r="353">
          <cell r="C353" t="str">
            <v>Командировочные расходы</v>
          </cell>
          <cell r="D353" t="str">
            <v>Завод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4200</v>
          </cell>
          <cell r="S353">
            <v>4200</v>
          </cell>
          <cell r="T353">
            <v>4200</v>
          </cell>
          <cell r="U353">
            <v>0</v>
          </cell>
          <cell r="V353">
            <v>4200</v>
          </cell>
          <cell r="W353">
            <v>0</v>
          </cell>
          <cell r="X353">
            <v>16800</v>
          </cell>
        </row>
        <row r="354">
          <cell r="C354" t="str">
            <v>Представительские расходы</v>
          </cell>
          <cell r="D354" t="str">
            <v>Завод</v>
          </cell>
          <cell r="H354">
            <v>10000</v>
          </cell>
          <cell r="I354">
            <v>10000</v>
          </cell>
          <cell r="J354">
            <v>10000</v>
          </cell>
          <cell r="K354">
            <v>30000</v>
          </cell>
          <cell r="L354">
            <v>10000</v>
          </cell>
          <cell r="M354">
            <v>10000</v>
          </cell>
          <cell r="N354">
            <v>10000</v>
          </cell>
          <cell r="O354">
            <v>10000</v>
          </cell>
          <cell r="P354">
            <v>10000</v>
          </cell>
          <cell r="Q354">
            <v>10000</v>
          </cell>
          <cell r="R354">
            <v>25000</v>
          </cell>
          <cell r="S354">
            <v>10000</v>
          </cell>
          <cell r="T354">
            <v>25000</v>
          </cell>
          <cell r="U354">
            <v>10000</v>
          </cell>
          <cell r="V354">
            <v>25000</v>
          </cell>
          <cell r="W354">
            <v>10000</v>
          </cell>
          <cell r="X354">
            <v>165000</v>
          </cell>
        </row>
        <row r="355">
          <cell r="C355" t="str">
            <v>расходы на текущее обучение</v>
          </cell>
          <cell r="D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C356" t="str">
            <v>расходы на целевое обучение</v>
          </cell>
          <cell r="D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C357" t="str">
            <v>Услуги рекрутинговых агентств и прочие расходы по подбору персонала</v>
          </cell>
          <cell r="D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C358" t="str">
            <v>ремонт и обслуживание зданий и сооружений</v>
          </cell>
          <cell r="D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C359" t="str">
            <v>ремонт мебели</v>
          </cell>
          <cell r="D359" t="str">
            <v>Завод</v>
          </cell>
          <cell r="H359">
            <v>0</v>
          </cell>
          <cell r="I359">
            <v>0</v>
          </cell>
          <cell r="J359">
            <v>5000</v>
          </cell>
          <cell r="K359">
            <v>5000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10000</v>
          </cell>
          <cell r="Q359">
            <v>0</v>
          </cell>
          <cell r="R359">
            <v>0</v>
          </cell>
          <cell r="S359">
            <v>10000</v>
          </cell>
          <cell r="T359">
            <v>0</v>
          </cell>
          <cell r="U359">
            <v>10000</v>
          </cell>
          <cell r="V359">
            <v>0</v>
          </cell>
          <cell r="W359">
            <v>0</v>
          </cell>
          <cell r="X359">
            <v>30000</v>
          </cell>
        </row>
        <row r="360">
          <cell r="C360" t="str">
            <v>ремонт бытовой техники</v>
          </cell>
          <cell r="D360" t="str">
            <v>Завод</v>
          </cell>
          <cell r="H360">
            <v>0</v>
          </cell>
          <cell r="I360">
            <v>0</v>
          </cell>
          <cell r="J360">
            <v>10000</v>
          </cell>
          <cell r="K360">
            <v>10000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10000</v>
          </cell>
          <cell r="Q360">
            <v>0</v>
          </cell>
          <cell r="R360">
            <v>0</v>
          </cell>
          <cell r="S360">
            <v>10000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20000</v>
          </cell>
        </row>
        <row r="361">
          <cell r="C361" t="str">
            <v>запчасти и материалы</v>
          </cell>
          <cell r="D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C362" t="str">
            <v>оформление и обустройство офисов</v>
          </cell>
          <cell r="D362" t="str">
            <v>Завод</v>
          </cell>
          <cell r="H362">
            <v>154700</v>
          </cell>
          <cell r="I362">
            <v>126200</v>
          </cell>
          <cell r="J362">
            <v>109500</v>
          </cell>
          <cell r="K362">
            <v>390400</v>
          </cell>
          <cell r="L362">
            <v>0</v>
          </cell>
          <cell r="M362">
            <v>0</v>
          </cell>
          <cell r="N362">
            <v>30000</v>
          </cell>
          <cell r="O362">
            <v>0</v>
          </cell>
          <cell r="P362">
            <v>190000</v>
          </cell>
          <cell r="Q362">
            <v>250000</v>
          </cell>
          <cell r="R362">
            <v>200000</v>
          </cell>
          <cell r="S362">
            <v>50000</v>
          </cell>
          <cell r="T362">
            <v>50000</v>
          </cell>
          <cell r="U362">
            <v>50000</v>
          </cell>
          <cell r="V362">
            <v>0</v>
          </cell>
          <cell r="W362">
            <v>0</v>
          </cell>
          <cell r="X362">
            <v>820000</v>
          </cell>
        </row>
        <row r="363">
          <cell r="C363" t="str">
            <v>уборка офисов</v>
          </cell>
          <cell r="D363" t="str">
            <v>Завод</v>
          </cell>
          <cell r="H363">
            <v>210000</v>
          </cell>
          <cell r="I363">
            <v>210000</v>
          </cell>
          <cell r="J363">
            <v>210000</v>
          </cell>
          <cell r="K363">
            <v>630000</v>
          </cell>
          <cell r="L363">
            <v>0</v>
          </cell>
          <cell r="M363">
            <v>0</v>
          </cell>
          <cell r="N363">
            <v>0</v>
          </cell>
          <cell r="O363">
            <v>630000</v>
          </cell>
          <cell r="P363">
            <v>0</v>
          </cell>
          <cell r="Q363">
            <v>340000</v>
          </cell>
          <cell r="R363">
            <v>200000</v>
          </cell>
          <cell r="S363">
            <v>200000</v>
          </cell>
          <cell r="T363">
            <v>200000</v>
          </cell>
          <cell r="U363">
            <v>200000</v>
          </cell>
          <cell r="V363">
            <v>200000</v>
          </cell>
          <cell r="W363">
            <v>200000</v>
          </cell>
          <cell r="X363">
            <v>2170000</v>
          </cell>
        </row>
        <row r="364">
          <cell r="C364" t="str">
            <v>Услуги коммунального хозяйства</v>
          </cell>
          <cell r="D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C365" t="str">
            <v>канцелярские товары</v>
          </cell>
          <cell r="D365" t="str">
            <v>Завод</v>
          </cell>
          <cell r="H365">
            <v>24400</v>
          </cell>
          <cell r="I365">
            <v>35200</v>
          </cell>
          <cell r="J365">
            <v>38200</v>
          </cell>
          <cell r="K365">
            <v>97800</v>
          </cell>
          <cell r="L365">
            <v>25800</v>
          </cell>
          <cell r="M365">
            <v>31700</v>
          </cell>
          <cell r="N365">
            <v>31900</v>
          </cell>
          <cell r="O365">
            <v>31900</v>
          </cell>
          <cell r="P365">
            <v>31900</v>
          </cell>
          <cell r="Q365">
            <v>31900</v>
          </cell>
          <cell r="R365">
            <v>31900</v>
          </cell>
          <cell r="S365">
            <v>31900</v>
          </cell>
          <cell r="T365">
            <v>31900</v>
          </cell>
          <cell r="U365">
            <v>31900</v>
          </cell>
          <cell r="V365">
            <v>31900</v>
          </cell>
          <cell r="W365">
            <v>31900</v>
          </cell>
          <cell r="X365">
            <v>376500</v>
          </cell>
        </row>
        <row r="366">
          <cell r="C366" t="str">
            <v>изготовление визиток (деловой полиграфии)</v>
          </cell>
          <cell r="D366" t="str">
            <v>Завод</v>
          </cell>
          <cell r="H366">
            <v>0</v>
          </cell>
          <cell r="I366">
            <v>2000</v>
          </cell>
          <cell r="J366">
            <v>5000</v>
          </cell>
          <cell r="K366">
            <v>7000</v>
          </cell>
          <cell r="L366">
            <v>0</v>
          </cell>
          <cell r="M366">
            <v>2000</v>
          </cell>
          <cell r="N366">
            <v>0</v>
          </cell>
          <cell r="O366">
            <v>0</v>
          </cell>
          <cell r="P366">
            <v>2000</v>
          </cell>
          <cell r="Q366">
            <v>0</v>
          </cell>
          <cell r="R366">
            <v>0</v>
          </cell>
          <cell r="S366">
            <v>2000</v>
          </cell>
          <cell r="T366">
            <v>0</v>
          </cell>
          <cell r="U366">
            <v>0</v>
          </cell>
          <cell r="V366">
            <v>2000</v>
          </cell>
          <cell r="W366">
            <v>0</v>
          </cell>
          <cell r="X366">
            <v>8000</v>
          </cell>
        </row>
        <row r="367">
          <cell r="C367" t="str">
            <v>хозтовары</v>
          </cell>
          <cell r="D367" t="str">
            <v>Завод</v>
          </cell>
          <cell r="H367">
            <v>18300</v>
          </cell>
          <cell r="I367">
            <v>26400</v>
          </cell>
          <cell r="J367">
            <v>28650</v>
          </cell>
          <cell r="K367">
            <v>73350</v>
          </cell>
          <cell r="L367">
            <v>25800</v>
          </cell>
          <cell r="M367">
            <v>31700</v>
          </cell>
          <cell r="N367">
            <v>31900</v>
          </cell>
          <cell r="O367">
            <v>31900</v>
          </cell>
          <cell r="P367">
            <v>31900</v>
          </cell>
          <cell r="Q367">
            <v>31900</v>
          </cell>
          <cell r="R367">
            <v>47850</v>
          </cell>
          <cell r="S367">
            <v>47850</v>
          </cell>
          <cell r="T367">
            <v>47850</v>
          </cell>
          <cell r="U367">
            <v>47850</v>
          </cell>
          <cell r="V367">
            <v>47850</v>
          </cell>
          <cell r="W367">
            <v>47850</v>
          </cell>
          <cell r="X367">
            <v>472200</v>
          </cell>
        </row>
        <row r="368">
          <cell r="C368" t="str">
            <v>экономическая, правовая, справочная литература</v>
          </cell>
          <cell r="D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</row>
        <row r="369">
          <cell r="C369" t="str">
            <v>чистая вода</v>
          </cell>
          <cell r="D369" t="str">
            <v>Завод</v>
          </cell>
          <cell r="H369">
            <v>24400</v>
          </cell>
          <cell r="I369">
            <v>35200</v>
          </cell>
          <cell r="J369">
            <v>28650</v>
          </cell>
          <cell r="K369">
            <v>88250</v>
          </cell>
          <cell r="L369">
            <v>38700</v>
          </cell>
          <cell r="M369">
            <v>47550</v>
          </cell>
          <cell r="N369">
            <v>47850</v>
          </cell>
          <cell r="O369">
            <v>47850</v>
          </cell>
          <cell r="P369">
            <v>47850</v>
          </cell>
          <cell r="Q369">
            <v>47850</v>
          </cell>
          <cell r="R369">
            <v>47850</v>
          </cell>
          <cell r="S369">
            <v>31900</v>
          </cell>
          <cell r="T369">
            <v>31900</v>
          </cell>
          <cell r="U369">
            <v>31900</v>
          </cell>
          <cell r="V369">
            <v>31900</v>
          </cell>
          <cell r="W369">
            <v>31900</v>
          </cell>
          <cell r="X369">
            <v>485000</v>
          </cell>
        </row>
        <row r="370">
          <cell r="C370" t="str">
            <v>прочие расходы (содержание офиса)</v>
          </cell>
          <cell r="D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C371" t="str">
            <v>Аренда офиса</v>
          </cell>
          <cell r="D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C372" t="str">
            <v>Аренда автостоянки</v>
          </cell>
          <cell r="D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C373" t="str">
            <v>Прочие расходы (аренда зданий)</v>
          </cell>
          <cell r="D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C374" t="str">
            <v>ГСМ</v>
          </cell>
          <cell r="D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C375" t="str">
            <v>услуги по ремонту и обслуживанию</v>
          </cell>
          <cell r="D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6">
          <cell r="C376" t="str">
            <v>Аренда машин / проездные</v>
          </cell>
          <cell r="D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C377" t="str">
            <v>Прочие расходы на транспорт</v>
          </cell>
          <cell r="D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C378" t="str">
            <v>поддержка ПО</v>
          </cell>
          <cell r="D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</row>
        <row r="379">
          <cell r="C379" t="str">
            <v>ремонт и сервисное обслуживание</v>
          </cell>
          <cell r="D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0">
          <cell r="C380" t="str">
            <v>расходы на хостинг и аутсорсинг</v>
          </cell>
          <cell r="D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C381" t="str">
            <v>Запасные части и расходные материалы для оргтехники</v>
          </cell>
          <cell r="D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C382" t="str">
            <v>Прочие расходы на содержание офисной техники и IT</v>
          </cell>
          <cell r="D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C383" t="str">
            <v>Услуги мобильной связи</v>
          </cell>
          <cell r="D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</row>
        <row r="384">
          <cell r="C384" t="str">
            <v>Услуги фиксированной связи</v>
          </cell>
          <cell r="D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C385" t="str">
            <v>Услуги Интернет</v>
          </cell>
          <cell r="D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 t="str">
            <v>Почтово-телеграфные и курьерские расходы</v>
          </cell>
          <cell r="D386" t="str">
            <v>Завод</v>
          </cell>
          <cell r="H386">
            <v>15000</v>
          </cell>
          <cell r="I386">
            <v>15000</v>
          </cell>
          <cell r="J386">
            <v>15000</v>
          </cell>
          <cell r="K386">
            <v>45000</v>
          </cell>
          <cell r="L386">
            <v>15000</v>
          </cell>
          <cell r="M386">
            <v>15000</v>
          </cell>
          <cell r="N386">
            <v>15000</v>
          </cell>
          <cell r="O386">
            <v>15000</v>
          </cell>
          <cell r="P386">
            <v>15000</v>
          </cell>
          <cell r="Q386">
            <v>15000</v>
          </cell>
          <cell r="R386">
            <v>15000</v>
          </cell>
          <cell r="S386">
            <v>15000</v>
          </cell>
          <cell r="T386">
            <v>15000</v>
          </cell>
          <cell r="U386">
            <v>15000</v>
          </cell>
          <cell r="V386">
            <v>15000</v>
          </cell>
          <cell r="W386">
            <v>15000</v>
          </cell>
          <cell r="X386">
            <v>180000</v>
          </cell>
        </row>
        <row r="387">
          <cell r="C387" t="str">
            <v>Подписка на периодические издания</v>
          </cell>
          <cell r="D387" t="str">
            <v>Завод</v>
          </cell>
          <cell r="H387">
            <v>0</v>
          </cell>
          <cell r="I387">
            <v>80000</v>
          </cell>
          <cell r="J387">
            <v>0</v>
          </cell>
          <cell r="K387">
            <v>80000</v>
          </cell>
          <cell r="L387">
            <v>0</v>
          </cell>
          <cell r="M387">
            <v>0</v>
          </cell>
          <cell r="N387">
            <v>0</v>
          </cell>
          <cell r="O387">
            <v>80000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85000</v>
          </cell>
          <cell r="V387">
            <v>0</v>
          </cell>
          <cell r="W387">
            <v>0</v>
          </cell>
          <cell r="X387">
            <v>165000</v>
          </cell>
        </row>
        <row r="388">
          <cell r="C388" t="str">
            <v>Прочие услуги связи</v>
          </cell>
          <cell r="D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 t="str">
            <v>Аренда каналов связи</v>
          </cell>
          <cell r="D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 t="str">
            <v>Услуги по охране объектов и персонала</v>
          </cell>
          <cell r="D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 t="str">
            <v>Информационная безопасность</v>
          </cell>
          <cell r="D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 t="str">
            <v>Прочие расходы (безопасность)</v>
          </cell>
          <cell r="D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 t="str">
            <v>Услуги внешнего аудита</v>
          </cell>
          <cell r="D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 t="str">
            <v>Юридические услуги</v>
          </cell>
          <cell r="D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 t="str">
            <v>Услуги регистраторов, нотариальные услуги</v>
          </cell>
          <cell r="D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</row>
        <row r="396">
          <cell r="C396" t="str">
            <v>Консультационно-информационные услуги</v>
          </cell>
          <cell r="D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 t="str">
            <v>Комиссии банков</v>
          </cell>
          <cell r="D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C398" t="str">
            <v>Услуги налоговых консультантов</v>
          </cell>
          <cell r="D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C399" t="str">
            <v>Налоги</v>
          </cell>
          <cell r="D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C400" t="str">
            <v>Штрафы и пени по налогам и сборам</v>
          </cell>
          <cell r="D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</row>
        <row r="401">
          <cell r="C401" t="str">
            <v>Бухгалтерские услуги</v>
          </cell>
          <cell r="D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</row>
        <row r="402">
          <cell r="C402" t="str">
            <v>Прочие расходы (проф. услуги)</v>
          </cell>
          <cell r="D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C403" t="str">
            <v>на корпоративные медиа (реклама)</v>
          </cell>
          <cell r="D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</row>
        <row r="404">
          <cell r="C404" t="str">
            <v>на корпоративные презентации (реклама)</v>
          </cell>
          <cell r="D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 t="str">
            <v>на федеральные и региональные СМИ (реклама)</v>
          </cell>
          <cell r="D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C406" t="str">
            <v>прочие (реклама)</v>
          </cell>
          <cell r="D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C407" t="str">
            <v>внутренние коммуникации (корп. мероприятия)</v>
          </cell>
          <cell r="D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C408" t="str">
            <v>проведение Стратегической сессии и семинаров (корп. мероприятия)</v>
          </cell>
          <cell r="D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C409" t="str">
            <v>участие в общественно-экономических мероприятиях (соц. проекты)</v>
          </cell>
          <cell r="D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C410" t="str">
            <v>поддержка некоммерческих и неправительственных организаций и объединений (соц. проекты)</v>
          </cell>
          <cell r="D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C411" t="str">
            <v>Прочие расходы (связи с общественностью)</v>
          </cell>
          <cell r="D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</row>
        <row r="412">
          <cell r="C412" t="str">
            <v>Ремонт офисных зданий и сооружений</v>
          </cell>
          <cell r="D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C413" t="str">
            <v>Покупка автотранспорта</v>
          </cell>
          <cell r="D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C414" t="str">
            <v>мебель</v>
          </cell>
          <cell r="D414" t="str">
            <v>Завод</v>
          </cell>
          <cell r="H414">
            <v>0</v>
          </cell>
          <cell r="I414">
            <v>1240000</v>
          </cell>
          <cell r="J414">
            <v>510000</v>
          </cell>
          <cell r="K414">
            <v>1750000</v>
          </cell>
          <cell r="L414">
            <v>0</v>
          </cell>
          <cell r="M414">
            <v>192000</v>
          </cell>
          <cell r="N414">
            <v>1257000</v>
          </cell>
          <cell r="O414">
            <v>0</v>
          </cell>
          <cell r="P414">
            <v>302000</v>
          </cell>
          <cell r="Q414">
            <v>421000</v>
          </cell>
          <cell r="R414">
            <v>946000</v>
          </cell>
          <cell r="S414">
            <v>1480000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4598000</v>
          </cell>
        </row>
        <row r="415">
          <cell r="C415" t="str">
            <v>компьютерная техника</v>
          </cell>
          <cell r="D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C416" t="str">
            <v>средства связи, бытовая техника</v>
          </cell>
          <cell r="D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</row>
        <row r="417">
          <cell r="C417" t="str">
            <v>серверное и сетевое оборудование</v>
          </cell>
          <cell r="D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</row>
        <row r="418">
          <cell r="C418" t="str">
            <v>Программное обеспечение</v>
          </cell>
          <cell r="D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</row>
        <row r="419">
          <cell r="C419" t="str">
            <v>Прочие расходы (инвестиции АУР)</v>
          </cell>
          <cell r="D419" t="str">
            <v>Завод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660000</v>
          </cell>
          <cell r="T419">
            <v>0</v>
          </cell>
          <cell r="U419">
            <v>85000</v>
          </cell>
          <cell r="V419">
            <v>0</v>
          </cell>
          <cell r="W419">
            <v>0</v>
          </cell>
          <cell r="X419">
            <v>745000</v>
          </cell>
        </row>
        <row r="420">
          <cell r="C420" t="str">
            <v>Доходы от проектов "под ключ"</v>
          </cell>
          <cell r="D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</row>
        <row r="421">
          <cell r="C421" t="str">
            <v>Доходы от продажи основных средств</v>
          </cell>
          <cell r="D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</row>
        <row r="422">
          <cell r="C422" t="str">
            <v>Поступления от реализации Бизнесов/Проектов</v>
          </cell>
          <cell r="D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</row>
        <row r="423">
          <cell r="C423" t="str">
            <v>Поступления от займов выданных (сторонние контрагенты и прочие акционеры, кроме РМАГ)</v>
          </cell>
          <cell r="D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C424" t="str">
            <v>Поступления от займов выданных (Бизнесы/Проекты/ДЗО)</v>
          </cell>
          <cell r="D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5">
          <cell r="C425" t="str">
            <v>Прочие поступления по инвестиционной деятельности</v>
          </cell>
          <cell r="D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</row>
        <row r="426">
          <cell r="C426" t="str">
            <v>Оборудование Oerlikon</v>
          </cell>
          <cell r="D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C427" t="str">
            <v>Оборудование Oerlikon. Расходы на БГ</v>
          </cell>
          <cell r="D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</row>
        <row r="428">
          <cell r="C428" t="str">
            <v>Таможенное оформление</v>
          </cell>
          <cell r="D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</row>
        <row r="429">
          <cell r="C429" t="str">
            <v>Вспомогательное оборудование</v>
          </cell>
          <cell r="D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C430" t="str">
            <v>Генеральный подряд</v>
          </cell>
          <cell r="D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</row>
        <row r="431">
          <cell r="C431" t="str">
            <v>Технический надзор</v>
          </cell>
          <cell r="D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C432" t="str">
            <v>СМР + проектирование + аренда (покупка) земли</v>
          </cell>
          <cell r="D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</row>
        <row r="433">
          <cell r="C433" t="str">
            <v>Вложения в проекты "под ключ"</v>
          </cell>
          <cell r="D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C434" t="str">
            <v>Прочие инвестиции в основные средства</v>
          </cell>
          <cell r="D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C435" t="str">
            <v>Инвестиции в бизнесы/проекты/ДЗО</v>
          </cell>
          <cell r="D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</row>
        <row r="436">
          <cell r="C436" t="str">
            <v>Выплаты по займам выданным (сторонние контрагенты и прочие акционеры, кроме РМАГ)</v>
          </cell>
          <cell r="D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</row>
        <row r="437">
          <cell r="C437" t="str">
            <v>Выплаты по займам выданным (Бизнесы/Проекты/ДЗО)</v>
          </cell>
          <cell r="D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</row>
        <row r="438">
          <cell r="C438" t="str">
            <v>Вложение в уставный капитал НТЦ</v>
          </cell>
          <cell r="D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</row>
        <row r="439">
          <cell r="C439" t="str">
            <v>Расходы на НИР и НИОКР НТЦ</v>
          </cell>
          <cell r="D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</row>
        <row r="440">
          <cell r="C440" t="str">
            <v>Акционерное финансирование от РМАГ</v>
          </cell>
          <cell r="D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</row>
        <row r="441">
          <cell r="C441" t="str">
            <v>Акционерное финансирование от Меткомбанка</v>
          </cell>
          <cell r="D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</row>
        <row r="442">
          <cell r="C442" t="str">
            <v>Акционерное финансирование от 3-х лиц по указанию РМАГ</v>
          </cell>
          <cell r="D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C443" t="str">
            <v>Акционерное финансирование от прочих акционеров</v>
          </cell>
          <cell r="D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C444" t="str">
            <v>Привлечение банковских кредитов</v>
          </cell>
          <cell r="D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C445" t="str">
            <v>Поступления от займов полученных (сторонние контрагенты и прочие акционеры, кроме РМАГ)</v>
          </cell>
          <cell r="D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</row>
        <row r="446">
          <cell r="C446" t="str">
            <v>Поступления от займов полученных (Бизнесы/Проекты/ДЗО)</v>
          </cell>
          <cell r="D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C447" t="str">
            <v>Поступления от ценных бумаг</v>
          </cell>
          <cell r="D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C448" t="str">
            <v>Прочие поступления по финансовой деятельности</v>
          </cell>
          <cell r="D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C449" t="str">
            <v>Выплата дивидендов в РМАГ</v>
          </cell>
          <cell r="D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</row>
        <row r="450">
          <cell r="C450" t="str">
            <v>Выплата дивидендов в Меткомбанк</v>
          </cell>
          <cell r="D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C451" t="str">
            <v>Выплата дивидендов на 3-х лиц по указанию РМАГ</v>
          </cell>
          <cell r="D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C452" t="str">
            <v>Выплата дивидендов прочим акционерам</v>
          </cell>
          <cell r="D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C453" t="str">
            <v>Погашение банковских кредитов</v>
          </cell>
          <cell r="D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</row>
        <row r="454">
          <cell r="C454" t="str">
            <v>Выплаты по займам полученным (сторонние контрагенты и прочие акционеры, кроме РМАГ)</v>
          </cell>
          <cell r="D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</row>
        <row r="455">
          <cell r="C455" t="str">
            <v>Выплаты по займам полученным (Бизнесы/Проекты/ДЗО)</v>
          </cell>
          <cell r="D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</row>
        <row r="456">
          <cell r="C456" t="str">
            <v>Выплаты по ценным бумагам</v>
          </cell>
          <cell r="D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C457" t="str">
            <v>Прочие расходы по финансовой деятельности</v>
          </cell>
          <cell r="D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C458" t="str">
            <v>Курсовые разницы</v>
          </cell>
          <cell r="D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C459" t="str">
            <v>Транзитные поступления от РМАГ</v>
          </cell>
          <cell r="D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C460" t="str">
            <v>Транзитные поступления от Меткомбанка</v>
          </cell>
          <cell r="D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C461" t="str">
            <v>Транзитные поступления от 3-х лиц по указанию РМАГ</v>
          </cell>
          <cell r="D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C462" t="str">
            <v>Транзитные поступления от Бизнесов/Проектов/ДЗО</v>
          </cell>
          <cell r="D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C463" t="str">
            <v>Транзитные выбытия в РМАГ</v>
          </cell>
          <cell r="D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4">
          <cell r="C464" t="str">
            <v>Транзитные выбытия в Меткомбанк</v>
          </cell>
          <cell r="D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C465" t="str">
            <v>Транзитные выбытия на 3-х лиц по указанию РМАГ</v>
          </cell>
          <cell r="D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C466" t="str">
            <v>Транзитные выбытия в Бизнесы/Проекты/ДЗО</v>
          </cell>
          <cell r="D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</row>
        <row r="467">
          <cell r="C467" t="str">
            <v>Чистое изменение денежных средств</v>
          </cell>
          <cell r="D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</row>
        <row r="468">
          <cell r="C468" t="str">
            <v>Денежные средства на начало периода</v>
          </cell>
          <cell r="D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C469" t="str">
            <v>Денежные средства на конец периода</v>
          </cell>
          <cell r="D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</row>
        <row r="470">
          <cell r="C470" t="str">
            <v>Покупка валюты</v>
          </cell>
          <cell r="D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</row>
        <row r="471">
          <cell r="C471" t="str">
            <v>Перевод собственных средств</v>
          </cell>
          <cell r="D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</row>
        <row r="472">
          <cell r="D472" t="str">
            <v>Завод</v>
          </cell>
          <cell r="H472">
            <v>-6157830</v>
          </cell>
          <cell r="I472">
            <v>-17000</v>
          </cell>
          <cell r="J472">
            <v>-17000</v>
          </cell>
          <cell r="K472">
            <v>-6191830</v>
          </cell>
          <cell r="L472">
            <v>0</v>
          </cell>
          <cell r="M472">
            <v>0</v>
          </cell>
          <cell r="N472">
            <v>-1084015.1419999998</v>
          </cell>
          <cell r="O472">
            <v>-3994951.4779999997</v>
          </cell>
          <cell r="P472">
            <v>-3458598.1247999999</v>
          </cell>
          <cell r="Q472">
            <v>-1312866</v>
          </cell>
          <cell r="R472">
            <v>-5863726.3999999994</v>
          </cell>
          <cell r="S472">
            <v>-167300</v>
          </cell>
          <cell r="T472">
            <v>-167300</v>
          </cell>
          <cell r="U472">
            <v>-167300</v>
          </cell>
          <cell r="V472">
            <v>-167300</v>
          </cell>
          <cell r="W472">
            <v>-167300</v>
          </cell>
          <cell r="X472">
            <v>-16550657.1448</v>
          </cell>
        </row>
        <row r="473">
          <cell r="C473" t="str">
            <v>Доходы от продажи собственных модулей</v>
          </cell>
          <cell r="D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C474" t="str">
            <v>НИР и НИОКР НТЦ - Хевел</v>
          </cell>
          <cell r="D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C475" t="str">
            <v>Генеральный подряд ИЭС - Хевел</v>
          </cell>
          <cell r="D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</row>
        <row r="476">
          <cell r="C476" t="str">
            <v>Поступления от Бизнесов/Проектов</v>
          </cell>
          <cell r="D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</row>
        <row r="477">
          <cell r="C477" t="str">
            <v>Проценты по банковским депозитам</v>
          </cell>
          <cell r="D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C478" t="str">
            <v>Проценты по предоставленным кредитам/займам</v>
          </cell>
          <cell r="D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</row>
        <row r="479">
          <cell r="C479" t="str">
            <v>Доходы от продажи модулей</v>
          </cell>
          <cell r="D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</row>
        <row r="480">
          <cell r="C480" t="str">
            <v>Доходы от продажи коммерческих установок</v>
          </cell>
          <cell r="D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C481" t="str">
            <v>Оказание услуг технического исполнителя</v>
          </cell>
          <cell r="D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</row>
        <row r="482">
          <cell r="C482" t="str">
            <v>Прочие поступления</v>
          </cell>
          <cell r="D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</row>
        <row r="483">
          <cell r="C483" t="str">
            <v>Сырье и материалы</v>
          </cell>
          <cell r="D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C484" t="str">
            <v>ФОТ + ЕСН</v>
          </cell>
          <cell r="D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</row>
        <row r="485">
          <cell r="C485" t="str">
            <v>Электроэнергия</v>
          </cell>
          <cell r="D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</row>
        <row r="486">
          <cell r="C486" t="str">
            <v>Общепроизводственные</v>
          </cell>
          <cell r="D486" t="str">
            <v>Завод</v>
          </cell>
          <cell r="H486">
            <v>0</v>
          </cell>
          <cell r="I486">
            <v>17000</v>
          </cell>
          <cell r="J486">
            <v>17000</v>
          </cell>
          <cell r="K486">
            <v>34000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81300</v>
          </cell>
          <cell r="R486">
            <v>167300</v>
          </cell>
          <cell r="S486">
            <v>167300</v>
          </cell>
          <cell r="T486">
            <v>167300</v>
          </cell>
          <cell r="U486">
            <v>167300</v>
          </cell>
          <cell r="V486">
            <v>167300</v>
          </cell>
          <cell r="W486">
            <v>167300</v>
          </cell>
          <cell r="X486">
            <v>1085100</v>
          </cell>
        </row>
        <row r="487">
          <cell r="C487" t="str">
            <v>Прочие производственные расходы</v>
          </cell>
          <cell r="D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</row>
        <row r="488">
          <cell r="C488" t="str">
            <v>Операционные расходы по новым проектам</v>
          </cell>
          <cell r="D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C489" t="str">
            <v>Выплата процентов по полученным займам и кредитам</v>
          </cell>
          <cell r="D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C490" t="str">
            <v>Налоги и сборы, штрафы и пени</v>
          </cell>
          <cell r="D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</row>
        <row r="491">
          <cell r="C491" t="str">
            <v>Возмещение НДС</v>
          </cell>
          <cell r="D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</row>
        <row r="492">
          <cell r="C492" t="str">
            <v>Расходы на закупку модулей</v>
          </cell>
          <cell r="D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C493" t="str">
            <v>Расходы на закупку и монтаж коммерческих установок</v>
          </cell>
          <cell r="D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</row>
        <row r="494">
          <cell r="C494" t="str">
            <v>Прочие расходы</v>
          </cell>
          <cell r="D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</row>
        <row r="495">
          <cell r="C495" t="str">
            <v>Коммерческие расходы</v>
          </cell>
          <cell r="D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C496" t="str">
            <v>основная зарплата + подоходный налог</v>
          </cell>
          <cell r="D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</row>
        <row r="497">
          <cell r="C497" t="str">
            <v>бонус + подоходный налог</v>
          </cell>
          <cell r="D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</row>
        <row r="498">
          <cell r="C498" t="str">
            <v>льготы, материальная помощь</v>
          </cell>
          <cell r="D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C499" t="str">
            <v>резерв (фонд оплаты труда)</v>
          </cell>
          <cell r="D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</row>
        <row r="500">
          <cell r="C500" t="str">
            <v>Социальные выплаты (ЕСН)</v>
          </cell>
          <cell r="D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</row>
        <row r="501">
          <cell r="C501" t="str">
            <v>Добровольное медицинское страхование</v>
          </cell>
          <cell r="D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</row>
        <row r="502">
          <cell r="C502" t="str">
            <v>Прочие виды страхования</v>
          </cell>
          <cell r="D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</row>
        <row r="503">
          <cell r="C503" t="str">
            <v>спортивно-оздоровительные мероприятия</v>
          </cell>
          <cell r="D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C504" t="str">
            <v>расходы на культурно-массовые мероприятия, корпоративные вечера и пр.</v>
          </cell>
          <cell r="D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C505" t="str">
            <v>Взносы в негосударственный ПФ</v>
          </cell>
          <cell r="D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</row>
        <row r="506">
          <cell r="C506" t="str">
            <v>Аренда квартиры</v>
          </cell>
          <cell r="D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</row>
        <row r="507">
          <cell r="C507" t="str">
            <v>Коммунальные платежи (квартира)</v>
          </cell>
          <cell r="D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C508" t="str">
            <v>Прочие расходы (содержание персонала)</v>
          </cell>
          <cell r="D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</row>
        <row r="509">
          <cell r="C509" t="str">
            <v>Командировочные расходы</v>
          </cell>
          <cell r="D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</row>
        <row r="510">
          <cell r="C510" t="str">
            <v>Представительские расходы</v>
          </cell>
          <cell r="D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C511" t="str">
            <v>расходы на текущее обучение</v>
          </cell>
          <cell r="D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C512" t="str">
            <v>расходы на целевое обучение</v>
          </cell>
          <cell r="D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C513" t="str">
            <v>Услуги рекрутинговых агентств и прочие расходы по подбору персонала</v>
          </cell>
          <cell r="D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C514" t="str">
            <v>ремонт и обслуживание зданий и сооружений</v>
          </cell>
          <cell r="D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</row>
        <row r="515">
          <cell r="C515" t="str">
            <v>ремонт мебели</v>
          </cell>
          <cell r="D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</row>
        <row r="516">
          <cell r="C516" t="str">
            <v>ремонт бытовой техники</v>
          </cell>
          <cell r="D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</row>
        <row r="517">
          <cell r="C517" t="str">
            <v>запчасти и материалы</v>
          </cell>
          <cell r="D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</row>
        <row r="518">
          <cell r="C518" t="str">
            <v>оформление и обустройство офисов</v>
          </cell>
          <cell r="D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</row>
        <row r="519">
          <cell r="C519" t="str">
            <v>уборка офисов</v>
          </cell>
          <cell r="D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C520" t="str">
            <v>Услуги коммунального хозяйства</v>
          </cell>
          <cell r="D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C521" t="str">
            <v>канцелярские товары</v>
          </cell>
          <cell r="D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C522" t="str">
            <v>изготовление визиток (деловой полиграфии)</v>
          </cell>
          <cell r="D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C523" t="str">
            <v>хозтовары</v>
          </cell>
          <cell r="D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C524" t="str">
            <v>экономическая, правовая, справочная литература</v>
          </cell>
          <cell r="D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</row>
        <row r="525">
          <cell r="C525" t="str">
            <v>чистая вода</v>
          </cell>
          <cell r="D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</row>
        <row r="526">
          <cell r="C526" t="str">
            <v>прочие расходы (содержание офиса)</v>
          </cell>
          <cell r="D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</row>
        <row r="527">
          <cell r="C527" t="str">
            <v>Аренда офиса</v>
          </cell>
          <cell r="D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</row>
        <row r="528">
          <cell r="C528" t="str">
            <v>Аренда автостоянки</v>
          </cell>
          <cell r="D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</row>
        <row r="529">
          <cell r="C529" t="str">
            <v>Прочие расходы (аренда зданий)</v>
          </cell>
          <cell r="D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</row>
        <row r="530">
          <cell r="C530" t="str">
            <v>ГСМ</v>
          </cell>
          <cell r="D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</row>
        <row r="531">
          <cell r="C531" t="str">
            <v>услуги по ремонту и обслуживанию</v>
          </cell>
          <cell r="D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</row>
        <row r="532">
          <cell r="C532" t="str">
            <v>Аренда машин / проездные</v>
          </cell>
          <cell r="D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</row>
        <row r="533">
          <cell r="C533" t="str">
            <v>Прочие расходы на транспорт</v>
          </cell>
          <cell r="D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</row>
        <row r="534">
          <cell r="C534" t="str">
            <v>поддержка ПО</v>
          </cell>
          <cell r="D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</row>
        <row r="535">
          <cell r="C535" t="str">
            <v>ремонт и сервисное обслуживание</v>
          </cell>
          <cell r="D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</row>
        <row r="536">
          <cell r="C536" t="str">
            <v>расходы на хостинг и аутсорсинг</v>
          </cell>
          <cell r="D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</row>
        <row r="537">
          <cell r="C537" t="str">
            <v>Запасные части и расходные материалы для оргтехники</v>
          </cell>
          <cell r="D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</row>
        <row r="538">
          <cell r="C538" t="str">
            <v>Прочие расходы на содержание офисной техники и IT</v>
          </cell>
          <cell r="D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</row>
        <row r="539">
          <cell r="C539" t="str">
            <v>Услуги мобильной связи</v>
          </cell>
          <cell r="D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C540" t="str">
            <v>Услуги фиксированной связи</v>
          </cell>
          <cell r="D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C541" t="str">
            <v>Услуги Интернет</v>
          </cell>
          <cell r="D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C542" t="str">
            <v>Почтово-телеграфные и курьерские расходы</v>
          </cell>
          <cell r="D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</row>
        <row r="543">
          <cell r="C543" t="str">
            <v>Подписка на периодические издания</v>
          </cell>
          <cell r="D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</row>
        <row r="544">
          <cell r="C544" t="str">
            <v>Прочие услуги связи</v>
          </cell>
          <cell r="D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</row>
        <row r="545">
          <cell r="C545" t="str">
            <v>Аренда каналов связи</v>
          </cell>
          <cell r="D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</row>
        <row r="546">
          <cell r="C546" t="str">
            <v>Услуги по охране объектов и персонала</v>
          </cell>
          <cell r="D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C547" t="str">
            <v>Информационная безопасность</v>
          </cell>
          <cell r="D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C548" t="str">
            <v>Прочие расходы (безопасность)</v>
          </cell>
          <cell r="D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C549" t="str">
            <v>Услуги внешнего аудита</v>
          </cell>
          <cell r="D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</row>
        <row r="550">
          <cell r="C550" t="str">
            <v>Юридические услуги</v>
          </cell>
          <cell r="D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</row>
        <row r="551">
          <cell r="C551" t="str">
            <v>Услуги регистраторов, нотариальные услуги</v>
          </cell>
          <cell r="D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C552" t="str">
            <v>Консультационно-информационные услуги</v>
          </cell>
          <cell r="D552" t="str">
            <v>Завод</v>
          </cell>
          <cell r="H552">
            <v>6157830</v>
          </cell>
          <cell r="I552">
            <v>0</v>
          </cell>
          <cell r="J552">
            <v>0</v>
          </cell>
          <cell r="K552">
            <v>6157830</v>
          </cell>
          <cell r="L552">
            <v>0</v>
          </cell>
          <cell r="M552">
            <v>0</v>
          </cell>
          <cell r="N552">
            <v>1084015.1419999998</v>
          </cell>
          <cell r="O552">
            <v>3994951.4779999997</v>
          </cell>
          <cell r="P552">
            <v>3458598.1247999999</v>
          </cell>
          <cell r="Q552">
            <v>1231566</v>
          </cell>
          <cell r="R552">
            <v>5696426.3999999994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15465557.1448</v>
          </cell>
        </row>
        <row r="553">
          <cell r="C553" t="str">
            <v>Комиссии банков</v>
          </cell>
          <cell r="D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</row>
        <row r="554">
          <cell r="C554" t="str">
            <v>Услуги налоговых консультантов</v>
          </cell>
          <cell r="D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C555" t="str">
            <v>Налоги</v>
          </cell>
          <cell r="D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</row>
        <row r="556">
          <cell r="C556" t="str">
            <v>Штрафы и пени по налогам и сборам</v>
          </cell>
          <cell r="D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</row>
        <row r="557">
          <cell r="C557" t="str">
            <v>Бухгалтерские услуги</v>
          </cell>
          <cell r="D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C558" t="str">
            <v>Прочие расходы (проф. услуги)</v>
          </cell>
          <cell r="D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C559" t="str">
            <v>на корпоративные медиа (реклама)</v>
          </cell>
          <cell r="D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</row>
        <row r="560">
          <cell r="C560" t="str">
            <v>на корпоративные презентации (реклама)</v>
          </cell>
          <cell r="D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C561" t="str">
            <v>на федеральные и региональные СМИ (реклама)</v>
          </cell>
          <cell r="D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C562" t="str">
            <v>прочие (реклама)</v>
          </cell>
          <cell r="D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</row>
        <row r="563">
          <cell r="C563" t="str">
            <v>внутренние коммуникации (корп. мероприятия)</v>
          </cell>
          <cell r="D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C564" t="str">
            <v>проведение Стратегической сессии и семинаров (корп. мероприятия)</v>
          </cell>
          <cell r="D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C565" t="str">
            <v>участие в общественно-экономических мероприятиях (соц. проекты)</v>
          </cell>
          <cell r="D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C566" t="str">
            <v>поддержка некоммерческих и неправительственных организаций и объединений (соц. проекты)</v>
          </cell>
          <cell r="D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C567" t="str">
            <v>Прочие расходы (связи с общественностью)</v>
          </cell>
          <cell r="D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C568" t="str">
            <v>Ремонт офисных зданий и сооружений</v>
          </cell>
          <cell r="D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</row>
        <row r="569">
          <cell r="C569" t="str">
            <v>Покупка автотранспорта</v>
          </cell>
          <cell r="D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</row>
        <row r="570">
          <cell r="C570" t="str">
            <v>мебель</v>
          </cell>
          <cell r="D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</row>
        <row r="571">
          <cell r="C571" t="str">
            <v>компьютерная техника</v>
          </cell>
          <cell r="D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</row>
        <row r="572">
          <cell r="C572" t="str">
            <v>средства связи, бытовая техника</v>
          </cell>
          <cell r="D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</row>
        <row r="573">
          <cell r="C573" t="str">
            <v>серверное и сетевое оборудование</v>
          </cell>
          <cell r="D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</row>
        <row r="574">
          <cell r="C574" t="str">
            <v>Программное обеспечение</v>
          </cell>
          <cell r="D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</row>
        <row r="575">
          <cell r="C575" t="str">
            <v>Прочие расходы (инвестиции АУР)</v>
          </cell>
          <cell r="D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</row>
        <row r="576">
          <cell r="C576" t="str">
            <v>Доходы от проектов "под ключ"</v>
          </cell>
          <cell r="D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</row>
        <row r="577">
          <cell r="C577" t="str">
            <v>Доходы от продажи основных средств</v>
          </cell>
          <cell r="D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</row>
        <row r="578">
          <cell r="C578" t="str">
            <v>Поступления от реализации Бизнесов/Проектов</v>
          </cell>
          <cell r="D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C579" t="str">
            <v>Поступления от займов выданных (сторонние контрагенты и прочие акционеры, кроме РМАГ)</v>
          </cell>
          <cell r="D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</row>
        <row r="580">
          <cell r="C580" t="str">
            <v>Поступления от займов выданных (Бизнесы/Проекты/ДЗО)</v>
          </cell>
          <cell r="D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</row>
        <row r="581">
          <cell r="C581" t="str">
            <v>Прочие поступления по инвестиционной деятельности</v>
          </cell>
          <cell r="D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C582" t="str">
            <v>Оборудование Oerlikon</v>
          </cell>
          <cell r="D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</row>
        <row r="583">
          <cell r="C583" t="str">
            <v>Оборудование Oerlikon. Расходы на БГ</v>
          </cell>
          <cell r="D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</row>
        <row r="584">
          <cell r="C584" t="str">
            <v>Таможенное оформление</v>
          </cell>
          <cell r="D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C585" t="str">
            <v>Вспомогательное оборудование</v>
          </cell>
          <cell r="D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C586" t="str">
            <v>Генеральный подряд</v>
          </cell>
          <cell r="D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C587" t="str">
            <v>Технический надзор</v>
          </cell>
          <cell r="D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C588" t="str">
            <v>СМР + проектирование + аренда (покупка) земли</v>
          </cell>
          <cell r="D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</row>
        <row r="589">
          <cell r="C589" t="str">
            <v>Вложения в проекты "под ключ"</v>
          </cell>
          <cell r="D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C590" t="str">
            <v>Прочие инвестиции в основные средства</v>
          </cell>
          <cell r="D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C591" t="str">
            <v>Инвестиции в бизнесы/проекты/ДЗО</v>
          </cell>
          <cell r="D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C592" t="str">
            <v>Выплаты по займам выданным (сторонние контрагенты и прочие акционеры, кроме РМАГ)</v>
          </cell>
          <cell r="D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C593" t="str">
            <v>Выплаты по займам выданным (Бизнесы/Проекты/ДЗО)</v>
          </cell>
          <cell r="D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C594" t="str">
            <v>Вложение в уставный капитал НТЦ</v>
          </cell>
          <cell r="D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</row>
        <row r="595">
          <cell r="C595" t="str">
            <v>Расходы на НИР и НИОКР НТЦ</v>
          </cell>
          <cell r="D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</row>
        <row r="596">
          <cell r="C596" t="str">
            <v>Акционерное финансирование от РМАГ</v>
          </cell>
          <cell r="D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C597" t="str">
            <v>Акционерное финансирование от Меткомбанка</v>
          </cell>
          <cell r="D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</row>
        <row r="598">
          <cell r="C598" t="str">
            <v>Акционерное финансирование от 3-х лиц по указанию РМАГ</v>
          </cell>
          <cell r="D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</row>
        <row r="599">
          <cell r="C599" t="str">
            <v>Акционерное финансирование от прочих акционеров</v>
          </cell>
          <cell r="D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</row>
        <row r="600">
          <cell r="C600" t="str">
            <v>Привлечение банковских кредитов</v>
          </cell>
          <cell r="D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</row>
        <row r="601">
          <cell r="C601" t="str">
            <v>Поступления от займов полученных (сторонние контрагенты и прочие акционеры, кроме РМАГ)</v>
          </cell>
          <cell r="D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</row>
        <row r="602">
          <cell r="C602" t="str">
            <v>Поступления от займов полученных (Бизнесы/Проекты/ДЗО)</v>
          </cell>
          <cell r="D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</row>
        <row r="603">
          <cell r="C603" t="str">
            <v>Поступления от ценных бумаг</v>
          </cell>
          <cell r="D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C604" t="str">
            <v>Прочие поступления по финансовой деятельности</v>
          </cell>
          <cell r="D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</row>
        <row r="605">
          <cell r="C605" t="str">
            <v>Выплата дивидендов в РМАГ</v>
          </cell>
          <cell r="D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C606" t="str">
            <v>Выплата дивидендов в Меткомбанк</v>
          </cell>
          <cell r="D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C607" t="str">
            <v>Выплата дивидендов на 3-х лиц по указанию РМАГ</v>
          </cell>
          <cell r="D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C608" t="str">
            <v>Выплата дивидендов прочим акционерам</v>
          </cell>
          <cell r="D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C609" t="str">
            <v>Погашение банковских кредитов</v>
          </cell>
          <cell r="D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C610" t="str">
            <v>Выплаты по займам полученным (сторонние контрагенты и прочие акционеры, кроме РМАГ)</v>
          </cell>
          <cell r="D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C611" t="str">
            <v>Выплаты по займам полученным (Бизнесы/Проекты/ДЗО)</v>
          </cell>
          <cell r="D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C612" t="str">
            <v>Выплаты по ценным бумагам</v>
          </cell>
          <cell r="D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C613" t="str">
            <v>Прочие расходы по финансовой деятельности</v>
          </cell>
          <cell r="D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C614" t="str">
            <v>Курсовые разницы</v>
          </cell>
          <cell r="D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C615" t="str">
            <v>Транзитные поступления от РМАГ</v>
          </cell>
          <cell r="D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C616" t="str">
            <v>Транзитные поступления от Меткомбанка</v>
          </cell>
          <cell r="D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</row>
        <row r="617">
          <cell r="C617" t="str">
            <v>Транзитные поступления от 3-х лиц по указанию РМАГ</v>
          </cell>
          <cell r="D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C618" t="str">
            <v>Транзитные поступления от Бизнесов/Проектов/ДЗО</v>
          </cell>
          <cell r="D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C619" t="str">
            <v>Транзитные выбытия в РМАГ</v>
          </cell>
          <cell r="D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C620" t="str">
            <v>Транзитные выбытия в Меткомбанк</v>
          </cell>
          <cell r="D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</row>
        <row r="621">
          <cell r="C621" t="str">
            <v>Транзитные выбытия на 3-х лиц по указанию РМАГ</v>
          </cell>
          <cell r="D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C622" t="str">
            <v>Транзитные выбытия в Бизнесы/Проекты/ДЗО</v>
          </cell>
          <cell r="D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C623" t="str">
            <v>Чистое изменение денежных средств</v>
          </cell>
          <cell r="D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C624" t="str">
            <v>Денежные средства на начало периода</v>
          </cell>
          <cell r="D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C625" t="str">
            <v>Денежные средства на конец периода</v>
          </cell>
          <cell r="D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</row>
        <row r="626">
          <cell r="C626" t="str">
            <v>Покупка валюты</v>
          </cell>
          <cell r="D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</row>
        <row r="627">
          <cell r="C627" t="str">
            <v>Перевод собственных средств</v>
          </cell>
          <cell r="D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D628" t="str">
            <v>Завод</v>
          </cell>
          <cell r="H628">
            <v>-1996475.3199999998</v>
          </cell>
          <cell r="I628">
            <v>-623031</v>
          </cell>
          <cell r="J628">
            <v>-5348612.1500000004</v>
          </cell>
          <cell r="K628">
            <v>-7968118.4700000007</v>
          </cell>
          <cell r="L628">
            <v>-1481352</v>
          </cell>
          <cell r="M628">
            <v>-2409873.09</v>
          </cell>
          <cell r="N628">
            <v>-3770862.09</v>
          </cell>
          <cell r="O628">
            <v>-1890946.55</v>
          </cell>
          <cell r="P628">
            <v>-1482703</v>
          </cell>
          <cell r="Q628">
            <v>-3711195.5</v>
          </cell>
          <cell r="R628">
            <v>-40379955.729999997</v>
          </cell>
          <cell r="S628">
            <v>-2290000</v>
          </cell>
          <cell r="T628">
            <v>-880000</v>
          </cell>
          <cell r="U628">
            <v>-157691000</v>
          </cell>
          <cell r="V628">
            <v>-1820000</v>
          </cell>
          <cell r="W628">
            <v>-820000</v>
          </cell>
          <cell r="X628">
            <v>-218627887.95999998</v>
          </cell>
        </row>
        <row r="629">
          <cell r="C629" t="str">
            <v>Доходы от продажи собственных модулей</v>
          </cell>
          <cell r="D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C630" t="str">
            <v>НИР и НИОКР НТЦ - Хевел</v>
          </cell>
          <cell r="D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C631" t="str">
            <v>Генеральный подряд ИЭС - Хевел</v>
          </cell>
          <cell r="D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C632" t="str">
            <v>Поступления от Бизнесов/Проектов</v>
          </cell>
          <cell r="D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C633" t="str">
            <v>Проценты по банковским депозитам</v>
          </cell>
          <cell r="D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C634" t="str">
            <v>Проценты по предоставленным кредитам/займам</v>
          </cell>
          <cell r="D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</row>
        <row r="635">
          <cell r="C635" t="str">
            <v>Доходы от продажи модулей</v>
          </cell>
          <cell r="D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</row>
        <row r="636">
          <cell r="C636" t="str">
            <v>Доходы от продажи коммерческих установок</v>
          </cell>
          <cell r="D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C637" t="str">
            <v>Оказание услуг технического исполнителя</v>
          </cell>
          <cell r="D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</row>
        <row r="638">
          <cell r="C638" t="str">
            <v>Прочие поступления</v>
          </cell>
          <cell r="D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</row>
        <row r="639">
          <cell r="C639" t="str">
            <v>Сырье и материалы</v>
          </cell>
          <cell r="D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C640" t="str">
            <v>ФОТ + ЕСН</v>
          </cell>
          <cell r="D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C641" t="str">
            <v>Электроэнергия</v>
          </cell>
          <cell r="D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C642" t="str">
            <v>Общепроизводственные</v>
          </cell>
          <cell r="D642" t="str">
            <v>Завод</v>
          </cell>
          <cell r="H642">
            <v>214052</v>
          </cell>
          <cell r="I642">
            <v>214052</v>
          </cell>
          <cell r="J642">
            <v>580292</v>
          </cell>
          <cell r="K642">
            <v>1008396</v>
          </cell>
          <cell r="L642">
            <v>214052</v>
          </cell>
          <cell r="M642">
            <v>214052</v>
          </cell>
          <cell r="N642">
            <v>379065</v>
          </cell>
          <cell r="O642">
            <v>0</v>
          </cell>
          <cell r="P642">
            <v>180950</v>
          </cell>
          <cell r="Q642">
            <v>320000</v>
          </cell>
          <cell r="R642">
            <v>1320000</v>
          </cell>
          <cell r="S642">
            <v>320000</v>
          </cell>
          <cell r="T642">
            <v>320000</v>
          </cell>
          <cell r="U642">
            <v>320000</v>
          </cell>
          <cell r="V642">
            <v>320000</v>
          </cell>
          <cell r="W642">
            <v>320000</v>
          </cell>
          <cell r="X642">
            <v>4228119</v>
          </cell>
        </row>
        <row r="643">
          <cell r="C643" t="str">
            <v>Прочие производственные расходы</v>
          </cell>
          <cell r="D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</row>
        <row r="644">
          <cell r="C644" t="str">
            <v>Операционные расходы по новым проектам</v>
          </cell>
          <cell r="D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</row>
        <row r="645">
          <cell r="C645" t="str">
            <v>Выплата процентов по полученным займам и кредитам</v>
          </cell>
          <cell r="D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C646" t="str">
            <v>Налоги и сборы, штрафы и пени</v>
          </cell>
          <cell r="D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</row>
        <row r="647">
          <cell r="C647" t="str">
            <v>Возмещение НДС</v>
          </cell>
          <cell r="D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C648" t="str">
            <v>Расходы на закупку модулей</v>
          </cell>
          <cell r="D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C649" t="str">
            <v>Расходы на закупку и монтаж коммерческих установок</v>
          </cell>
          <cell r="D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C650" t="str">
            <v>Прочие расходы</v>
          </cell>
          <cell r="D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C651" t="str">
            <v>Коммерческие расходы</v>
          </cell>
          <cell r="D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C652" t="str">
            <v>основная зарплата + подоходный налог</v>
          </cell>
          <cell r="D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C653" t="str">
            <v>бонус + подоходный налог</v>
          </cell>
          <cell r="D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C654" t="str">
            <v>льготы, материальная помощь</v>
          </cell>
          <cell r="D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C655" t="str">
            <v>резерв (фонд оплаты труда)</v>
          </cell>
          <cell r="D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C656" t="str">
            <v>Социальные выплаты (ЕСН)</v>
          </cell>
          <cell r="D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C657" t="str">
            <v>Добровольное медицинское страхование</v>
          </cell>
          <cell r="D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C658" t="str">
            <v>Прочие виды страхования</v>
          </cell>
          <cell r="D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</row>
        <row r="659">
          <cell r="C659" t="str">
            <v>спортивно-оздоровительные мероприятия</v>
          </cell>
          <cell r="D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</row>
        <row r="660">
          <cell r="C660" t="str">
            <v>расходы на культурно-массовые мероприятия, корпоративные вечера и пр.</v>
          </cell>
          <cell r="D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C661" t="str">
            <v>Взносы в негосударственный ПФ</v>
          </cell>
          <cell r="D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</row>
        <row r="662">
          <cell r="C662" t="str">
            <v>Аренда квартиры</v>
          </cell>
          <cell r="D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</row>
        <row r="663">
          <cell r="C663" t="str">
            <v>Коммунальные платежи (квартира)</v>
          </cell>
          <cell r="D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C664" t="str">
            <v>Прочие расходы (содержание персонала)</v>
          </cell>
          <cell r="D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</row>
        <row r="665">
          <cell r="C665" t="str">
            <v>Командировочные расходы</v>
          </cell>
          <cell r="D665" t="str">
            <v>Завод</v>
          </cell>
          <cell r="H665">
            <v>148800</v>
          </cell>
          <cell r="I665">
            <v>130400</v>
          </cell>
          <cell r="J665">
            <v>148800</v>
          </cell>
          <cell r="K665">
            <v>428000</v>
          </cell>
          <cell r="L665">
            <v>67300</v>
          </cell>
          <cell r="M665">
            <v>92000</v>
          </cell>
          <cell r="N665">
            <v>136400</v>
          </cell>
          <cell r="O665">
            <v>64399.999999999993</v>
          </cell>
          <cell r="P665">
            <v>64399.999999999993</v>
          </cell>
          <cell r="Q665">
            <v>64399.999999999993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488900</v>
          </cell>
        </row>
        <row r="666">
          <cell r="C666" t="str">
            <v>Представительские расходы</v>
          </cell>
          <cell r="D666" t="str">
            <v>Завод</v>
          </cell>
          <cell r="H666">
            <v>0</v>
          </cell>
          <cell r="I666">
            <v>0</v>
          </cell>
          <cell r="J666">
            <v>50000</v>
          </cell>
          <cell r="K666">
            <v>50000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C667" t="str">
            <v>расходы на текущее обучение</v>
          </cell>
          <cell r="D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</row>
        <row r="668">
          <cell r="C668" t="str">
            <v>расходы на целевое обучение</v>
          </cell>
          <cell r="D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</row>
        <row r="669">
          <cell r="C669" t="str">
            <v>Услуги рекрутинговых агентств и прочие расходы по подбору персонала</v>
          </cell>
          <cell r="D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C670" t="str">
            <v>ремонт и обслуживание зданий и сооружений</v>
          </cell>
          <cell r="D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</row>
        <row r="671">
          <cell r="C671" t="str">
            <v>ремонт мебели</v>
          </cell>
          <cell r="D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</row>
        <row r="672">
          <cell r="C672" t="str">
            <v>ремонт бытовой техники</v>
          </cell>
          <cell r="D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C673" t="str">
            <v>запчасти и материалы</v>
          </cell>
          <cell r="D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</row>
        <row r="674">
          <cell r="C674" t="str">
            <v>оформление и обустройство офисов</v>
          </cell>
          <cell r="D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</row>
        <row r="675">
          <cell r="C675" t="str">
            <v>уборка офисов</v>
          </cell>
          <cell r="D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C676" t="str">
            <v>Услуги коммунального хозяйства</v>
          </cell>
          <cell r="D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</row>
        <row r="677">
          <cell r="C677" t="str">
            <v>канцелярские товары</v>
          </cell>
          <cell r="D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</row>
        <row r="678">
          <cell r="C678" t="str">
            <v>изготовление визиток (деловой полиграфии)</v>
          </cell>
          <cell r="D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C679" t="str">
            <v>хозтовары</v>
          </cell>
          <cell r="D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</row>
        <row r="680">
          <cell r="C680" t="str">
            <v>экономическая, правовая, справочная литература</v>
          </cell>
          <cell r="D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</row>
        <row r="681">
          <cell r="C681" t="str">
            <v>чистая вода</v>
          </cell>
          <cell r="D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C682" t="str">
            <v>прочие расходы (содержание офиса)</v>
          </cell>
          <cell r="D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C683" t="str">
            <v>Аренда офиса</v>
          </cell>
          <cell r="D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C684" t="str">
            <v>Аренда автостоянки</v>
          </cell>
          <cell r="D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C685" t="str">
            <v>Прочие расходы (аренда зданий)</v>
          </cell>
          <cell r="D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</row>
        <row r="686">
          <cell r="C686" t="str">
            <v>ГСМ</v>
          </cell>
          <cell r="D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</row>
        <row r="687">
          <cell r="C687" t="str">
            <v>услуги по ремонту и обслуживанию</v>
          </cell>
          <cell r="D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</row>
        <row r="688">
          <cell r="C688" t="str">
            <v>Аренда машин / проездные</v>
          </cell>
          <cell r="D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</row>
        <row r="689">
          <cell r="C689" t="str">
            <v>Прочие расходы на транспорт</v>
          </cell>
          <cell r="D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</row>
        <row r="690">
          <cell r="C690" t="str">
            <v>поддержка ПО</v>
          </cell>
          <cell r="D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</row>
        <row r="691">
          <cell r="C691" t="str">
            <v>ремонт и сервисное обслуживание</v>
          </cell>
          <cell r="D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</row>
        <row r="692">
          <cell r="C692" t="str">
            <v>расходы на хостинг и аутсорсинг</v>
          </cell>
          <cell r="D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</row>
        <row r="693">
          <cell r="C693" t="str">
            <v>Запасные части и расходные материалы для оргтехники</v>
          </cell>
          <cell r="D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C694" t="str">
            <v>Прочие расходы на содержание офисной техники и IT</v>
          </cell>
          <cell r="D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</row>
        <row r="695">
          <cell r="C695" t="str">
            <v>Услуги мобильной связи</v>
          </cell>
          <cell r="D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</row>
        <row r="696">
          <cell r="C696" t="str">
            <v>Услуги фиксированной связи</v>
          </cell>
          <cell r="D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C697" t="str">
            <v>Услуги Интернет</v>
          </cell>
          <cell r="D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C698" t="str">
            <v>Почтово-телеграфные и курьерские расходы</v>
          </cell>
          <cell r="D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C699" t="str">
            <v>Подписка на периодические издания</v>
          </cell>
          <cell r="D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C700" t="str">
            <v>Прочие услуги связи</v>
          </cell>
          <cell r="D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</row>
        <row r="701">
          <cell r="C701" t="str">
            <v>Аренда каналов связи</v>
          </cell>
          <cell r="D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</row>
        <row r="702">
          <cell r="C702" t="str">
            <v>Услуги по охране объектов и персонала</v>
          </cell>
          <cell r="D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C703" t="str">
            <v>Информационная безопасность</v>
          </cell>
          <cell r="D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</row>
        <row r="704">
          <cell r="C704" t="str">
            <v>Прочие расходы (безопасность)</v>
          </cell>
          <cell r="D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</row>
        <row r="705">
          <cell r="C705" t="str">
            <v>Услуги внешнего аудита</v>
          </cell>
          <cell r="D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C706" t="str">
            <v>Юридические услуги</v>
          </cell>
          <cell r="D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</row>
        <row r="707">
          <cell r="C707" t="str">
            <v>Услуги регистраторов, нотариальные услуги</v>
          </cell>
          <cell r="D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C708" t="str">
            <v>Консультационно-информационные услуги</v>
          </cell>
          <cell r="D708" t="str">
            <v>Завод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3324456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3324456</v>
          </cell>
        </row>
        <row r="709">
          <cell r="C709" t="str">
            <v>Комиссии банков</v>
          </cell>
          <cell r="D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</row>
        <row r="710">
          <cell r="C710" t="str">
            <v>Услуги налоговых консультантов</v>
          </cell>
          <cell r="D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C711" t="str">
            <v>Налоги</v>
          </cell>
          <cell r="D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C712" t="str">
            <v>Штрафы и пени по налогам и сборам</v>
          </cell>
          <cell r="D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</row>
        <row r="713">
          <cell r="C713" t="str">
            <v>Бухгалтерские услуги</v>
          </cell>
          <cell r="D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</row>
        <row r="714">
          <cell r="C714" t="str">
            <v>Прочие расходы (проф. услуги)</v>
          </cell>
          <cell r="D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</row>
        <row r="715">
          <cell r="C715" t="str">
            <v>на корпоративные медиа (реклама)</v>
          </cell>
          <cell r="D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C716" t="str">
            <v>на корпоративные презентации (реклама)</v>
          </cell>
          <cell r="D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C717" t="str">
            <v>на федеральные и региональные СМИ (реклама)</v>
          </cell>
          <cell r="D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C718" t="str">
            <v>прочие (реклама)</v>
          </cell>
          <cell r="D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C719" t="str">
            <v>внутренние коммуникации (корп. мероприятия)</v>
          </cell>
          <cell r="D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C720" t="str">
            <v>проведение Стратегической сессии и семинаров (корп. мероприятия)</v>
          </cell>
          <cell r="D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C721" t="str">
            <v>участие в общественно-экономических мероприятиях (соц. проекты)</v>
          </cell>
          <cell r="D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</row>
        <row r="722">
          <cell r="C722" t="str">
            <v>поддержка некоммерческих и неправительственных организаций и объединений (соц. проекты)</v>
          </cell>
          <cell r="D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</row>
        <row r="723">
          <cell r="C723" t="str">
            <v>Прочие расходы (связи с общественностью)</v>
          </cell>
          <cell r="D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C724" t="str">
            <v>Ремонт офисных зданий и сооружений</v>
          </cell>
          <cell r="D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C725" t="str">
            <v>Покупка автотранспорта</v>
          </cell>
          <cell r="D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C726" t="str">
            <v>мебель</v>
          </cell>
          <cell r="D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C727" t="str">
            <v>компьютерная техника</v>
          </cell>
          <cell r="D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</row>
        <row r="728">
          <cell r="C728" t="str">
            <v>средства связи, бытовая техника</v>
          </cell>
          <cell r="D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</row>
        <row r="729">
          <cell r="C729" t="str">
            <v>серверное и сетевое оборудование</v>
          </cell>
          <cell r="D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C730" t="str">
            <v>Программное обеспечение</v>
          </cell>
          <cell r="D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</row>
        <row r="731">
          <cell r="C731" t="str">
            <v>Прочие расходы (инвестиции АУР)</v>
          </cell>
          <cell r="D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</row>
        <row r="732">
          <cell r="C732" t="str">
            <v>Доходы от проектов "под ключ"</v>
          </cell>
          <cell r="D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C733" t="str">
            <v>Доходы от продажи основных средств</v>
          </cell>
          <cell r="D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</row>
        <row r="734">
          <cell r="C734" t="str">
            <v>Поступления от реализации Бизнесов/Проектов</v>
          </cell>
          <cell r="D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</row>
        <row r="735">
          <cell r="C735" t="str">
            <v>Поступления от займов выданных (сторонние контрагенты и прочие акционеры, кроме РМАГ)</v>
          </cell>
          <cell r="D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C736" t="str">
            <v>Поступления от займов выданных (Бизнесы/Проекты/ДЗО)</v>
          </cell>
          <cell r="D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</row>
        <row r="737">
          <cell r="C737" t="str">
            <v>Прочие поступления по инвестиционной деятельности</v>
          </cell>
          <cell r="D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</row>
        <row r="738">
          <cell r="C738" t="str">
            <v>Оборудование Oerlikon</v>
          </cell>
          <cell r="D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</row>
        <row r="739">
          <cell r="C739" t="str">
            <v>Оборудование Oerlikon. Расходы на БГ</v>
          </cell>
          <cell r="D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</row>
        <row r="740">
          <cell r="C740" t="str">
            <v>Таможенное оформление</v>
          </cell>
          <cell r="D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</row>
        <row r="741">
          <cell r="C741" t="str">
            <v>Вспомогательное оборудование</v>
          </cell>
          <cell r="D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</row>
        <row r="742">
          <cell r="C742" t="str">
            <v>Генеральный подряд</v>
          </cell>
          <cell r="D742" t="str">
            <v>Завод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31152000</v>
          </cell>
          <cell r="S742">
            <v>0</v>
          </cell>
          <cell r="T742">
            <v>0</v>
          </cell>
          <cell r="U742">
            <v>155760000</v>
          </cell>
          <cell r="V742">
            <v>0</v>
          </cell>
          <cell r="W742">
            <v>0</v>
          </cell>
          <cell r="X742">
            <v>186912000</v>
          </cell>
        </row>
        <row r="743">
          <cell r="C743" t="str">
            <v>Технический надзор</v>
          </cell>
          <cell r="D743" t="str">
            <v>Завод</v>
          </cell>
          <cell r="H743">
            <v>1389265.9199999999</v>
          </cell>
          <cell r="I743">
            <v>0</v>
          </cell>
          <cell r="J743">
            <v>2576100.48</v>
          </cell>
          <cell r="K743">
            <v>3965366.4</v>
          </cell>
          <cell r="L743">
            <v>1200000</v>
          </cell>
          <cell r="M743">
            <v>1200000</v>
          </cell>
          <cell r="N743">
            <v>1200000</v>
          </cell>
          <cell r="O743">
            <v>800000</v>
          </cell>
          <cell r="P743">
            <v>0</v>
          </cell>
          <cell r="Q743">
            <v>1709735</v>
          </cell>
          <cell r="R743">
            <v>850000</v>
          </cell>
          <cell r="S743">
            <v>850000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7809735</v>
          </cell>
        </row>
        <row r="744">
          <cell r="C744" t="str">
            <v>СМР + проектирование + аренда (покупка) земли</v>
          </cell>
          <cell r="D744" t="str">
            <v>Завод</v>
          </cell>
          <cell r="H744">
            <v>244357.4</v>
          </cell>
          <cell r="I744">
            <v>278579</v>
          </cell>
          <cell r="J744">
            <v>1993419.67</v>
          </cell>
          <cell r="K744">
            <v>2516356.0699999998</v>
          </cell>
          <cell r="L744">
            <v>0</v>
          </cell>
          <cell r="M744">
            <v>903821.09</v>
          </cell>
          <cell r="N744">
            <v>2055397.0899999999</v>
          </cell>
          <cell r="O744">
            <v>1026546.55</v>
          </cell>
          <cell r="P744">
            <v>1237353</v>
          </cell>
          <cell r="Q744">
            <v>1617060.5</v>
          </cell>
          <cell r="R744">
            <v>3733499.73</v>
          </cell>
          <cell r="S744">
            <v>1120000</v>
          </cell>
          <cell r="T744">
            <v>560000</v>
          </cell>
          <cell r="U744">
            <v>1611000</v>
          </cell>
          <cell r="V744">
            <v>1500000</v>
          </cell>
          <cell r="W744">
            <v>500000</v>
          </cell>
          <cell r="X744">
            <v>15864677.959999999</v>
          </cell>
        </row>
        <row r="745">
          <cell r="C745" t="str">
            <v>Вложения в проекты "под ключ"</v>
          </cell>
          <cell r="D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C746" t="str">
            <v>Прочие инвестиции в основные средства</v>
          </cell>
          <cell r="D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</row>
        <row r="747">
          <cell r="C747" t="str">
            <v>Инвестиции в бизнесы/проекты/ДЗО</v>
          </cell>
          <cell r="D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</row>
        <row r="748">
          <cell r="C748" t="str">
            <v>Выплаты по займам выданным (сторонние контрагенты и прочие акционеры, кроме РМАГ)</v>
          </cell>
          <cell r="D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</row>
        <row r="749">
          <cell r="C749" t="str">
            <v>Выплаты по займам выданным (Бизнесы/Проекты/ДЗО)</v>
          </cell>
          <cell r="D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</row>
        <row r="750">
          <cell r="C750" t="str">
            <v>Вложение в уставный капитал НТЦ</v>
          </cell>
          <cell r="D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</row>
        <row r="751">
          <cell r="C751" t="str">
            <v>Расходы на НИР и НИОКР НТЦ</v>
          </cell>
          <cell r="D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</row>
        <row r="752">
          <cell r="C752" t="str">
            <v>Акционерное финансирование от РМАГ</v>
          </cell>
          <cell r="D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C753" t="str">
            <v>Акционерное финансирование от Меткомбанка</v>
          </cell>
          <cell r="D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</row>
        <row r="754">
          <cell r="C754" t="str">
            <v>Акционерное финансирование от 3-х лиц по указанию РМАГ</v>
          </cell>
          <cell r="D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</row>
        <row r="755">
          <cell r="C755" t="str">
            <v>Акционерное финансирование от прочих акционеров</v>
          </cell>
          <cell r="D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C756" t="str">
            <v>Привлечение банковских кредитов</v>
          </cell>
          <cell r="D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</row>
        <row r="757">
          <cell r="C757" t="str">
            <v>Поступления от займов полученных (сторонние контрагенты и прочие акционеры, кроме РМАГ)</v>
          </cell>
          <cell r="D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</row>
        <row r="758">
          <cell r="C758" t="str">
            <v>Поступления от займов полученных (Бизнесы/Проекты/ДЗО)</v>
          </cell>
          <cell r="D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</row>
        <row r="759">
          <cell r="C759" t="str">
            <v>Поступления от ценных бумаг</v>
          </cell>
          <cell r="D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</row>
        <row r="760">
          <cell r="C760" t="str">
            <v>Прочие поступления по финансовой деятельности</v>
          </cell>
          <cell r="D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</row>
        <row r="761">
          <cell r="C761" t="str">
            <v>Выплата дивидендов в РМАГ</v>
          </cell>
          <cell r="D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</row>
        <row r="762">
          <cell r="C762" t="str">
            <v>Выплата дивидендов в Меткомбанк</v>
          </cell>
          <cell r="D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C763" t="str">
            <v>Выплата дивидендов на 3-х лиц по указанию РМАГ</v>
          </cell>
          <cell r="D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</row>
        <row r="764">
          <cell r="C764" t="str">
            <v>Выплата дивидендов прочим акционерам</v>
          </cell>
          <cell r="D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</row>
        <row r="765">
          <cell r="C765" t="str">
            <v>Погашение банковских кредитов</v>
          </cell>
          <cell r="D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C766" t="str">
            <v>Выплаты по займам полученным (сторонние контрагенты и прочие акционеры, кроме РМАГ)</v>
          </cell>
          <cell r="D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</row>
        <row r="767">
          <cell r="C767" t="str">
            <v>Выплаты по займам полученным (Бизнесы/Проекты/ДЗО)</v>
          </cell>
          <cell r="D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</row>
        <row r="768">
          <cell r="C768" t="str">
            <v>Выплаты по ценным бумагам</v>
          </cell>
          <cell r="D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C769" t="str">
            <v>Прочие расходы по финансовой деятельности</v>
          </cell>
          <cell r="D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</row>
        <row r="770">
          <cell r="C770" t="str">
            <v>Курсовые разницы</v>
          </cell>
          <cell r="D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</row>
        <row r="771">
          <cell r="C771" t="str">
            <v>Транзитные поступления от РМАГ</v>
          </cell>
          <cell r="D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C772" t="str">
            <v>Транзитные поступления от Меткомбанка</v>
          </cell>
          <cell r="D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</row>
        <row r="773">
          <cell r="C773" t="str">
            <v>Транзитные поступления от 3-х лиц по указанию РМАГ</v>
          </cell>
          <cell r="D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</row>
        <row r="774">
          <cell r="C774" t="str">
            <v>Транзитные поступления от Бизнесов/Проектов/ДЗО</v>
          </cell>
          <cell r="D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C775" t="str">
            <v>Транзитные выбытия в РМАГ</v>
          </cell>
          <cell r="D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</row>
        <row r="776">
          <cell r="C776" t="str">
            <v>Транзитные выбытия в Меткомбанк</v>
          </cell>
          <cell r="D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</row>
        <row r="777">
          <cell r="C777" t="str">
            <v>Транзитные выбытия на 3-х лиц по указанию РМАГ</v>
          </cell>
          <cell r="D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C778" t="str">
            <v>Транзитные выбытия в Бизнесы/Проекты/ДЗО</v>
          </cell>
          <cell r="D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</row>
        <row r="779">
          <cell r="C779" t="str">
            <v>Чистое изменение денежных средств</v>
          </cell>
          <cell r="D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</row>
        <row r="780">
          <cell r="C780" t="str">
            <v>Денежные средства на начало периода</v>
          </cell>
          <cell r="D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C781" t="str">
            <v>Денежные средства на конец периода</v>
          </cell>
          <cell r="D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</row>
        <row r="782">
          <cell r="C782" t="str">
            <v>Покупка валюты</v>
          </cell>
          <cell r="D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</row>
        <row r="783">
          <cell r="C783" t="str">
            <v>Перевод собственных средств</v>
          </cell>
          <cell r="D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D784" t="str">
            <v>Завод</v>
          </cell>
          <cell r="H784">
            <v>0</v>
          </cell>
          <cell r="I784">
            <v>0</v>
          </cell>
          <cell r="J784">
            <v>-25000</v>
          </cell>
          <cell r="K784">
            <v>-25000</v>
          </cell>
          <cell r="L784">
            <v>0</v>
          </cell>
          <cell r="M784">
            <v>0</v>
          </cell>
          <cell r="N784">
            <v>-15000</v>
          </cell>
          <cell r="O784">
            <v>-15000</v>
          </cell>
          <cell r="P784">
            <v>-15000</v>
          </cell>
          <cell r="Q784">
            <v>-15000</v>
          </cell>
          <cell r="R784">
            <v>-3874485</v>
          </cell>
          <cell r="S784">
            <v>-1420145</v>
          </cell>
          <cell r="T784">
            <v>-10047150</v>
          </cell>
          <cell r="U784">
            <v>-15000</v>
          </cell>
          <cell r="V784">
            <v>-6676749</v>
          </cell>
          <cell r="W784">
            <v>-565671</v>
          </cell>
          <cell r="X784">
            <v>-22659200</v>
          </cell>
        </row>
        <row r="785">
          <cell r="C785" t="str">
            <v>Доходы от продажи собственных модулей</v>
          </cell>
          <cell r="D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</row>
        <row r="786">
          <cell r="C786" t="str">
            <v>НИР и НИОКР НТЦ - Хевел</v>
          </cell>
          <cell r="D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C787" t="str">
            <v>Генеральный подряд ИЭС - Хевел</v>
          </cell>
          <cell r="D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</row>
        <row r="788">
          <cell r="C788" t="str">
            <v>Поступления от Бизнесов/Проектов</v>
          </cell>
          <cell r="D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</row>
        <row r="789">
          <cell r="C789" t="str">
            <v>Проценты по банковским депозитам</v>
          </cell>
          <cell r="D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C790" t="str">
            <v>Проценты по предоставленным кредитам/займам</v>
          </cell>
          <cell r="D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</row>
        <row r="791">
          <cell r="C791" t="str">
            <v>Доходы от продажи модулей</v>
          </cell>
          <cell r="D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</row>
        <row r="792">
          <cell r="C792" t="str">
            <v>Доходы от продажи коммерческих установок</v>
          </cell>
          <cell r="D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</row>
        <row r="793">
          <cell r="C793" t="str">
            <v>Оказание услуг технического исполнителя</v>
          </cell>
          <cell r="D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</row>
        <row r="794">
          <cell r="C794" t="str">
            <v>Прочие поступления</v>
          </cell>
          <cell r="D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</row>
        <row r="795">
          <cell r="C795" t="str">
            <v>Сырье и материалы</v>
          </cell>
          <cell r="D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</row>
        <row r="796">
          <cell r="C796" t="str">
            <v>ФОТ + ЕСН</v>
          </cell>
          <cell r="D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C797" t="str">
            <v>Электроэнергия</v>
          </cell>
          <cell r="D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C798" t="str">
            <v>Общепроизводственные</v>
          </cell>
          <cell r="D798" t="str">
            <v>Завод</v>
          </cell>
          <cell r="H798">
            <v>0</v>
          </cell>
          <cell r="I798">
            <v>0</v>
          </cell>
          <cell r="J798">
            <v>25000</v>
          </cell>
          <cell r="K798">
            <v>25000</v>
          </cell>
          <cell r="L798">
            <v>0</v>
          </cell>
          <cell r="M798">
            <v>0</v>
          </cell>
          <cell r="N798">
            <v>15000</v>
          </cell>
          <cell r="O798">
            <v>15000</v>
          </cell>
          <cell r="P798">
            <v>15000</v>
          </cell>
          <cell r="Q798">
            <v>15000</v>
          </cell>
          <cell r="R798">
            <v>15000</v>
          </cell>
          <cell r="S798">
            <v>15000</v>
          </cell>
          <cell r="T798">
            <v>15000</v>
          </cell>
          <cell r="U798">
            <v>15000</v>
          </cell>
          <cell r="V798">
            <v>300000</v>
          </cell>
          <cell r="W798">
            <v>15000</v>
          </cell>
          <cell r="X798">
            <v>435000</v>
          </cell>
        </row>
        <row r="799">
          <cell r="C799" t="str">
            <v>Прочие производственные расходы</v>
          </cell>
          <cell r="D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C800" t="str">
            <v>Операционные расходы по новым проектам</v>
          </cell>
          <cell r="D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</row>
        <row r="801">
          <cell r="C801" t="str">
            <v>Выплата процентов по полученным займам и кредитам</v>
          </cell>
          <cell r="D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</row>
        <row r="802">
          <cell r="C802" t="str">
            <v>Налоги и сборы, штрафы и пени</v>
          </cell>
          <cell r="D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C803" t="str">
            <v>Возмещение НДС</v>
          </cell>
          <cell r="D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</row>
        <row r="804">
          <cell r="C804" t="str">
            <v>Расходы на закупку модулей</v>
          </cell>
          <cell r="D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</row>
        <row r="805">
          <cell r="C805" t="str">
            <v>Расходы на закупку и монтаж коммерческих установок</v>
          </cell>
          <cell r="D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C806" t="str">
            <v>Прочие расходы</v>
          </cell>
          <cell r="D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</row>
        <row r="807">
          <cell r="C807" t="str">
            <v>Коммерческие расходы</v>
          </cell>
          <cell r="D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C808" t="str">
            <v>основная зарплата + подоходный налог</v>
          </cell>
          <cell r="D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</row>
        <row r="809">
          <cell r="C809" t="str">
            <v>бонус + подоходный налог</v>
          </cell>
          <cell r="D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C810" t="str">
            <v>льготы, материальная помощь</v>
          </cell>
          <cell r="D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C811" t="str">
            <v>резерв (фонд оплаты труда)</v>
          </cell>
          <cell r="D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C812" t="str">
            <v>Социальные выплаты (ЕСН)</v>
          </cell>
          <cell r="D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C813" t="str">
            <v>Добровольное медицинское страхование</v>
          </cell>
          <cell r="D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C814" t="str">
            <v>Прочие виды страхования</v>
          </cell>
          <cell r="D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C815" t="str">
            <v>спортивно-оздоровительные мероприятия</v>
          </cell>
          <cell r="D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C816" t="str">
            <v>расходы на культурно-массовые мероприятия, корпоративные вечера и пр.</v>
          </cell>
          <cell r="D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C817" t="str">
            <v>Взносы в негосударственный ПФ</v>
          </cell>
          <cell r="D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C818" t="str">
            <v>Аренда квартиры</v>
          </cell>
          <cell r="D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</row>
        <row r="819">
          <cell r="C819" t="str">
            <v>Коммунальные платежи (квартира)</v>
          </cell>
          <cell r="D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C820" t="str">
            <v>Прочие расходы (содержание персонала)</v>
          </cell>
          <cell r="D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C821" t="str">
            <v>Командировочные расходы</v>
          </cell>
          <cell r="D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</row>
        <row r="822">
          <cell r="C822" t="str">
            <v>Представительские расходы</v>
          </cell>
          <cell r="D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</row>
        <row r="823">
          <cell r="C823" t="str">
            <v>расходы на текущее обучение</v>
          </cell>
          <cell r="D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C824" t="str">
            <v>расходы на целевое обучение</v>
          </cell>
          <cell r="D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</row>
        <row r="825">
          <cell r="C825" t="str">
            <v>Услуги рекрутинговых агентств и прочие расходы по подбору персонала</v>
          </cell>
          <cell r="D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</row>
        <row r="826">
          <cell r="C826" t="str">
            <v>ремонт и обслуживание зданий и сооружений</v>
          </cell>
          <cell r="D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C827" t="str">
            <v>ремонт мебели</v>
          </cell>
          <cell r="D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</row>
        <row r="828">
          <cell r="C828" t="str">
            <v>ремонт бытовой техники</v>
          </cell>
          <cell r="D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</row>
        <row r="829">
          <cell r="C829" t="str">
            <v>запчасти и материалы</v>
          </cell>
          <cell r="D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C830" t="str">
            <v>оформление и обустройство офисов</v>
          </cell>
          <cell r="D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</row>
        <row r="831">
          <cell r="C831" t="str">
            <v>уборка офисов</v>
          </cell>
          <cell r="D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</row>
        <row r="832">
          <cell r="C832" t="str">
            <v>Услуги коммунального хозяйства</v>
          </cell>
          <cell r="D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</row>
        <row r="833">
          <cell r="C833" t="str">
            <v>канцелярские товары</v>
          </cell>
          <cell r="D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</row>
        <row r="834">
          <cell r="C834" t="str">
            <v>изготовление визиток (деловой полиграфии)</v>
          </cell>
          <cell r="D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C835" t="str">
            <v>хозтовары</v>
          </cell>
          <cell r="D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C836" t="str">
            <v>экономическая, правовая, справочная литература</v>
          </cell>
          <cell r="D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</row>
        <row r="837">
          <cell r="C837" t="str">
            <v>чистая вода</v>
          </cell>
          <cell r="D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</row>
        <row r="838">
          <cell r="C838" t="str">
            <v>прочие расходы (содержание офиса)</v>
          </cell>
          <cell r="D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C839" t="str">
            <v>Аренда офиса</v>
          </cell>
          <cell r="D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</row>
        <row r="840">
          <cell r="C840" t="str">
            <v>Аренда автостоянки</v>
          </cell>
          <cell r="D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</row>
        <row r="841">
          <cell r="C841" t="str">
            <v>Прочие расходы (аренда зданий)</v>
          </cell>
          <cell r="D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C842" t="str">
            <v>ГСМ</v>
          </cell>
          <cell r="D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</row>
        <row r="843">
          <cell r="C843" t="str">
            <v>услуги по ремонту и обслуживанию</v>
          </cell>
          <cell r="D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</row>
        <row r="844">
          <cell r="C844" t="str">
            <v>Аренда машин / проездные</v>
          </cell>
          <cell r="D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C845" t="str">
            <v>Прочие расходы на транспорт</v>
          </cell>
          <cell r="D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</row>
        <row r="846">
          <cell r="C846" t="str">
            <v>поддержка ПО</v>
          </cell>
          <cell r="D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</row>
        <row r="847">
          <cell r="C847" t="str">
            <v>ремонт и сервисное обслуживание</v>
          </cell>
          <cell r="D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C848" t="str">
            <v>расходы на хостинг и аутсорсинг</v>
          </cell>
          <cell r="D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</row>
        <row r="849">
          <cell r="C849" t="str">
            <v>Запасные части и расходные материалы для оргтехники</v>
          </cell>
          <cell r="D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</row>
        <row r="850">
          <cell r="C850" t="str">
            <v>Прочие расходы на содержание офисной техники и IT</v>
          </cell>
          <cell r="D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C851" t="str">
            <v>Услуги мобильной связи</v>
          </cell>
          <cell r="D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</row>
        <row r="852">
          <cell r="C852" t="str">
            <v>Услуги фиксированной связи</v>
          </cell>
          <cell r="D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</row>
        <row r="853">
          <cell r="C853" t="str">
            <v>Услуги Интернет</v>
          </cell>
          <cell r="D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C854" t="str">
            <v>Почтово-телеграфные и курьерские расходы</v>
          </cell>
          <cell r="D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</row>
        <row r="855">
          <cell r="C855" t="str">
            <v>Подписка на периодические издания</v>
          </cell>
          <cell r="D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C856" t="str">
            <v>Прочие услуги связи</v>
          </cell>
          <cell r="D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C857" t="str">
            <v>Аренда каналов связи</v>
          </cell>
          <cell r="D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C858" t="str">
            <v>Услуги по охране объектов и персонала</v>
          </cell>
          <cell r="D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C859" t="str">
            <v>Информационная безопасность</v>
          </cell>
          <cell r="D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C860" t="str">
            <v>Прочие расходы (безопасность)</v>
          </cell>
          <cell r="D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</row>
        <row r="861">
          <cell r="C861" t="str">
            <v>Услуги внешнего аудита</v>
          </cell>
          <cell r="D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C862" t="str">
            <v>Юридические услуги</v>
          </cell>
          <cell r="D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C863" t="str">
            <v>Услуги регистраторов, нотариальные услуги</v>
          </cell>
          <cell r="D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C864" t="str">
            <v>Консультационно-информационные услуги</v>
          </cell>
          <cell r="D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C865" t="str">
            <v>Комиссии банков</v>
          </cell>
          <cell r="D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C866" t="str">
            <v>Услуги налоговых консультантов</v>
          </cell>
          <cell r="D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C867" t="str">
            <v>Налоги</v>
          </cell>
          <cell r="D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</row>
        <row r="868">
          <cell r="C868" t="str">
            <v>Штрафы и пени по налогам и сборам</v>
          </cell>
          <cell r="D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C869" t="str">
            <v>Бухгалтерские услуги</v>
          </cell>
          <cell r="D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C870" t="str">
            <v>Прочие расходы (проф. услуги)</v>
          </cell>
          <cell r="D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C871" t="str">
            <v>на корпоративные медиа (реклама)</v>
          </cell>
          <cell r="D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C872" t="str">
            <v>на корпоративные презентации (реклама)</v>
          </cell>
          <cell r="D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C873" t="str">
            <v>на федеральные и региональные СМИ (реклама)</v>
          </cell>
          <cell r="D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C874" t="str">
            <v>прочие (реклама)</v>
          </cell>
          <cell r="D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C875" t="str">
            <v>внутренние коммуникации (корп. мероприятия)</v>
          </cell>
          <cell r="D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</row>
        <row r="876">
          <cell r="C876" t="str">
            <v>проведение Стратегической сессии и семинаров (корп. мероприятия)</v>
          </cell>
          <cell r="D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C877" t="str">
            <v>участие в общественно-экономических мероприятиях (соц. проекты)</v>
          </cell>
          <cell r="D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C878" t="str">
            <v>поддержка некоммерческих и неправительственных организаций и объединений (соц. проекты)</v>
          </cell>
          <cell r="D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C879" t="str">
            <v>Прочие расходы (связи с общественностью)</v>
          </cell>
          <cell r="D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C880" t="str">
            <v>Ремонт офисных зданий и сооружений</v>
          </cell>
          <cell r="D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C881" t="str">
            <v>Покупка автотранспорта</v>
          </cell>
          <cell r="D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C882" t="str">
            <v>мебель</v>
          </cell>
          <cell r="D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C883" t="str">
            <v>компьютерная техника</v>
          </cell>
          <cell r="D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C884" t="str">
            <v>средства связи, бытовая техника</v>
          </cell>
          <cell r="D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</row>
        <row r="885">
          <cell r="C885" t="str">
            <v>серверное и сетевое оборудование</v>
          </cell>
          <cell r="D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C886" t="str">
            <v>Программное обеспечение</v>
          </cell>
          <cell r="D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C887" t="str">
            <v>Прочие расходы (инвестиции АУР)</v>
          </cell>
          <cell r="D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</row>
        <row r="888">
          <cell r="C888" t="str">
            <v>Доходы от проектов "под ключ"</v>
          </cell>
          <cell r="D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</row>
        <row r="889">
          <cell r="C889" t="str">
            <v>Доходы от продажи основных средств</v>
          </cell>
          <cell r="D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C890" t="str">
            <v>Поступления от реализации Бизнесов/Проектов</v>
          </cell>
          <cell r="D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</row>
        <row r="891">
          <cell r="C891" t="str">
            <v>Поступления от займов выданных (сторонние контрагенты и прочие акционеры, кроме РМАГ)</v>
          </cell>
          <cell r="D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</row>
        <row r="892">
          <cell r="C892" t="str">
            <v>Поступления от займов выданных (Бизнесы/Проекты/ДЗО)</v>
          </cell>
          <cell r="D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C893" t="str">
            <v>Прочие поступления по инвестиционной деятельности</v>
          </cell>
          <cell r="D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C894" t="str">
            <v>Оборудование Oerlikon</v>
          </cell>
          <cell r="D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</row>
        <row r="895">
          <cell r="C895" t="str">
            <v>Оборудование Oerlikon. Расходы на БГ</v>
          </cell>
          <cell r="D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C896" t="str">
            <v>Таможенное оформление</v>
          </cell>
          <cell r="D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</row>
        <row r="897">
          <cell r="C897" t="str">
            <v>Вспомогательное оборудование</v>
          </cell>
          <cell r="D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</row>
        <row r="898">
          <cell r="C898" t="str">
            <v>Генеральный подряд</v>
          </cell>
          <cell r="D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C899" t="str">
            <v>Технический надзор</v>
          </cell>
          <cell r="D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</row>
        <row r="900">
          <cell r="C900" t="str">
            <v>СМР + проектирование + аренда (покупка) земли</v>
          </cell>
          <cell r="D900" t="str">
            <v>Завод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3859485</v>
          </cell>
          <cell r="S900">
            <v>1405145</v>
          </cell>
          <cell r="T900">
            <v>10032150</v>
          </cell>
          <cell r="U900">
            <v>0</v>
          </cell>
          <cell r="V900">
            <v>6376749</v>
          </cell>
          <cell r="W900">
            <v>550671</v>
          </cell>
          <cell r="X900">
            <v>22224200</v>
          </cell>
        </row>
        <row r="901">
          <cell r="C901" t="str">
            <v>Вложения в проекты "под ключ"</v>
          </cell>
          <cell r="D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C902" t="str">
            <v>Прочие инвестиции в основные средства</v>
          </cell>
          <cell r="D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</row>
        <row r="903">
          <cell r="C903" t="str">
            <v>Инвестиции в бизнесы/проекты/ДЗО</v>
          </cell>
          <cell r="D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C904" t="str">
            <v>Выплаты по займам выданным (сторонние контрагенты и прочие акционеры, кроме РМАГ)</v>
          </cell>
          <cell r="D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C905" t="str">
            <v>Выплаты по займам выданным (Бизнесы/Проекты/ДЗО)</v>
          </cell>
          <cell r="D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C906" t="str">
            <v>Вложение в уставный капитал НТЦ</v>
          </cell>
          <cell r="D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C907" t="str">
            <v>Расходы на НИР и НИОКР НТЦ</v>
          </cell>
          <cell r="D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C908" t="str">
            <v>Акционерное финансирование от РМАГ</v>
          </cell>
          <cell r="D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</row>
        <row r="909">
          <cell r="C909" t="str">
            <v>Акционерное финансирование от Меткомбанка</v>
          </cell>
          <cell r="D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</row>
        <row r="910">
          <cell r="C910" t="str">
            <v>Акционерное финансирование от 3-х лиц по указанию РМАГ</v>
          </cell>
          <cell r="D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C911" t="str">
            <v>Акционерное финансирование от прочих акционеров</v>
          </cell>
          <cell r="D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</row>
        <row r="912">
          <cell r="C912" t="str">
            <v>Привлечение банковских кредитов</v>
          </cell>
          <cell r="D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</row>
        <row r="913">
          <cell r="C913" t="str">
            <v>Поступления от займов полученных (сторонние контрагенты и прочие акционеры, кроме РМАГ)</v>
          </cell>
          <cell r="D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C914" t="str">
            <v>Поступления от займов полученных (Бизнесы/Проекты/ДЗО)</v>
          </cell>
          <cell r="D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C915" t="str">
            <v>Поступления от ценных бумаг</v>
          </cell>
          <cell r="D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C916" t="str">
            <v>Прочие поступления по финансовой деятельности</v>
          </cell>
          <cell r="D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C917" t="str">
            <v>Выплата дивидендов в РМАГ</v>
          </cell>
          <cell r="D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C918" t="str">
            <v>Выплата дивидендов в Меткомбанк</v>
          </cell>
          <cell r="D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C919" t="str">
            <v>Выплата дивидендов на 3-х лиц по указанию РМАГ</v>
          </cell>
          <cell r="D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C920" t="str">
            <v>Выплата дивидендов прочим акционерам</v>
          </cell>
          <cell r="D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C921" t="str">
            <v>Погашение банковских кредитов</v>
          </cell>
          <cell r="D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C922" t="str">
            <v>Выплаты по займам полученным (сторонние контрагенты и прочие акционеры, кроме РМАГ)</v>
          </cell>
          <cell r="D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C923" t="str">
            <v>Выплаты по займам полученным (Бизнесы/Проекты/ДЗО)</v>
          </cell>
          <cell r="D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C924" t="str">
            <v>Выплаты по ценным бумагам</v>
          </cell>
          <cell r="D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C925" t="str">
            <v>Прочие расходы по финансовой деятельности</v>
          </cell>
          <cell r="D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C926" t="str">
            <v>Курсовые разницы</v>
          </cell>
          <cell r="D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C927" t="str">
            <v>Транзитные поступления от РМАГ</v>
          </cell>
          <cell r="D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C928" t="str">
            <v>Транзитные поступления от Меткомбанка</v>
          </cell>
          <cell r="D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C929" t="str">
            <v>Транзитные поступления от 3-х лиц по указанию РМАГ</v>
          </cell>
          <cell r="D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</row>
        <row r="930">
          <cell r="C930" t="str">
            <v>Транзитные поступления от Бизнесов/Проектов/ДЗО</v>
          </cell>
          <cell r="D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</row>
        <row r="931">
          <cell r="C931" t="str">
            <v>Транзитные выбытия в РМАГ</v>
          </cell>
          <cell r="D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C932" t="str">
            <v>Транзитные выбытия в Меткомбанк</v>
          </cell>
          <cell r="D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</row>
        <row r="933">
          <cell r="C933" t="str">
            <v>Транзитные выбытия на 3-х лиц по указанию РМАГ</v>
          </cell>
          <cell r="D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C934" t="str">
            <v>Транзитные выбытия в Бизнесы/Проекты/ДЗО</v>
          </cell>
          <cell r="D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C935" t="str">
            <v>Чистое изменение денежных средств</v>
          </cell>
          <cell r="D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</row>
        <row r="936">
          <cell r="C936" t="str">
            <v>Денежные средства на начало периода</v>
          </cell>
          <cell r="D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</row>
        <row r="937">
          <cell r="C937" t="str">
            <v>Денежные средства на конец периода</v>
          </cell>
          <cell r="D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C938" t="str">
            <v>Покупка валюты</v>
          </cell>
          <cell r="D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</row>
        <row r="939">
          <cell r="C939" t="str">
            <v>Перевод собственных средств</v>
          </cell>
          <cell r="D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</row>
        <row r="940">
          <cell r="D940" t="str">
            <v>Завод</v>
          </cell>
          <cell r="H940">
            <v>-2523947.2949999999</v>
          </cell>
          <cell r="I940">
            <v>-19361294.385723997</v>
          </cell>
          <cell r="J940">
            <v>-56187918.956197158</v>
          </cell>
          <cell r="K940">
            <v>-78073160.636921152</v>
          </cell>
          <cell r="L940">
            <v>-2800847.6092208</v>
          </cell>
          <cell r="M940">
            <v>-16394562.284986509</v>
          </cell>
          <cell r="N940">
            <v>-29577134.67547965</v>
          </cell>
          <cell r="O940">
            <v>-17221277.037476625</v>
          </cell>
          <cell r="P940">
            <v>-52690034.342532858</v>
          </cell>
          <cell r="Q940">
            <v>-86232178.597865969</v>
          </cell>
          <cell r="R940">
            <v>-290195998.47657841</v>
          </cell>
          <cell r="S940">
            <v>-271479052.4021166</v>
          </cell>
          <cell r="T940">
            <v>-147553712.72705993</v>
          </cell>
          <cell r="U940">
            <v>-170312099.35798019</v>
          </cell>
          <cell r="V940">
            <v>-193224785.54100075</v>
          </cell>
          <cell r="W940">
            <v>-223386181.91350675</v>
          </cell>
          <cell r="X940">
            <v>-1501067864.9658051</v>
          </cell>
        </row>
        <row r="941">
          <cell r="C941" t="str">
            <v>Доходы от продажи собственных модулей</v>
          </cell>
          <cell r="D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</row>
        <row r="942">
          <cell r="C942" t="str">
            <v>НИР и НИОКР НТЦ - Хевел</v>
          </cell>
          <cell r="D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</row>
        <row r="943">
          <cell r="C943" t="str">
            <v>Генеральный подряд ИЭС - Хевел</v>
          </cell>
          <cell r="D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</row>
        <row r="944">
          <cell r="C944" t="str">
            <v>Поступления от Бизнесов/Проектов</v>
          </cell>
          <cell r="D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</row>
        <row r="945">
          <cell r="C945" t="str">
            <v>Проценты по банковским депозитам</v>
          </cell>
          <cell r="D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</row>
        <row r="946">
          <cell r="C946" t="str">
            <v>Проценты по предоставленным кредитам/займам</v>
          </cell>
          <cell r="D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</row>
        <row r="947">
          <cell r="C947" t="str">
            <v>Доходы от продажи модулей</v>
          </cell>
          <cell r="D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</row>
        <row r="948">
          <cell r="C948" t="str">
            <v>Доходы от продажи коммерческих установок</v>
          </cell>
          <cell r="D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</row>
        <row r="949">
          <cell r="C949" t="str">
            <v>Оказание услуг технического исполнителя</v>
          </cell>
          <cell r="D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C950" t="str">
            <v>Прочие поступления</v>
          </cell>
          <cell r="D950" t="str">
            <v>Завод</v>
          </cell>
          <cell r="H950">
            <v>16200</v>
          </cell>
          <cell r="I950">
            <v>16200</v>
          </cell>
          <cell r="J950">
            <v>16200</v>
          </cell>
          <cell r="K950">
            <v>48600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16200</v>
          </cell>
          <cell r="T950">
            <v>16200</v>
          </cell>
          <cell r="U950">
            <v>16200</v>
          </cell>
          <cell r="V950">
            <v>16200</v>
          </cell>
          <cell r="W950">
            <v>16200</v>
          </cell>
          <cell r="X950">
            <v>81000</v>
          </cell>
        </row>
        <row r="951">
          <cell r="C951" t="str">
            <v>Сырье и материалы</v>
          </cell>
          <cell r="D951" t="str">
            <v>Завод</v>
          </cell>
          <cell r="H951">
            <v>0</v>
          </cell>
          <cell r="I951">
            <v>12301632.185723998</v>
          </cell>
          <cell r="J951">
            <v>1867610.4286971632</v>
          </cell>
          <cell r="K951">
            <v>14169242.614421161</v>
          </cell>
          <cell r="L951">
            <v>1696079.8092207999</v>
          </cell>
          <cell r="M951">
            <v>2746407.0274865101</v>
          </cell>
          <cell r="N951">
            <v>10080712.255479651</v>
          </cell>
          <cell r="O951">
            <v>12811626.547476625</v>
          </cell>
          <cell r="P951">
            <v>46337498.325164437</v>
          </cell>
          <cell r="Q951">
            <v>61503841.120427862</v>
          </cell>
          <cell r="R951">
            <v>76128272.250473619</v>
          </cell>
          <cell r="S951">
            <v>103874060.59267852</v>
          </cell>
          <cell r="T951">
            <v>141300574.94962183</v>
          </cell>
          <cell r="U951">
            <v>164798029.54854208</v>
          </cell>
          <cell r="V951">
            <v>181375480.03356266</v>
          </cell>
          <cell r="W951">
            <v>217910376.10406864</v>
          </cell>
          <cell r="X951">
            <v>1020562958.5642031</v>
          </cell>
        </row>
        <row r="952">
          <cell r="C952" t="str">
            <v>ФОТ + ЕСН</v>
          </cell>
          <cell r="D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</row>
        <row r="953">
          <cell r="C953" t="str">
            <v>Электроэнергия</v>
          </cell>
          <cell r="D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C954" t="str">
            <v>Общепроизводственные</v>
          </cell>
          <cell r="D954" t="str">
            <v>Завод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1005267.8</v>
          </cell>
          <cell r="M954">
            <v>1218184.69</v>
          </cell>
          <cell r="N954">
            <v>356204.87</v>
          </cell>
          <cell r="O954">
            <v>426156.49</v>
          </cell>
          <cell r="P954">
            <v>612795.38</v>
          </cell>
          <cell r="Q954">
            <v>5850461.5664857142</v>
          </cell>
          <cell r="R954">
            <v>23388922.428485714</v>
          </cell>
          <cell r="S954">
            <v>3986239.4284857148</v>
          </cell>
          <cell r="T954">
            <v>4379159.8964857152</v>
          </cell>
          <cell r="U954">
            <v>3563817.4284857148</v>
          </cell>
          <cell r="V954">
            <v>9761053.1264857147</v>
          </cell>
          <cell r="W954">
            <v>4156553.4284857148</v>
          </cell>
          <cell r="X954">
            <v>58704816.533399999</v>
          </cell>
        </row>
        <row r="955">
          <cell r="C955" t="str">
            <v>Прочие производственные расходы</v>
          </cell>
          <cell r="D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C956" t="str">
            <v>Операционные расходы по новым проектам</v>
          </cell>
          <cell r="D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C957" t="str">
            <v>Выплата процентов по полученным займам и кредитам</v>
          </cell>
          <cell r="D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C958" t="str">
            <v>Налоги и сборы, штрафы и пени</v>
          </cell>
          <cell r="D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</row>
        <row r="959">
          <cell r="C959" t="str">
            <v>Возмещение НДС</v>
          </cell>
          <cell r="D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</row>
        <row r="960">
          <cell r="C960" t="str">
            <v>Расходы на закупку модулей</v>
          </cell>
          <cell r="D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C961" t="str">
            <v>Расходы на закупку и монтаж коммерческих установок</v>
          </cell>
          <cell r="D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</row>
        <row r="962">
          <cell r="C962" t="str">
            <v>Прочие расходы</v>
          </cell>
          <cell r="D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</row>
        <row r="963">
          <cell r="C963" t="str">
            <v>Коммерческие расходы</v>
          </cell>
          <cell r="D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C964" t="str">
            <v>основная зарплата + подоходный налог</v>
          </cell>
          <cell r="D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</row>
        <row r="965">
          <cell r="C965" t="str">
            <v>бонус + подоходный налог</v>
          </cell>
          <cell r="D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</row>
        <row r="966">
          <cell r="C966" t="str">
            <v>льготы, материальная помощь</v>
          </cell>
          <cell r="D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C967" t="str">
            <v>резерв (фонд оплаты труда)</v>
          </cell>
          <cell r="D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</row>
        <row r="968">
          <cell r="C968" t="str">
            <v>Социальные выплаты (ЕСН)</v>
          </cell>
          <cell r="D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C969" t="str">
            <v>Добровольное медицинское страхование</v>
          </cell>
          <cell r="D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</row>
        <row r="970">
          <cell r="C970" t="str">
            <v>Прочие виды страхования</v>
          </cell>
          <cell r="D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</row>
        <row r="971">
          <cell r="C971" t="str">
            <v>спортивно-оздоровительные мероприятия</v>
          </cell>
          <cell r="D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C972" t="str">
            <v>расходы на культурно-массовые мероприятия, корпоративные вечера и пр.</v>
          </cell>
          <cell r="D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C973" t="str">
            <v>Взносы в негосударственный ПФ</v>
          </cell>
          <cell r="D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</row>
        <row r="974">
          <cell r="C974" t="str">
            <v>Аренда квартиры</v>
          </cell>
          <cell r="D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</row>
        <row r="975">
          <cell r="C975" t="str">
            <v>Коммунальные платежи (квартира)</v>
          </cell>
          <cell r="D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</row>
        <row r="976">
          <cell r="C976" t="str">
            <v>Прочие расходы (содержание персонала)</v>
          </cell>
          <cell r="D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C977" t="str">
            <v>Командировочные расходы</v>
          </cell>
          <cell r="D977" t="str">
            <v>Завод</v>
          </cell>
          <cell r="H977">
            <v>45500</v>
          </cell>
          <cell r="I977">
            <v>45500</v>
          </cell>
          <cell r="J977">
            <v>45500</v>
          </cell>
          <cell r="K977">
            <v>136500</v>
          </cell>
          <cell r="L977">
            <v>89500</v>
          </cell>
          <cell r="M977">
            <v>89500</v>
          </cell>
          <cell r="N977">
            <v>89500</v>
          </cell>
          <cell r="O977">
            <v>62649.999999999993</v>
          </cell>
          <cell r="P977">
            <v>62649.999999999993</v>
          </cell>
          <cell r="Q977">
            <v>62649.999999999993</v>
          </cell>
          <cell r="R977">
            <v>145400</v>
          </cell>
          <cell r="S977">
            <v>89500</v>
          </cell>
          <cell r="T977">
            <v>135000</v>
          </cell>
          <cell r="U977">
            <v>89500</v>
          </cell>
          <cell r="V977">
            <v>89500</v>
          </cell>
          <cell r="W977">
            <v>89500</v>
          </cell>
          <cell r="X977">
            <v>1094850</v>
          </cell>
        </row>
        <row r="978">
          <cell r="C978" t="str">
            <v>Представительские расходы</v>
          </cell>
          <cell r="D978" t="str">
            <v>Завод</v>
          </cell>
          <cell r="H978">
            <v>10000</v>
          </cell>
          <cell r="I978">
            <v>10000</v>
          </cell>
          <cell r="J978">
            <v>10000</v>
          </cell>
          <cell r="K978">
            <v>30000</v>
          </cell>
          <cell r="L978">
            <v>10000</v>
          </cell>
          <cell r="M978">
            <v>10000</v>
          </cell>
          <cell r="N978">
            <v>10000</v>
          </cell>
          <cell r="O978">
            <v>10000</v>
          </cell>
          <cell r="P978">
            <v>10000</v>
          </cell>
          <cell r="Q978">
            <v>10000</v>
          </cell>
          <cell r="R978">
            <v>10000</v>
          </cell>
          <cell r="S978">
            <v>10000</v>
          </cell>
          <cell r="T978">
            <v>10000</v>
          </cell>
          <cell r="U978">
            <v>10000</v>
          </cell>
          <cell r="V978">
            <v>10000</v>
          </cell>
          <cell r="W978">
            <v>10000</v>
          </cell>
          <cell r="X978">
            <v>120000</v>
          </cell>
        </row>
        <row r="979">
          <cell r="C979" t="str">
            <v>расходы на текущее обучение</v>
          </cell>
          <cell r="D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C980" t="str">
            <v>расходы на целевое обучение</v>
          </cell>
          <cell r="D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</row>
        <row r="981">
          <cell r="C981" t="str">
            <v>Услуги рекрутинговых агентств и прочие расходы по подбору персонала</v>
          </cell>
          <cell r="D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</row>
        <row r="982">
          <cell r="C982" t="str">
            <v>ремонт и обслуживание зданий и сооружений</v>
          </cell>
          <cell r="D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</row>
        <row r="983">
          <cell r="C983" t="str">
            <v>ремонт мебели</v>
          </cell>
          <cell r="D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</row>
        <row r="984">
          <cell r="C984" t="str">
            <v>ремонт бытовой техники</v>
          </cell>
          <cell r="D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</row>
        <row r="985">
          <cell r="C985" t="str">
            <v>запчасти и материалы</v>
          </cell>
          <cell r="D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C986" t="str">
            <v>оформление и обустройство офисов</v>
          </cell>
          <cell r="D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C987" t="str">
            <v>уборка офисов</v>
          </cell>
          <cell r="D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</row>
        <row r="988">
          <cell r="C988" t="str">
            <v>Услуги коммунального хозяйства</v>
          </cell>
          <cell r="D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C989" t="str">
            <v>канцелярские товары</v>
          </cell>
          <cell r="D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C990" t="str">
            <v>изготовление визиток (деловой полиграфии)</v>
          </cell>
          <cell r="D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</row>
        <row r="991">
          <cell r="C991" t="str">
            <v>хозтовары</v>
          </cell>
          <cell r="D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</row>
        <row r="992">
          <cell r="C992" t="str">
            <v>экономическая, правовая, справочная литература</v>
          </cell>
          <cell r="D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</row>
        <row r="993">
          <cell r="C993" t="str">
            <v>чистая вода</v>
          </cell>
          <cell r="D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</row>
        <row r="994">
          <cell r="C994" t="str">
            <v>прочие расходы (содержание офиса)</v>
          </cell>
          <cell r="D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</row>
        <row r="995">
          <cell r="C995" t="str">
            <v>Аренда офиса</v>
          </cell>
          <cell r="D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C996" t="str">
            <v>Аренда автостоянки</v>
          </cell>
          <cell r="D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</row>
        <row r="997">
          <cell r="C997" t="str">
            <v>Прочие расходы (аренда зданий)</v>
          </cell>
          <cell r="D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</row>
        <row r="998">
          <cell r="C998" t="str">
            <v>ГСМ</v>
          </cell>
          <cell r="D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C999" t="str">
            <v>услуги по ремонту и обслуживанию</v>
          </cell>
          <cell r="D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</row>
        <row r="1000">
          <cell r="C1000" t="str">
            <v>Аренда машин / проездные</v>
          </cell>
          <cell r="D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</row>
        <row r="1001">
          <cell r="C1001" t="str">
            <v>Прочие расходы на транспорт</v>
          </cell>
          <cell r="D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C1002" t="str">
            <v>поддержка ПО</v>
          </cell>
          <cell r="D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</row>
        <row r="1003">
          <cell r="C1003" t="str">
            <v>ремонт и сервисное обслуживание</v>
          </cell>
          <cell r="D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</row>
        <row r="1004">
          <cell r="C1004" t="str">
            <v>расходы на хостинг и аутсорсинг</v>
          </cell>
          <cell r="D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C1005" t="str">
            <v>Запасные части и расходные материалы для оргтехники</v>
          </cell>
          <cell r="D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</row>
        <row r="1006">
          <cell r="C1006" t="str">
            <v>Прочие расходы на содержание офисной техники и IT</v>
          </cell>
          <cell r="D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</row>
        <row r="1007">
          <cell r="C1007" t="str">
            <v>Услуги мобильной связи</v>
          </cell>
          <cell r="D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C1008" t="str">
            <v>Услуги фиксированной связи</v>
          </cell>
          <cell r="D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</row>
        <row r="1009">
          <cell r="C1009" t="str">
            <v>Услуги Интернет</v>
          </cell>
          <cell r="D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</row>
        <row r="1010">
          <cell r="C1010" t="str">
            <v>Почтово-телеграфные и курьерские расходы</v>
          </cell>
          <cell r="D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C1011" t="str">
            <v>Подписка на периодические издания</v>
          </cell>
          <cell r="D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</row>
        <row r="1012">
          <cell r="C1012" t="str">
            <v>Прочие услуги связи</v>
          </cell>
          <cell r="D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</row>
        <row r="1013">
          <cell r="C1013" t="str">
            <v>Аренда каналов связи</v>
          </cell>
          <cell r="D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C1014" t="str">
            <v>Услуги по охране объектов и персонала</v>
          </cell>
          <cell r="D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</row>
        <row r="1015">
          <cell r="C1015" t="str">
            <v>Информационная безопасность</v>
          </cell>
          <cell r="D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</row>
        <row r="1016">
          <cell r="C1016" t="str">
            <v>Прочие расходы (безопасность)</v>
          </cell>
          <cell r="D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C1017" t="str">
            <v>Услуги внешнего аудита</v>
          </cell>
          <cell r="D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</row>
        <row r="1018">
          <cell r="C1018" t="str">
            <v>Юридические услуги</v>
          </cell>
          <cell r="D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C1019" t="str">
            <v>Услуги регистраторов, нотариальные услуги</v>
          </cell>
          <cell r="D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C1020" t="str">
            <v>Консультационно-информационные услуги</v>
          </cell>
          <cell r="D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C1021" t="str">
            <v>Комиссии банков</v>
          </cell>
          <cell r="D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</row>
        <row r="1022">
          <cell r="C1022" t="str">
            <v>Услуги налоговых консультантов</v>
          </cell>
          <cell r="D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C1023" t="str">
            <v>Налоги</v>
          </cell>
          <cell r="D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</row>
        <row r="1024">
          <cell r="C1024" t="str">
            <v>Штрафы и пени по налогам и сборам</v>
          </cell>
          <cell r="D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</row>
        <row r="1025">
          <cell r="C1025" t="str">
            <v>Бухгалтерские услуги</v>
          </cell>
          <cell r="D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C1026" t="str">
            <v>Прочие расходы (проф. услуги)</v>
          </cell>
          <cell r="D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</row>
        <row r="1027">
          <cell r="C1027" t="str">
            <v>на корпоративные медиа (реклама)</v>
          </cell>
          <cell r="D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</row>
        <row r="1028">
          <cell r="C1028" t="str">
            <v>на корпоративные презентации (реклама)</v>
          </cell>
          <cell r="D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C1029" t="str">
            <v>на федеральные и региональные СМИ (реклама)</v>
          </cell>
          <cell r="D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</row>
        <row r="1030">
          <cell r="C1030" t="str">
            <v>прочие (реклама)</v>
          </cell>
          <cell r="D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</row>
        <row r="1031">
          <cell r="C1031" t="str">
            <v>внутренние коммуникации (корп. мероприятия)</v>
          </cell>
          <cell r="D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C1032" t="str">
            <v>проведение Стратегической сессии и семинаров (корп. мероприятия)</v>
          </cell>
          <cell r="D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</row>
        <row r="1033">
          <cell r="C1033" t="str">
            <v>участие в общественно-экономических мероприятиях (соц. проекты)</v>
          </cell>
          <cell r="D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C1034" t="str">
            <v>поддержка некоммерческих и неправительственных организаций и объединений (соц. проекты)</v>
          </cell>
          <cell r="D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C1035" t="str">
            <v>Прочие расходы (связи с общественностью)</v>
          </cell>
          <cell r="D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</row>
        <row r="1036">
          <cell r="C1036" t="str">
            <v>Ремонт офисных зданий и сооружений</v>
          </cell>
          <cell r="D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</row>
        <row r="1037">
          <cell r="C1037" t="str">
            <v>Покупка автотранспорта</v>
          </cell>
          <cell r="D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C1038" t="str">
            <v>мебель</v>
          </cell>
          <cell r="D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C1039" t="str">
            <v>компьютерная техника</v>
          </cell>
          <cell r="D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C1040" t="str">
            <v>средства связи, бытовая техника</v>
          </cell>
          <cell r="D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C1041" t="str">
            <v>серверное и сетевое оборудование</v>
          </cell>
          <cell r="D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</row>
        <row r="1042">
          <cell r="C1042" t="str">
            <v>Программное обеспечение</v>
          </cell>
          <cell r="D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</row>
        <row r="1043">
          <cell r="C1043" t="str">
            <v>Прочие расходы (инвестиции АУР)</v>
          </cell>
          <cell r="D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C1044" t="str">
            <v>Доходы от проектов "под ключ"</v>
          </cell>
          <cell r="D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</row>
        <row r="1045">
          <cell r="C1045" t="str">
            <v>Доходы от продажи основных средств</v>
          </cell>
          <cell r="D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C1046" t="str">
            <v>Поступления от реализации Бизнесов/Проектов</v>
          </cell>
          <cell r="D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C1047" t="str">
            <v>Поступления от займов выданных (сторонние контрагенты и прочие акционеры, кроме РМАГ)</v>
          </cell>
          <cell r="D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C1048" t="str">
            <v>Поступления от займов выданных (Бизнесы/Проекты/ДЗО)</v>
          </cell>
          <cell r="D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C1049" t="str">
            <v>Прочие поступления по инвестиционной деятельности</v>
          </cell>
          <cell r="D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C1050" t="str">
            <v>Оборудование Oerlikon</v>
          </cell>
          <cell r="D1050" t="str">
            <v>Завод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9521527</v>
          </cell>
          <cell r="S1050">
            <v>145530000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155051527</v>
          </cell>
        </row>
        <row r="1051">
          <cell r="C1051" t="str">
            <v>Оборудование Oerlikon. Расходы на БГ</v>
          </cell>
          <cell r="D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C1052" t="str">
            <v>Таможенное оформление</v>
          </cell>
          <cell r="D1052" t="str">
            <v>Завод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17400000</v>
          </cell>
          <cell r="O1052">
            <v>3909689</v>
          </cell>
          <cell r="P1052">
            <v>627311</v>
          </cell>
          <cell r="Q1052">
            <v>0</v>
          </cell>
          <cell r="R1052">
            <v>149976916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171913916</v>
          </cell>
        </row>
        <row r="1053">
          <cell r="C1053" t="str">
            <v>Вспомогательное оборудование</v>
          </cell>
          <cell r="D1053" t="str">
            <v>Завод</v>
          </cell>
          <cell r="H1053">
            <v>2484647.2949999999</v>
          </cell>
          <cell r="I1053">
            <v>7020362.2000000002</v>
          </cell>
          <cell r="J1053">
            <v>54281008.527499996</v>
          </cell>
          <cell r="K1053">
            <v>63786018.022499993</v>
          </cell>
          <cell r="L1053">
            <v>0</v>
          </cell>
          <cell r="M1053">
            <v>12330470.567499999</v>
          </cell>
          <cell r="N1053">
            <v>1640717.55</v>
          </cell>
          <cell r="O1053">
            <v>1155</v>
          </cell>
          <cell r="P1053">
            <v>5039779.6373684201</v>
          </cell>
          <cell r="Q1053">
            <v>18805225.910952382</v>
          </cell>
          <cell r="R1053">
            <v>31024960.797619049</v>
          </cell>
          <cell r="S1053">
            <v>18005452.380952381</v>
          </cell>
          <cell r="T1053">
            <v>1745177.8809523815</v>
          </cell>
          <cell r="U1053">
            <v>1866952.3809523811</v>
          </cell>
          <cell r="V1053">
            <v>2004952.3809523811</v>
          </cell>
          <cell r="W1053">
            <v>1235952.3809523811</v>
          </cell>
          <cell r="X1053">
            <v>93700796.868201792</v>
          </cell>
        </row>
        <row r="1054">
          <cell r="C1054" t="str">
            <v>Генеральный подряд</v>
          </cell>
          <cell r="D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</row>
        <row r="1055">
          <cell r="C1055" t="str">
            <v>Технический надзор</v>
          </cell>
          <cell r="D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</row>
        <row r="1056">
          <cell r="C1056" t="str">
            <v>СМР + проектирование + аренда (покупка) земли</v>
          </cell>
          <cell r="D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C1057" t="str">
            <v>Вложения в проекты "под ключ"</v>
          </cell>
          <cell r="D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C1058" t="str">
            <v>Прочие инвестиции в основные средства</v>
          </cell>
          <cell r="D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C1059" t="str">
            <v>Инвестиции в бизнесы/проекты/ДЗО</v>
          </cell>
          <cell r="D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C1060" t="str">
            <v>Выплаты по займам выданным (сторонние контрагенты и прочие акционеры, кроме РМАГ)</v>
          </cell>
          <cell r="D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C1061" t="str">
            <v>Выплаты по займам выданным (Бизнесы/Проекты/ДЗО)</v>
          </cell>
          <cell r="D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C1062" t="str">
            <v>Вложение в уставный капитал НТЦ</v>
          </cell>
          <cell r="D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C1063" t="str">
            <v>Расходы на НИР и НИОКР НТЦ</v>
          </cell>
          <cell r="D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</row>
        <row r="1064">
          <cell r="C1064" t="str">
            <v>Акционерное финансирование от РМАГ</v>
          </cell>
          <cell r="D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</row>
        <row r="1065">
          <cell r="C1065" t="str">
            <v>Акционерное финансирование от Меткомбанка</v>
          </cell>
          <cell r="D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C1066" t="str">
            <v>Акционерное финансирование от 3-х лиц по указанию РМАГ</v>
          </cell>
          <cell r="D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</row>
        <row r="1067">
          <cell r="C1067" t="str">
            <v>Акционерное финансирование от прочих акционеров</v>
          </cell>
          <cell r="D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</row>
        <row r="1068">
          <cell r="C1068" t="str">
            <v>Привлечение банковских кредитов</v>
          </cell>
          <cell r="D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C1069" t="str">
            <v>Поступления от займов полученных (сторонние контрагенты и прочие акционеры, кроме РМАГ)</v>
          </cell>
          <cell r="D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</row>
        <row r="1070">
          <cell r="C1070" t="str">
            <v>Поступления от займов полученных (Бизнесы/Проекты/ДЗО)</v>
          </cell>
          <cell r="D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</row>
        <row r="1071">
          <cell r="C1071" t="str">
            <v>Поступления от ценных бумаг</v>
          </cell>
          <cell r="D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C1072" t="str">
            <v>Прочие поступления по финансовой деятельности</v>
          </cell>
          <cell r="D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</row>
        <row r="1073">
          <cell r="C1073" t="str">
            <v>Выплата дивидендов в РМАГ</v>
          </cell>
          <cell r="D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</row>
        <row r="1074">
          <cell r="C1074" t="str">
            <v>Выплата дивидендов в Меткомбанк</v>
          </cell>
          <cell r="D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C1075" t="str">
            <v>Выплата дивидендов на 3-х лиц по указанию РМАГ</v>
          </cell>
          <cell r="D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</row>
        <row r="1076">
          <cell r="C1076" t="str">
            <v>Выплата дивидендов прочим акционерам</v>
          </cell>
          <cell r="D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C1077" t="str">
            <v>Погашение банковских кредитов</v>
          </cell>
          <cell r="D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C1078" t="str">
            <v>Выплаты по займам полученным (сторонние контрагенты и прочие акционеры, кроме РМАГ)</v>
          </cell>
          <cell r="D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</row>
        <row r="1079">
          <cell r="C1079" t="str">
            <v>Выплаты по займам полученным (Бизнесы/Проекты/ДЗО)</v>
          </cell>
          <cell r="D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</row>
        <row r="1080">
          <cell r="C1080" t="str">
            <v>Выплаты по ценным бумагам</v>
          </cell>
          <cell r="D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</row>
        <row r="1081">
          <cell r="C1081" t="str">
            <v>Прочие расходы по финансовой деятельности</v>
          </cell>
          <cell r="D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</row>
        <row r="1082">
          <cell r="C1082" t="str">
            <v>Курсовые разницы</v>
          </cell>
          <cell r="D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</row>
        <row r="1083">
          <cell r="C1083" t="str">
            <v>Транзитные поступления от РМАГ</v>
          </cell>
          <cell r="D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C1084" t="str">
            <v>Транзитные поступления от Меткомбанка</v>
          </cell>
          <cell r="D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</row>
        <row r="1085">
          <cell r="C1085" t="str">
            <v>Транзитные поступления от 3-х лиц по указанию РМАГ</v>
          </cell>
          <cell r="D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C1086" t="str">
            <v>Транзитные поступления от Бизнесов/Проектов/ДЗО</v>
          </cell>
          <cell r="D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C1087" t="str">
            <v>Транзитные выбытия в РМАГ</v>
          </cell>
          <cell r="D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C1088" t="str">
            <v>Транзитные выбытия в Меткомбанк</v>
          </cell>
          <cell r="D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C1089" t="str">
            <v>Транзитные выбытия на 3-х лиц по указанию РМАГ</v>
          </cell>
          <cell r="D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C1090" t="str">
            <v>Транзитные выбытия в Бизнесы/Проекты/ДЗО</v>
          </cell>
          <cell r="D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</row>
        <row r="1091">
          <cell r="C1091" t="str">
            <v>Чистое изменение денежных средств</v>
          </cell>
          <cell r="D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</row>
        <row r="1092">
          <cell r="C1092" t="str">
            <v>Денежные средства на начало периода</v>
          </cell>
          <cell r="D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C1093" t="str">
            <v>Денежные средства на конец периода</v>
          </cell>
          <cell r="D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</row>
        <row r="1094">
          <cell r="C1094" t="str">
            <v>Покупка валюты</v>
          </cell>
          <cell r="D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</row>
        <row r="1095">
          <cell r="C1095" t="str">
            <v>Перевод собственных средств</v>
          </cell>
          <cell r="D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D1096" t="str">
            <v>Завод</v>
          </cell>
          <cell r="H1096">
            <v>-418136</v>
          </cell>
          <cell r="I1096">
            <v>53887508.999999978</v>
          </cell>
          <cell r="J1096">
            <v>-65600</v>
          </cell>
          <cell r="K1096">
            <v>53403772.999999978</v>
          </cell>
          <cell r="L1096">
            <v>7724606.0000000298</v>
          </cell>
          <cell r="M1096">
            <v>-152610</v>
          </cell>
          <cell r="N1096">
            <v>-140504.48000000001</v>
          </cell>
          <cell r="O1096">
            <v>-4316695</v>
          </cell>
          <cell r="P1096">
            <v>-3471744.11</v>
          </cell>
          <cell r="Q1096">
            <v>22325603.865841668</v>
          </cell>
          <cell r="R1096">
            <v>-7068038.208333333</v>
          </cell>
          <cell r="S1096">
            <v>-54000</v>
          </cell>
          <cell r="T1096">
            <v>31462361</v>
          </cell>
          <cell r="U1096">
            <v>-12196568.208333334</v>
          </cell>
          <cell r="V1096">
            <v>-1033100</v>
          </cell>
          <cell r="W1096">
            <v>228781860</v>
          </cell>
          <cell r="X1096">
            <v>261861170.85917503</v>
          </cell>
        </row>
        <row r="1097">
          <cell r="C1097" t="str">
            <v>Доходы от продажи собственных модулей</v>
          </cell>
          <cell r="D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C1098" t="str">
            <v>НИР и НИОКР НТЦ - Хевел</v>
          </cell>
          <cell r="D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C1099" t="str">
            <v>Генеральный подряд ИЭС - Хевел</v>
          </cell>
          <cell r="D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</row>
        <row r="1100">
          <cell r="C1100" t="str">
            <v>Поступления от Бизнесов/Проектов</v>
          </cell>
          <cell r="D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</row>
        <row r="1101">
          <cell r="C1101" t="str">
            <v>Проценты по банковским депозитам</v>
          </cell>
          <cell r="D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</row>
        <row r="1102">
          <cell r="C1102" t="str">
            <v>Проценты по предоставленным кредитам/займам</v>
          </cell>
          <cell r="D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</row>
        <row r="1103">
          <cell r="C1103" t="str">
            <v>Доходы от продажи модулей</v>
          </cell>
          <cell r="D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</row>
        <row r="1104">
          <cell r="C1104" t="str">
            <v>Доходы от продажи коммерческих установок</v>
          </cell>
          <cell r="D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</row>
        <row r="1105">
          <cell r="C1105" t="str">
            <v>Оказание услуг технического исполнителя</v>
          </cell>
          <cell r="D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</row>
        <row r="1106">
          <cell r="C1106" t="str">
            <v>Прочие поступления</v>
          </cell>
          <cell r="D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</row>
        <row r="1107">
          <cell r="C1107" t="str">
            <v>Сырье и материалы</v>
          </cell>
          <cell r="D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C1108" t="str">
            <v>ФОТ + ЕСН</v>
          </cell>
          <cell r="D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</row>
        <row r="1109">
          <cell r="C1109" t="str">
            <v>Электроэнергия</v>
          </cell>
          <cell r="D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</row>
        <row r="1110">
          <cell r="C1110" t="str">
            <v>Общепроизводственные</v>
          </cell>
          <cell r="D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C1111" t="str">
            <v>Прочие производственные расходы</v>
          </cell>
          <cell r="D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</row>
        <row r="1112">
          <cell r="C1112" t="str">
            <v>Операционные расходы по новым проектам</v>
          </cell>
          <cell r="D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</row>
        <row r="1113">
          <cell r="C1113" t="str">
            <v>Выплата процентов по полученным займам и кредитам</v>
          </cell>
          <cell r="D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C1114" t="str">
            <v>Налоги и сборы, штрафы и пени</v>
          </cell>
          <cell r="D1114" t="str">
            <v>Завод</v>
          </cell>
          <cell r="H1114">
            <v>398136</v>
          </cell>
          <cell r="I1114">
            <v>600</v>
          </cell>
          <cell r="J1114">
            <v>10500</v>
          </cell>
          <cell r="K1114">
            <v>409236</v>
          </cell>
          <cell r="L1114">
            <v>53316</v>
          </cell>
          <cell r="M1114">
            <v>98610</v>
          </cell>
          <cell r="N1114">
            <v>86504.48000000001</v>
          </cell>
          <cell r="O1114">
            <v>3437875</v>
          </cell>
          <cell r="P1114">
            <v>3382644.11</v>
          </cell>
          <cell r="Q1114">
            <v>103476.13415833333</v>
          </cell>
          <cell r="R1114">
            <v>6520938.208333333</v>
          </cell>
          <cell r="S1114">
            <v>0</v>
          </cell>
          <cell r="T1114">
            <v>0</v>
          </cell>
          <cell r="U1114">
            <v>12081368.208333334</v>
          </cell>
          <cell r="V1114">
            <v>0</v>
          </cell>
          <cell r="W1114">
            <v>0</v>
          </cell>
          <cell r="X1114">
            <v>25764732.140825003</v>
          </cell>
        </row>
        <row r="1115">
          <cell r="C1115" t="str">
            <v>Возмещение НДС</v>
          </cell>
          <cell r="D1115" t="str">
            <v>Завод</v>
          </cell>
          <cell r="H1115">
            <v>0</v>
          </cell>
          <cell r="I1115">
            <v>54557108.999999978</v>
          </cell>
          <cell r="J1115">
            <v>0</v>
          </cell>
          <cell r="K1115">
            <v>54557108.999999978</v>
          </cell>
          <cell r="L1115">
            <v>7902122.0000000298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22483080</v>
          </cell>
          <cell r="R1115">
            <v>0</v>
          </cell>
          <cell r="S1115">
            <v>0</v>
          </cell>
          <cell r="T1115">
            <v>31551461</v>
          </cell>
          <cell r="U1115">
            <v>0</v>
          </cell>
          <cell r="V1115">
            <v>0</v>
          </cell>
          <cell r="W1115">
            <v>228870960</v>
          </cell>
          <cell r="X1115">
            <v>290807623</v>
          </cell>
        </row>
        <row r="1116">
          <cell r="C1116" t="str">
            <v>Расходы на закупку модулей</v>
          </cell>
          <cell r="D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</row>
        <row r="1117">
          <cell r="C1117" t="str">
            <v>Расходы на закупку и монтаж коммерческих установок</v>
          </cell>
          <cell r="D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</row>
        <row r="1118">
          <cell r="C1118" t="str">
            <v>Прочие расходы</v>
          </cell>
          <cell r="D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</row>
        <row r="1119">
          <cell r="C1119" t="str">
            <v>Коммерческие расходы</v>
          </cell>
          <cell r="D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</row>
        <row r="1120">
          <cell r="C1120" t="str">
            <v>основная зарплата + подоходный налог</v>
          </cell>
          <cell r="D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C1121" t="str">
            <v>бонус + подоходный налог</v>
          </cell>
          <cell r="D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</row>
        <row r="1122">
          <cell r="C1122" t="str">
            <v>льготы, материальная помощь</v>
          </cell>
          <cell r="D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</row>
        <row r="1123">
          <cell r="C1123" t="str">
            <v>резерв (фонд оплаты труда)</v>
          </cell>
          <cell r="D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C1124" t="str">
            <v>Социальные выплаты (ЕСН)</v>
          </cell>
          <cell r="D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</row>
        <row r="1125">
          <cell r="C1125" t="str">
            <v>Добровольное медицинское страхование</v>
          </cell>
          <cell r="D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</row>
        <row r="1126">
          <cell r="C1126" t="str">
            <v>Прочие виды страхования</v>
          </cell>
          <cell r="D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C1127" t="str">
            <v>спортивно-оздоровительные мероприятия</v>
          </cell>
          <cell r="D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</row>
        <row r="1128">
          <cell r="C1128" t="str">
            <v>расходы на культурно-массовые мероприятия, корпоративные вечера и пр.</v>
          </cell>
          <cell r="D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C1129" t="str">
            <v>Взносы в негосударственный ПФ</v>
          </cell>
          <cell r="D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C1130" t="str">
            <v>Аренда квартиры</v>
          </cell>
          <cell r="D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</row>
        <row r="1131">
          <cell r="C1131" t="str">
            <v>Коммунальные платежи (квартира)</v>
          </cell>
          <cell r="D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C1132" t="str">
            <v>Прочие расходы (содержание персонала)</v>
          </cell>
          <cell r="D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C1133" t="str">
            <v>Командировочные расходы</v>
          </cell>
          <cell r="D1133" t="str">
            <v>Завод</v>
          </cell>
          <cell r="H1133">
            <v>0</v>
          </cell>
          <cell r="I1133">
            <v>0</v>
          </cell>
          <cell r="J1133">
            <v>35100</v>
          </cell>
          <cell r="K1133">
            <v>35100</v>
          </cell>
          <cell r="L1133">
            <v>70200</v>
          </cell>
          <cell r="M1133">
            <v>0</v>
          </cell>
          <cell r="N1133">
            <v>0</v>
          </cell>
          <cell r="O1133">
            <v>0</v>
          </cell>
          <cell r="P1133">
            <v>35100</v>
          </cell>
          <cell r="Q1133">
            <v>0</v>
          </cell>
          <cell r="R1133">
            <v>35100</v>
          </cell>
          <cell r="S1133">
            <v>0</v>
          </cell>
          <cell r="T1133">
            <v>35100</v>
          </cell>
          <cell r="U1133">
            <v>0</v>
          </cell>
          <cell r="V1133">
            <v>35100</v>
          </cell>
          <cell r="W1133">
            <v>35100</v>
          </cell>
          <cell r="X1133">
            <v>245700</v>
          </cell>
        </row>
        <row r="1134">
          <cell r="C1134" t="str">
            <v>Представительские расходы</v>
          </cell>
          <cell r="D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C1135" t="str">
            <v>расходы на текущее обучение</v>
          </cell>
          <cell r="D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C1136" t="str">
            <v>расходы на целевое обучение</v>
          </cell>
          <cell r="D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</row>
        <row r="1137">
          <cell r="C1137" t="str">
            <v>Услуги рекрутинговых агентств и прочие расходы по подбору персонала</v>
          </cell>
          <cell r="D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</row>
        <row r="1138">
          <cell r="C1138" t="str">
            <v>ремонт и обслуживание зданий и сооружений</v>
          </cell>
          <cell r="D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C1139" t="str">
            <v>ремонт мебели</v>
          </cell>
          <cell r="D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</row>
        <row r="1140">
          <cell r="C1140" t="str">
            <v>ремонт бытовой техники</v>
          </cell>
          <cell r="D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</row>
        <row r="1141">
          <cell r="C1141" t="str">
            <v>запчасти и материалы</v>
          </cell>
          <cell r="D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C1142" t="str">
            <v>оформление и обустройство офисов</v>
          </cell>
          <cell r="D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C1143" t="str">
            <v>уборка офисов</v>
          </cell>
          <cell r="D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C1144" t="str">
            <v>Услуги коммунального хозяйства</v>
          </cell>
          <cell r="D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</row>
        <row r="1145">
          <cell r="C1145" t="str">
            <v>канцелярские товары</v>
          </cell>
          <cell r="D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</row>
        <row r="1146">
          <cell r="C1146" t="str">
            <v>изготовление визиток (деловой полиграфии)</v>
          </cell>
          <cell r="D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</row>
        <row r="1147">
          <cell r="C1147" t="str">
            <v>хозтовары</v>
          </cell>
          <cell r="D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C1148" t="str">
            <v>экономическая, правовая, справочная литература</v>
          </cell>
          <cell r="D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C1149" t="str">
            <v>чистая вода</v>
          </cell>
          <cell r="D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C1150" t="str">
            <v>прочие расходы (содержание офиса)</v>
          </cell>
          <cell r="D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C1151" t="str">
            <v>Аренда офиса</v>
          </cell>
          <cell r="D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C1152" t="str">
            <v>Аренда автостоянки</v>
          </cell>
          <cell r="D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C1153" t="str">
            <v>Прочие расходы (аренда зданий)</v>
          </cell>
          <cell r="D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C1154" t="str">
            <v>ГСМ</v>
          </cell>
          <cell r="D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C1155" t="str">
            <v>услуги по ремонту и обслуживанию</v>
          </cell>
          <cell r="D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C1156" t="str">
            <v>Аренда машин / проездные</v>
          </cell>
          <cell r="D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C1157" t="str">
            <v>Прочие расходы на транспорт</v>
          </cell>
          <cell r="D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C1158" t="str">
            <v>поддержка ПО</v>
          </cell>
          <cell r="D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C1159" t="str">
            <v>ремонт и сервисное обслуживание</v>
          </cell>
          <cell r="D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C1160" t="str">
            <v>расходы на хостинг и аутсорсинг</v>
          </cell>
          <cell r="D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</row>
        <row r="1161">
          <cell r="C1161" t="str">
            <v>Запасные части и расходные материалы для оргтехники</v>
          </cell>
          <cell r="D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</row>
        <row r="1162">
          <cell r="C1162" t="str">
            <v>Прочие расходы на содержание офисной техники и IT</v>
          </cell>
          <cell r="D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C1163" t="str">
            <v>Услуги мобильной связи</v>
          </cell>
          <cell r="D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C1164" t="str">
            <v>Услуги фиксированной связи</v>
          </cell>
          <cell r="D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C1165" t="str">
            <v>Услуги Интернет</v>
          </cell>
          <cell r="D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C1166" t="str">
            <v>Почтово-телеграфные и курьерские расходы</v>
          </cell>
          <cell r="D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</row>
        <row r="1167">
          <cell r="C1167" t="str">
            <v>Подписка на периодические издания</v>
          </cell>
          <cell r="D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</row>
        <row r="1168">
          <cell r="C1168" t="str">
            <v>Прочие услуги связи</v>
          </cell>
          <cell r="D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C1169" t="str">
            <v>Аренда каналов связи</v>
          </cell>
          <cell r="D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</row>
        <row r="1170">
          <cell r="C1170" t="str">
            <v>Услуги по охране объектов и персонала</v>
          </cell>
          <cell r="D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C1171" t="str">
            <v>Информационная безопасность</v>
          </cell>
          <cell r="D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C1172" t="str">
            <v>Прочие расходы (безопасность)</v>
          </cell>
          <cell r="D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C1173" t="str">
            <v>Услуги внешнего аудита</v>
          </cell>
          <cell r="D1173" t="str">
            <v>Завод</v>
          </cell>
          <cell r="H1173">
            <v>0</v>
          </cell>
          <cell r="I1173">
            <v>649000</v>
          </cell>
          <cell r="J1173">
            <v>0</v>
          </cell>
          <cell r="K1173">
            <v>649000</v>
          </cell>
          <cell r="L1173">
            <v>0</v>
          </cell>
          <cell r="M1173">
            <v>0</v>
          </cell>
          <cell r="N1173">
            <v>0</v>
          </cell>
          <cell r="O1173">
            <v>824820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944000</v>
          </cell>
          <cell r="W1173">
            <v>0</v>
          </cell>
          <cell r="X1173">
            <v>1768820</v>
          </cell>
        </row>
        <row r="1174">
          <cell r="C1174" t="str">
            <v>Юридические услуги</v>
          </cell>
          <cell r="D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C1175" t="str">
            <v>Услуги регистраторов, нотариальные услуги</v>
          </cell>
          <cell r="D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C1176" t="str">
            <v>Консультационно-информационные услуги</v>
          </cell>
          <cell r="D1176" t="str">
            <v>Завод</v>
          </cell>
          <cell r="H1176">
            <v>20000</v>
          </cell>
          <cell r="I1176">
            <v>20000</v>
          </cell>
          <cell r="J1176">
            <v>20000</v>
          </cell>
          <cell r="K1176">
            <v>60000</v>
          </cell>
          <cell r="L1176">
            <v>54000</v>
          </cell>
          <cell r="M1176">
            <v>54000</v>
          </cell>
          <cell r="N1176">
            <v>54000</v>
          </cell>
          <cell r="O1176">
            <v>54000</v>
          </cell>
          <cell r="P1176">
            <v>54000</v>
          </cell>
          <cell r="Q1176">
            <v>54000</v>
          </cell>
          <cell r="R1176">
            <v>512000</v>
          </cell>
          <cell r="S1176">
            <v>54000</v>
          </cell>
          <cell r="T1176">
            <v>54000</v>
          </cell>
          <cell r="U1176">
            <v>115200</v>
          </cell>
          <cell r="V1176">
            <v>54000</v>
          </cell>
          <cell r="W1176">
            <v>54000</v>
          </cell>
          <cell r="X1176">
            <v>1167200</v>
          </cell>
        </row>
        <row r="1177">
          <cell r="C1177" t="str">
            <v>Комиссии банков</v>
          </cell>
          <cell r="D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C1178" t="str">
            <v>Услуги налоговых консультантов</v>
          </cell>
          <cell r="D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</row>
        <row r="1179">
          <cell r="C1179" t="str">
            <v>Налоги</v>
          </cell>
          <cell r="D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</row>
        <row r="1180">
          <cell r="C1180" t="str">
            <v>Штрафы и пени по налогам и сборам</v>
          </cell>
          <cell r="D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</row>
        <row r="1181">
          <cell r="C1181" t="str">
            <v>Бухгалтерские услуги</v>
          </cell>
          <cell r="D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</row>
        <row r="1182">
          <cell r="C1182" t="str">
            <v>Прочие расходы (проф. услуги)</v>
          </cell>
          <cell r="D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C1183" t="str">
            <v>на корпоративные медиа (реклама)</v>
          </cell>
          <cell r="D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C1184" t="str">
            <v>на корпоративные презентации (реклама)</v>
          </cell>
          <cell r="D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C1185" t="str">
            <v>на федеральные и региональные СМИ (реклама)</v>
          </cell>
          <cell r="D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</row>
        <row r="1186">
          <cell r="C1186" t="str">
            <v>прочие (реклама)</v>
          </cell>
          <cell r="D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C1187" t="str">
            <v>внутренние коммуникации (корп. мероприятия)</v>
          </cell>
          <cell r="D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C1188" t="str">
            <v>проведение Стратегической сессии и семинаров (корп. мероприятия)</v>
          </cell>
          <cell r="D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C1189" t="str">
            <v>участие в общественно-экономических мероприятиях (соц. проекты)</v>
          </cell>
          <cell r="D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C1190" t="str">
            <v>поддержка некоммерческих и неправительственных организаций и объединений (соц. проекты)</v>
          </cell>
          <cell r="D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C1191" t="str">
            <v>Прочие расходы (связи с общественностью)</v>
          </cell>
          <cell r="D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</row>
        <row r="1192">
          <cell r="C1192" t="str">
            <v>Ремонт офисных зданий и сооружений</v>
          </cell>
          <cell r="D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</row>
        <row r="1193">
          <cell r="C1193" t="str">
            <v>Покупка автотранспорта</v>
          </cell>
          <cell r="D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C1194" t="str">
            <v>мебель</v>
          </cell>
          <cell r="D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C1195" t="str">
            <v>компьютерная техника</v>
          </cell>
          <cell r="D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C1196" t="str">
            <v>средства связи, бытовая техника</v>
          </cell>
          <cell r="D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C1197" t="str">
            <v>серверное и сетевое оборудование</v>
          </cell>
          <cell r="D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C1198" t="str">
            <v>Программное обеспечение</v>
          </cell>
          <cell r="D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C1199" t="str">
            <v>Прочие расходы (инвестиции АУР)</v>
          </cell>
          <cell r="D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C1200" t="str">
            <v>Доходы от проектов "под ключ"</v>
          </cell>
          <cell r="D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</row>
        <row r="1201">
          <cell r="C1201" t="str">
            <v>Доходы от продажи основных средств</v>
          </cell>
          <cell r="D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</row>
        <row r="1202">
          <cell r="C1202" t="str">
            <v>Поступления от реализации Бизнесов/Проектов</v>
          </cell>
          <cell r="D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C1203" t="str">
            <v>Поступления от займов выданных (сторонние контрагенты и прочие акционеры, кроме РМАГ)</v>
          </cell>
          <cell r="D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</row>
        <row r="1204">
          <cell r="C1204" t="str">
            <v>Поступления от займов выданных (Бизнесы/Проекты/ДЗО)</v>
          </cell>
          <cell r="D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</row>
        <row r="1205">
          <cell r="C1205" t="str">
            <v>Прочие поступления по инвестиционной деятельности</v>
          </cell>
          <cell r="D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C1206" t="str">
            <v>Оборудование Oerlikon</v>
          </cell>
          <cell r="D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C1207" t="str">
            <v>Оборудование Oerlikon. Расходы на БГ</v>
          </cell>
          <cell r="D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C1208" t="str">
            <v>Таможенное оформление</v>
          </cell>
          <cell r="D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C1209" t="str">
            <v>Вспомогательное оборудование</v>
          </cell>
          <cell r="D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</row>
        <row r="1210">
          <cell r="C1210" t="str">
            <v>Генеральный подряд</v>
          </cell>
          <cell r="D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</row>
        <row r="1211">
          <cell r="C1211" t="str">
            <v>Технический надзор</v>
          </cell>
          <cell r="D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C1212" t="str">
            <v>СМР + проектирование + аренда (покупка) земли</v>
          </cell>
          <cell r="D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</row>
        <row r="1213">
          <cell r="C1213" t="str">
            <v>Вложения в проекты "под ключ"</v>
          </cell>
          <cell r="D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C1214" t="str">
            <v>Прочие инвестиции в основные средства</v>
          </cell>
          <cell r="D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C1215" t="str">
            <v>Инвестиции в бизнесы/проекты/ДЗО</v>
          </cell>
          <cell r="D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</row>
        <row r="1216">
          <cell r="C1216" t="str">
            <v>Выплаты по займам выданным (сторонние контрагенты и прочие акционеры, кроме РМАГ)</v>
          </cell>
          <cell r="D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</row>
        <row r="1217">
          <cell r="C1217" t="str">
            <v>Выплаты по займам выданным (Бизнесы/Проекты/ДЗО)</v>
          </cell>
          <cell r="D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C1218" t="str">
            <v>Вложение в уставный капитал НТЦ</v>
          </cell>
          <cell r="D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</row>
        <row r="1219">
          <cell r="C1219" t="str">
            <v>Расходы на НИР и НИОКР НТЦ</v>
          </cell>
          <cell r="D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</row>
        <row r="1220">
          <cell r="C1220" t="str">
            <v>Акционерное финансирование от РМАГ</v>
          </cell>
          <cell r="D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C1221" t="str">
            <v>Акционерное финансирование от Меткомбанка</v>
          </cell>
          <cell r="D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</row>
        <row r="1222">
          <cell r="C1222" t="str">
            <v>Акционерное финансирование от 3-х лиц по указанию РМАГ</v>
          </cell>
          <cell r="D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</row>
        <row r="1223">
          <cell r="C1223" t="str">
            <v>Акционерное финансирование от прочих акционеров</v>
          </cell>
          <cell r="D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C1224" t="str">
            <v>Привлечение банковских кредитов</v>
          </cell>
          <cell r="D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</row>
        <row r="1225">
          <cell r="C1225" t="str">
            <v>Поступления от займов полученных (сторонние контрагенты и прочие акционеры, кроме РМАГ)</v>
          </cell>
          <cell r="D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</row>
        <row r="1226">
          <cell r="C1226" t="str">
            <v>Поступления от займов полученных (Бизнесы/Проекты/ДЗО)</v>
          </cell>
          <cell r="D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C1227" t="str">
            <v>Поступления от ценных бумаг</v>
          </cell>
          <cell r="D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</row>
        <row r="1228">
          <cell r="C1228" t="str">
            <v>Прочие поступления по финансовой деятельности</v>
          </cell>
          <cell r="D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</row>
        <row r="1229">
          <cell r="C1229" t="str">
            <v>Выплата дивидендов в РМАГ</v>
          </cell>
          <cell r="D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C1230" t="str">
            <v>Выплата дивидендов в Меткомбанк</v>
          </cell>
          <cell r="D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</row>
        <row r="1231">
          <cell r="C1231" t="str">
            <v>Выплата дивидендов на 3-х лиц по указанию РМАГ</v>
          </cell>
          <cell r="D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</row>
        <row r="1232">
          <cell r="C1232" t="str">
            <v>Выплата дивидендов прочим акционерам</v>
          </cell>
          <cell r="D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C1233" t="str">
            <v>Погашение банковских кредитов</v>
          </cell>
          <cell r="D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</row>
        <row r="1234">
          <cell r="C1234" t="str">
            <v>Выплаты по займам полученным (сторонние контрагенты и прочие акционеры, кроме РМАГ)</v>
          </cell>
          <cell r="D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</row>
        <row r="1235">
          <cell r="C1235" t="str">
            <v>Выплаты по займам полученным (Бизнесы/Проекты/ДЗО)</v>
          </cell>
          <cell r="D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C1236" t="str">
            <v>Выплаты по ценным бумагам</v>
          </cell>
          <cell r="D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</row>
        <row r="1237">
          <cell r="C1237" t="str">
            <v>Прочие расходы по финансовой деятельности</v>
          </cell>
          <cell r="D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</row>
        <row r="1238">
          <cell r="C1238" t="str">
            <v>Курсовые разницы</v>
          </cell>
          <cell r="D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C1239" t="str">
            <v>Транзитные поступления от РМАГ</v>
          </cell>
          <cell r="D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</row>
        <row r="1240">
          <cell r="C1240" t="str">
            <v>Транзитные поступления от Меткомбанка</v>
          </cell>
          <cell r="D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</row>
        <row r="1241">
          <cell r="C1241" t="str">
            <v>Транзитные поступления от 3-х лиц по указанию РМАГ</v>
          </cell>
          <cell r="D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C1242" t="str">
            <v>Транзитные поступления от Бизнесов/Проектов/ДЗО</v>
          </cell>
          <cell r="D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C1243" t="str">
            <v>Транзитные выбытия в РМАГ</v>
          </cell>
          <cell r="D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C1244" t="str">
            <v>Транзитные выбытия в Меткомбанк</v>
          </cell>
          <cell r="D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C1245" t="str">
            <v>Транзитные выбытия на 3-х лиц по указанию РМАГ</v>
          </cell>
          <cell r="D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</row>
        <row r="1246">
          <cell r="C1246" t="str">
            <v>Транзитные выбытия в Бизнесы/Проекты/ДЗО</v>
          </cell>
          <cell r="D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</row>
        <row r="1247">
          <cell r="C1247" t="str">
            <v>Чистое изменение денежных средств</v>
          </cell>
          <cell r="D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C1248" t="str">
            <v>Денежные средства на начало периода</v>
          </cell>
          <cell r="D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C1249" t="str">
            <v>Денежные средства на конец периода</v>
          </cell>
          <cell r="D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C1250" t="str">
            <v>Покупка валюты</v>
          </cell>
          <cell r="D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C1251" t="str">
            <v>Перевод собственных средств</v>
          </cell>
          <cell r="D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</row>
        <row r="1252">
          <cell r="D1252" t="str">
            <v>Завод</v>
          </cell>
          <cell r="H1252">
            <v>0</v>
          </cell>
          <cell r="I1252">
            <v>-279506.92000000004</v>
          </cell>
          <cell r="J1252">
            <v>-10030</v>
          </cell>
          <cell r="K1252">
            <v>-289536.92000000004</v>
          </cell>
          <cell r="L1252">
            <v>-48487.5</v>
          </cell>
          <cell r="M1252">
            <v>-355.05</v>
          </cell>
          <cell r="N1252">
            <v>-946.81</v>
          </cell>
          <cell r="O1252">
            <v>-7410.11</v>
          </cell>
          <cell r="P1252">
            <v>-1238.74</v>
          </cell>
          <cell r="Q1252">
            <v>-58313.25</v>
          </cell>
          <cell r="R1252">
            <v>-27005388.25</v>
          </cell>
          <cell r="S1252">
            <v>-1159203.25</v>
          </cell>
          <cell r="T1252">
            <v>-1789333.25</v>
          </cell>
          <cell r="U1252">
            <v>-1815808.25</v>
          </cell>
          <cell r="V1252">
            <v>-1154683.25</v>
          </cell>
          <cell r="W1252">
            <v>-1196812.25</v>
          </cell>
          <cell r="X1252">
            <v>-34237979.960000001</v>
          </cell>
        </row>
        <row r="1253">
          <cell r="C1253" t="str">
            <v>Доходы от продажи собственных модулей</v>
          </cell>
          <cell r="D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C1254" t="str">
            <v>НИР и НИОКР НТЦ - Хевел</v>
          </cell>
          <cell r="D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</row>
        <row r="1255">
          <cell r="C1255" t="str">
            <v>Генеральный подряд ИЭС - Хевел</v>
          </cell>
          <cell r="D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</row>
        <row r="1256">
          <cell r="C1256" t="str">
            <v>Поступления от Бизнесов/Проектов</v>
          </cell>
          <cell r="D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C1257" t="str">
            <v>Проценты по банковским депозитам</v>
          </cell>
          <cell r="D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C1258" t="str">
            <v>Проценты по предоставленным кредитам/займам</v>
          </cell>
          <cell r="D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C1259" t="str">
            <v>Доходы от продажи модулей</v>
          </cell>
          <cell r="D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C1260" t="str">
            <v>Доходы от продажи коммерческих установок</v>
          </cell>
          <cell r="D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C1261" t="str">
            <v>Оказание услуг технического исполнителя</v>
          </cell>
          <cell r="D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C1262" t="str">
            <v>Прочие поступления</v>
          </cell>
          <cell r="D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C1263" t="str">
            <v>Сырье и материалы</v>
          </cell>
          <cell r="D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</row>
        <row r="1264">
          <cell r="C1264" t="str">
            <v>ФОТ + ЕСН</v>
          </cell>
          <cell r="D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</row>
        <row r="1265">
          <cell r="C1265" t="str">
            <v>Электроэнергия</v>
          </cell>
          <cell r="D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C1266" t="str">
            <v>Общепроизводственные</v>
          </cell>
          <cell r="D1266" t="str">
            <v>Завод</v>
          </cell>
          <cell r="H1266">
            <v>0</v>
          </cell>
          <cell r="I1266">
            <v>33487.5</v>
          </cell>
          <cell r="J1266">
            <v>10030</v>
          </cell>
          <cell r="K1266">
            <v>43517.5</v>
          </cell>
          <cell r="L1266">
            <v>33487.5</v>
          </cell>
          <cell r="M1266">
            <v>355.05</v>
          </cell>
          <cell r="N1266">
            <v>946.81</v>
          </cell>
          <cell r="O1266">
            <v>710.11</v>
          </cell>
          <cell r="P1266">
            <v>1238.74</v>
          </cell>
          <cell r="Q1266">
            <v>58313.25</v>
          </cell>
          <cell r="R1266">
            <v>1221788.25</v>
          </cell>
          <cell r="S1266">
            <v>1159203.25</v>
          </cell>
          <cell r="T1266">
            <v>1189333.25</v>
          </cell>
          <cell r="U1266">
            <v>1348408.25</v>
          </cell>
          <cell r="V1266">
            <v>1154683.25</v>
          </cell>
          <cell r="W1266">
            <v>1196812.25</v>
          </cell>
          <cell r="X1266">
            <v>7365279.96</v>
          </cell>
        </row>
        <row r="1267">
          <cell r="C1267" t="str">
            <v>Прочие производственные расходы</v>
          </cell>
          <cell r="D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</row>
        <row r="1268">
          <cell r="C1268" t="str">
            <v>Операционные расходы по новым проектам</v>
          </cell>
          <cell r="D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C1269" t="str">
            <v>Выплата процентов по полученным займам и кредитам</v>
          </cell>
          <cell r="D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</row>
        <row r="1270">
          <cell r="C1270" t="str">
            <v>Налоги и сборы, штрафы и пени</v>
          </cell>
          <cell r="D1270" t="str">
            <v>Завод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15000</v>
          </cell>
          <cell r="M1270">
            <v>0</v>
          </cell>
          <cell r="N1270">
            <v>0</v>
          </cell>
          <cell r="O1270">
            <v>6700</v>
          </cell>
          <cell r="P1270">
            <v>0</v>
          </cell>
          <cell r="Q1270">
            <v>0</v>
          </cell>
          <cell r="R1270">
            <v>15000</v>
          </cell>
          <cell r="S1270">
            <v>0</v>
          </cell>
          <cell r="T1270">
            <v>0</v>
          </cell>
          <cell r="U1270">
            <v>157400</v>
          </cell>
          <cell r="V1270">
            <v>0</v>
          </cell>
          <cell r="W1270">
            <v>0</v>
          </cell>
          <cell r="X1270">
            <v>194100</v>
          </cell>
        </row>
        <row r="1271">
          <cell r="C1271" t="str">
            <v>Возмещение НДС</v>
          </cell>
          <cell r="D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C1272" t="str">
            <v>Расходы на закупку модулей</v>
          </cell>
          <cell r="D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C1273" t="str">
            <v>Расходы на закупку и монтаж коммерческих установок</v>
          </cell>
          <cell r="D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C1274" t="str">
            <v>Прочие расходы</v>
          </cell>
          <cell r="D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C1275" t="str">
            <v>Коммерческие расходы</v>
          </cell>
          <cell r="D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C1276" t="str">
            <v>основная зарплата + подоходный налог</v>
          </cell>
          <cell r="D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</row>
        <row r="1277">
          <cell r="C1277" t="str">
            <v>бонус + подоходный налог</v>
          </cell>
          <cell r="D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C1278" t="str">
            <v>льготы, материальная помощь</v>
          </cell>
          <cell r="D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</row>
        <row r="1279">
          <cell r="C1279" t="str">
            <v>резерв (фонд оплаты труда)</v>
          </cell>
          <cell r="D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C1280" t="str">
            <v>Социальные выплаты (ЕСН)</v>
          </cell>
          <cell r="D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C1281" t="str">
            <v>Добровольное медицинское страхование</v>
          </cell>
          <cell r="D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</row>
        <row r="1282">
          <cell r="C1282" t="str">
            <v>Прочие виды страхования</v>
          </cell>
          <cell r="D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C1283" t="str">
            <v>спортивно-оздоровительные мероприятия</v>
          </cell>
          <cell r="D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C1284" t="str">
            <v>расходы на культурно-массовые мероприятия, корпоративные вечера и пр.</v>
          </cell>
          <cell r="D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</row>
        <row r="1285">
          <cell r="C1285" t="str">
            <v>Взносы в негосударственный ПФ</v>
          </cell>
          <cell r="D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C1286" t="str">
            <v>Аренда квартиры</v>
          </cell>
          <cell r="D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C1287" t="str">
            <v>Коммунальные платежи (квартира)</v>
          </cell>
          <cell r="D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</row>
        <row r="1288">
          <cell r="C1288" t="str">
            <v>Прочие расходы (содержание персонала)</v>
          </cell>
          <cell r="D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C1289" t="str">
            <v>Командировочные расходы</v>
          </cell>
          <cell r="D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C1290" t="str">
            <v>Представительские расходы</v>
          </cell>
          <cell r="D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C1291" t="str">
            <v>расходы на текущее обучение</v>
          </cell>
          <cell r="D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C1292" t="str">
            <v>расходы на целевое обучение</v>
          </cell>
          <cell r="D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C1293" t="str">
            <v>Услуги рекрутинговых агентств и прочие расходы по подбору персонала</v>
          </cell>
          <cell r="D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C1294" t="str">
            <v>ремонт и обслуживание зданий и сооружений</v>
          </cell>
          <cell r="D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C1295" t="str">
            <v>ремонт мебели</v>
          </cell>
          <cell r="D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C1296" t="str">
            <v>ремонт бытовой техники</v>
          </cell>
          <cell r="D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C1297" t="str">
            <v>запчасти и материалы</v>
          </cell>
          <cell r="D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</row>
        <row r="1298">
          <cell r="C1298" t="str">
            <v>оформление и обустройство офисов</v>
          </cell>
          <cell r="D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C1299" t="str">
            <v>уборка офисов</v>
          </cell>
          <cell r="D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C1300" t="str">
            <v>Услуги коммунального хозяйства</v>
          </cell>
          <cell r="D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C1301" t="str">
            <v>канцелярские товары</v>
          </cell>
          <cell r="D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C1302" t="str">
            <v>изготовление визиток (деловой полиграфии)</v>
          </cell>
          <cell r="D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C1303" t="str">
            <v>хозтовары</v>
          </cell>
          <cell r="D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C1304" t="str">
            <v>экономическая, правовая, справочная литература</v>
          </cell>
          <cell r="D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C1305" t="str">
            <v>чистая вода</v>
          </cell>
          <cell r="D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C1306" t="str">
            <v>прочие расходы (содержание офиса)</v>
          </cell>
          <cell r="D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C1307" t="str">
            <v>Аренда офиса</v>
          </cell>
          <cell r="D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C1308" t="str">
            <v>Аренда автостоянки</v>
          </cell>
          <cell r="D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C1309" t="str">
            <v>Прочие расходы (аренда зданий)</v>
          </cell>
          <cell r="D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C1310" t="str">
            <v>ГСМ</v>
          </cell>
          <cell r="D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C1311" t="str">
            <v>услуги по ремонту и обслуживанию</v>
          </cell>
          <cell r="D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C1312" t="str">
            <v>Аренда машин / проездные</v>
          </cell>
          <cell r="D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C1313" t="str">
            <v>Прочие расходы на транспорт</v>
          </cell>
          <cell r="D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C1314" t="str">
            <v>поддержка ПО</v>
          </cell>
          <cell r="D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C1315" t="str">
            <v>ремонт и сервисное обслуживание</v>
          </cell>
          <cell r="D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C1316" t="str">
            <v>расходы на хостинг и аутсорсинг</v>
          </cell>
          <cell r="D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C1317" t="str">
            <v>Запасные части и расходные материалы для оргтехники</v>
          </cell>
          <cell r="D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C1318" t="str">
            <v>Прочие расходы на содержание офисной техники и IT</v>
          </cell>
          <cell r="D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C1319" t="str">
            <v>Услуги мобильной связи</v>
          </cell>
          <cell r="D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C1320" t="str">
            <v>Услуги фиксированной связи</v>
          </cell>
          <cell r="D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C1321" t="str">
            <v>Услуги Интернет</v>
          </cell>
          <cell r="D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C1322" t="str">
            <v>Почтово-телеграфные и курьерские расходы</v>
          </cell>
          <cell r="D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C1323" t="str">
            <v>Подписка на периодические издания</v>
          </cell>
          <cell r="D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C1324" t="str">
            <v>Прочие услуги связи</v>
          </cell>
          <cell r="D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C1325" t="str">
            <v>Аренда каналов связи</v>
          </cell>
          <cell r="D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C1326" t="str">
            <v>Услуги по охране объектов и персонала</v>
          </cell>
          <cell r="D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C1327" t="str">
            <v>Информационная безопасность</v>
          </cell>
          <cell r="D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C1328" t="str">
            <v>Прочие расходы (безопасность)</v>
          </cell>
          <cell r="D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C1329" t="str">
            <v>Услуги внешнего аудита</v>
          </cell>
          <cell r="D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C1330" t="str">
            <v>Юридические услуги</v>
          </cell>
          <cell r="D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C1331" t="str">
            <v>Услуги регистраторов, нотариальные услуги</v>
          </cell>
          <cell r="D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C1332" t="str">
            <v>Консультационно-информационные услуги</v>
          </cell>
          <cell r="D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C1333" t="str">
            <v>Комиссии банков</v>
          </cell>
          <cell r="D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C1334" t="str">
            <v>Услуги налоговых консультантов</v>
          </cell>
          <cell r="D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C1335" t="str">
            <v>Налоги</v>
          </cell>
          <cell r="D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C1336" t="str">
            <v>Штрафы и пени по налогам и сборам</v>
          </cell>
          <cell r="D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C1337" t="str">
            <v>Бухгалтерские услуги</v>
          </cell>
          <cell r="D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C1338" t="str">
            <v>Прочие расходы (проф. услуги)</v>
          </cell>
          <cell r="D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</row>
        <row r="1339">
          <cell r="C1339" t="str">
            <v>на корпоративные медиа (реклама)</v>
          </cell>
          <cell r="D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</row>
        <row r="1340">
          <cell r="C1340" t="str">
            <v>на корпоративные презентации (реклама)</v>
          </cell>
          <cell r="D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C1341" t="str">
            <v>на федеральные и региональные СМИ (реклама)</v>
          </cell>
          <cell r="D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</row>
        <row r="1342">
          <cell r="C1342" t="str">
            <v>прочие (реклама)</v>
          </cell>
          <cell r="D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</row>
        <row r="1343">
          <cell r="C1343" t="str">
            <v>внутренние коммуникации (корп. мероприятия)</v>
          </cell>
          <cell r="D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</row>
        <row r="1344">
          <cell r="C1344" t="str">
            <v>проведение Стратегической сессии и семинаров (корп. мероприятия)</v>
          </cell>
          <cell r="D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</row>
        <row r="1345">
          <cell r="C1345" t="str">
            <v>участие в общественно-экономических мероприятиях (соц. проекты)</v>
          </cell>
          <cell r="D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</row>
        <row r="1346">
          <cell r="C1346" t="str">
            <v>поддержка некоммерческих и неправительственных организаций и объединений (соц. проекты)</v>
          </cell>
          <cell r="D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</row>
        <row r="1347">
          <cell r="C1347" t="str">
            <v>Прочие расходы (связи с общественностью)</v>
          </cell>
          <cell r="D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</row>
        <row r="1348">
          <cell r="C1348" t="str">
            <v>Ремонт офисных зданий и сооружений</v>
          </cell>
          <cell r="D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</row>
        <row r="1349">
          <cell r="C1349" t="str">
            <v>Покупка автотранспорта</v>
          </cell>
          <cell r="D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</row>
        <row r="1350">
          <cell r="C1350" t="str">
            <v>мебель</v>
          </cell>
          <cell r="D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</row>
        <row r="1351">
          <cell r="C1351" t="str">
            <v>компьютерная техника</v>
          </cell>
          <cell r="D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C1352" t="str">
            <v>средства связи, бытовая техника</v>
          </cell>
          <cell r="D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</row>
        <row r="1353">
          <cell r="C1353" t="str">
            <v>серверное и сетевое оборудование</v>
          </cell>
          <cell r="D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</row>
        <row r="1354">
          <cell r="C1354" t="str">
            <v>Программное обеспечение</v>
          </cell>
          <cell r="D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C1355" t="str">
            <v>Прочие расходы (инвестиции АУР)</v>
          </cell>
          <cell r="D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</row>
        <row r="1356">
          <cell r="C1356" t="str">
            <v>Доходы от проектов "под ключ"</v>
          </cell>
          <cell r="D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</row>
        <row r="1357">
          <cell r="C1357" t="str">
            <v>Доходы от продажи основных средств</v>
          </cell>
          <cell r="D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</row>
        <row r="1358">
          <cell r="C1358" t="str">
            <v>Поступления от реализации Бизнесов/Проектов</v>
          </cell>
          <cell r="D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C1359" t="str">
            <v>Поступления от займов выданных (сторонние контрагенты и прочие акционеры, кроме РМАГ)</v>
          </cell>
          <cell r="D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</row>
        <row r="1360">
          <cell r="C1360" t="str">
            <v>Поступления от займов выданных (Бизнесы/Проекты/ДЗО)</v>
          </cell>
          <cell r="D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</row>
        <row r="1361">
          <cell r="C1361" t="str">
            <v>Прочие поступления по инвестиционной деятельности</v>
          </cell>
          <cell r="D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C1362" t="str">
            <v>Оборудование Oerlikon</v>
          </cell>
          <cell r="D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C1363" t="str">
            <v>Оборудование Oerlikon. Расходы на БГ</v>
          </cell>
          <cell r="D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C1364" t="str">
            <v>Таможенное оформление</v>
          </cell>
          <cell r="D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C1365" t="str">
            <v>Вспомогательное оборудование</v>
          </cell>
          <cell r="D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C1366" t="str">
            <v>Генеральный подряд</v>
          </cell>
          <cell r="D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C1367" t="str">
            <v>Технический надзор</v>
          </cell>
          <cell r="D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</row>
        <row r="1368">
          <cell r="C1368" t="str">
            <v>СМР + проектирование + аренда (покупка) земли</v>
          </cell>
          <cell r="D1368" t="str">
            <v>Завод</v>
          </cell>
          <cell r="H1368">
            <v>0</v>
          </cell>
          <cell r="I1368">
            <v>246019.42</v>
          </cell>
          <cell r="J1368">
            <v>0</v>
          </cell>
          <cell r="K1368">
            <v>246019.42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25768600</v>
          </cell>
          <cell r="S1368">
            <v>0</v>
          </cell>
          <cell r="T1368">
            <v>600000</v>
          </cell>
          <cell r="U1368">
            <v>310000</v>
          </cell>
          <cell r="V1368">
            <v>0</v>
          </cell>
          <cell r="W1368">
            <v>0</v>
          </cell>
          <cell r="X1368">
            <v>26678600</v>
          </cell>
        </row>
        <row r="1369">
          <cell r="C1369" t="str">
            <v>Вложения в проекты "под ключ"</v>
          </cell>
          <cell r="D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</row>
        <row r="1370">
          <cell r="C1370" t="str">
            <v>Прочие инвестиции в основные средства</v>
          </cell>
          <cell r="D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</row>
        <row r="1371">
          <cell r="C1371" t="str">
            <v>Инвестиции в бизнесы/проекты/ДЗО</v>
          </cell>
          <cell r="D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</row>
        <row r="1372">
          <cell r="C1372" t="str">
            <v>Выплаты по займам выданным (сторонние контрагенты и прочие акционеры, кроме РМАГ)</v>
          </cell>
          <cell r="D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</row>
        <row r="1373">
          <cell r="C1373" t="str">
            <v>Выплаты по займам выданным (Бизнесы/Проекты/ДЗО)</v>
          </cell>
          <cell r="D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</row>
        <row r="1374">
          <cell r="C1374" t="str">
            <v>Вложение в уставный капитал НТЦ</v>
          </cell>
          <cell r="D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</row>
        <row r="1375">
          <cell r="C1375" t="str">
            <v>Расходы на НИР и НИОКР НТЦ</v>
          </cell>
          <cell r="D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</row>
        <row r="1376">
          <cell r="C1376" t="str">
            <v>Акционерное финансирование от РМАГ</v>
          </cell>
          <cell r="D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</row>
        <row r="1377">
          <cell r="C1377" t="str">
            <v>Акционерное финансирование от Меткомбанка</v>
          </cell>
          <cell r="D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</row>
        <row r="1378">
          <cell r="C1378" t="str">
            <v>Акционерное финансирование от 3-х лиц по указанию РМАГ</v>
          </cell>
          <cell r="D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C1379" t="str">
            <v>Акционерное финансирование от прочих акционеров</v>
          </cell>
          <cell r="D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C1380" t="str">
            <v>Привлечение банковских кредитов</v>
          </cell>
          <cell r="D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C1381" t="str">
            <v>Поступления от займов полученных (сторонние контрагенты и прочие акционеры, кроме РМАГ)</v>
          </cell>
          <cell r="D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C1382" t="str">
            <v>Поступления от займов полученных (Бизнесы/Проекты/ДЗО)</v>
          </cell>
          <cell r="D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</row>
        <row r="1383">
          <cell r="C1383" t="str">
            <v>Поступления от ценных бумаг</v>
          </cell>
          <cell r="D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</row>
        <row r="1384">
          <cell r="C1384" t="str">
            <v>Прочие поступления по финансовой деятельности</v>
          </cell>
          <cell r="D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</row>
        <row r="1385">
          <cell r="C1385" t="str">
            <v>Выплата дивидендов в РМАГ</v>
          </cell>
          <cell r="D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</row>
        <row r="1386">
          <cell r="C1386" t="str">
            <v>Выплата дивидендов в Меткомбанк</v>
          </cell>
          <cell r="D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</row>
        <row r="1387">
          <cell r="C1387" t="str">
            <v>Выплата дивидендов на 3-х лиц по указанию РМАГ</v>
          </cell>
          <cell r="D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</row>
        <row r="1388">
          <cell r="C1388" t="str">
            <v>Выплата дивидендов прочим акционерам</v>
          </cell>
          <cell r="D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C1389" t="str">
            <v>Погашение банковских кредитов</v>
          </cell>
          <cell r="D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C1390" t="str">
            <v>Выплаты по займам полученным (сторонние контрагенты и прочие акционеры, кроме РМАГ)</v>
          </cell>
          <cell r="D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C1391" t="str">
            <v>Выплаты по займам полученным (Бизнесы/Проекты/ДЗО)</v>
          </cell>
          <cell r="D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C1392" t="str">
            <v>Выплаты по ценным бумагам</v>
          </cell>
          <cell r="D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C1393" t="str">
            <v>Прочие расходы по финансовой деятельности</v>
          </cell>
          <cell r="D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C1394" t="str">
            <v>Курсовые разницы</v>
          </cell>
          <cell r="D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</row>
        <row r="1395">
          <cell r="C1395" t="str">
            <v>Транзитные поступления от РМАГ</v>
          </cell>
          <cell r="D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</row>
        <row r="1396">
          <cell r="C1396" t="str">
            <v>Транзитные поступления от Меткомбанка</v>
          </cell>
          <cell r="D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C1397" t="str">
            <v>Транзитные поступления от 3-х лиц по указанию РМАГ</v>
          </cell>
          <cell r="D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</row>
        <row r="1398">
          <cell r="C1398" t="str">
            <v>Транзитные поступления от Бизнесов/Проектов/ДЗО</v>
          </cell>
          <cell r="D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</row>
        <row r="1399">
          <cell r="C1399" t="str">
            <v>Транзитные выбытия в РМАГ</v>
          </cell>
          <cell r="D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C1400" t="str">
            <v>Транзитные выбытия в Меткомбанк</v>
          </cell>
          <cell r="D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</row>
        <row r="1401">
          <cell r="C1401" t="str">
            <v>Транзитные выбытия на 3-х лиц по указанию РМАГ</v>
          </cell>
          <cell r="D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</row>
        <row r="1402">
          <cell r="C1402" t="str">
            <v>Транзитные выбытия в Бизнесы/Проекты/ДЗО</v>
          </cell>
          <cell r="D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C1403" t="str">
            <v>Чистое изменение денежных средств</v>
          </cell>
          <cell r="D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</row>
        <row r="1404">
          <cell r="C1404" t="str">
            <v>Денежные средства на начало периода</v>
          </cell>
          <cell r="D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</row>
        <row r="1405">
          <cell r="C1405" t="str">
            <v>Денежные средства на конец периода</v>
          </cell>
          <cell r="D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C1406" t="str">
            <v>Покупка валюты</v>
          </cell>
          <cell r="D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</row>
        <row r="1407">
          <cell r="C1407" t="str">
            <v>Перевод собственных средств</v>
          </cell>
          <cell r="D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</row>
        <row r="1408">
          <cell r="D1408" t="str">
            <v>Завод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</row>
        <row r="1409">
          <cell r="C1409" t="str">
            <v>Доходы от продажи собственных модулей</v>
          </cell>
          <cell r="D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</row>
        <row r="1410">
          <cell r="C1410" t="str">
            <v>НИР и НИОКР НТЦ - Хевел</v>
          </cell>
          <cell r="D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</row>
        <row r="1411">
          <cell r="C1411" t="str">
            <v>Генеральный подряд ИЭС - Хевел</v>
          </cell>
          <cell r="D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C1412" t="str">
            <v>Поступления от Бизнесов/Проектов</v>
          </cell>
          <cell r="D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C1413" t="str">
            <v>Проценты по банковским депозитам</v>
          </cell>
          <cell r="D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C1414" t="str">
            <v>Проценты по предоставленным кредитам/займам</v>
          </cell>
          <cell r="D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C1415" t="str">
            <v>Доходы от продажи модулей</v>
          </cell>
          <cell r="D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C1416" t="str">
            <v>Доходы от продажи коммерческих установок</v>
          </cell>
          <cell r="D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C1417" t="str">
            <v>Оказание услуг технического исполнителя</v>
          </cell>
          <cell r="D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C1418" t="str">
            <v>Прочие поступления</v>
          </cell>
          <cell r="D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</row>
        <row r="1419">
          <cell r="C1419" t="str">
            <v>Сырье и материалы</v>
          </cell>
          <cell r="D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</row>
        <row r="1420">
          <cell r="C1420" t="str">
            <v>ФОТ + ЕСН</v>
          </cell>
          <cell r="D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C1421" t="str">
            <v>Электроэнергия</v>
          </cell>
          <cell r="D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</row>
        <row r="1422">
          <cell r="C1422" t="str">
            <v>Общепроизводственные</v>
          </cell>
          <cell r="D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</row>
        <row r="1423">
          <cell r="C1423" t="str">
            <v>Прочие производственные расходы</v>
          </cell>
          <cell r="D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C1424" t="str">
            <v>Операционные расходы по новым проектам</v>
          </cell>
          <cell r="D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C1425" t="str">
            <v>Выплата процентов по полученным займам и кредитам</v>
          </cell>
          <cell r="D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C1426" t="str">
            <v>Налоги и сборы, штрафы и пени</v>
          </cell>
          <cell r="D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C1427" t="str">
            <v>Возмещение НДС</v>
          </cell>
          <cell r="D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C1428" t="str">
            <v>Расходы на закупку модулей</v>
          </cell>
          <cell r="D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C1429" t="str">
            <v>Расходы на закупку и монтаж коммерческих установок</v>
          </cell>
          <cell r="D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C1430" t="str">
            <v>Прочие расходы</v>
          </cell>
          <cell r="D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</row>
        <row r="1431">
          <cell r="C1431" t="str">
            <v>Коммерческие расходы</v>
          </cell>
          <cell r="D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</row>
        <row r="1432">
          <cell r="C1432" t="str">
            <v>основная зарплата + подоходный налог</v>
          </cell>
          <cell r="D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</row>
        <row r="1433">
          <cell r="C1433" t="str">
            <v>бонус + подоходный налог</v>
          </cell>
          <cell r="D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C1434" t="str">
            <v>льготы, материальная помощь</v>
          </cell>
          <cell r="D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C1435" t="str">
            <v>резерв (фонд оплаты труда)</v>
          </cell>
          <cell r="D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C1436" t="str">
            <v>Социальные выплаты (ЕСН)</v>
          </cell>
          <cell r="D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C1437" t="str">
            <v>Добровольное медицинское страхование</v>
          </cell>
          <cell r="D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C1438" t="str">
            <v>Прочие виды страхования</v>
          </cell>
          <cell r="D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C1439" t="str">
            <v>спортивно-оздоровительные мероприятия</v>
          </cell>
          <cell r="D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</row>
        <row r="1440">
          <cell r="C1440" t="str">
            <v>расходы на культурно-массовые мероприятия, корпоративные вечера и пр.</v>
          </cell>
          <cell r="D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</row>
        <row r="1441">
          <cell r="C1441" t="str">
            <v>Взносы в негосударственный ПФ</v>
          </cell>
          <cell r="D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</row>
        <row r="1442">
          <cell r="C1442" t="str">
            <v>Аренда квартиры</v>
          </cell>
          <cell r="D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</row>
        <row r="1443">
          <cell r="C1443" t="str">
            <v>Коммунальные платежи (квартира)</v>
          </cell>
          <cell r="D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 t="str">
            <v>Прочие расходы (содержание персонала)</v>
          </cell>
          <cell r="D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C1445" t="str">
            <v>Командировочные расходы</v>
          </cell>
          <cell r="D1445" t="str">
            <v>Завод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</row>
        <row r="1446">
          <cell r="C1446" t="str">
            <v>Представительские расходы</v>
          </cell>
          <cell r="D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</row>
        <row r="1447">
          <cell r="C1447" t="str">
            <v>расходы на текущее обучение</v>
          </cell>
          <cell r="D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</row>
        <row r="1448">
          <cell r="C1448" t="str">
            <v>расходы на целевое обучение</v>
          </cell>
          <cell r="D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</row>
        <row r="1449">
          <cell r="C1449" t="str">
            <v>Услуги рекрутинговых агентств и прочие расходы по подбору персонала</v>
          </cell>
          <cell r="D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</row>
        <row r="1450">
          <cell r="C1450" t="str">
            <v>ремонт и обслуживание зданий и сооружений</v>
          </cell>
          <cell r="D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C1451" t="str">
            <v>ремонт мебели</v>
          </cell>
          <cell r="D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C1452" t="str">
            <v>ремонт бытовой техники</v>
          </cell>
          <cell r="D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C1453" t="str">
            <v>запчасти и материалы</v>
          </cell>
          <cell r="D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</row>
        <row r="1454">
          <cell r="C1454" t="str">
            <v>оформление и обустройство офисов</v>
          </cell>
          <cell r="D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C1455" t="str">
            <v>уборка офисов</v>
          </cell>
          <cell r="D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</row>
        <row r="1456">
          <cell r="C1456" t="str">
            <v>Услуги коммунального хозяйства</v>
          </cell>
          <cell r="D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</row>
        <row r="1457">
          <cell r="C1457" t="str">
            <v>канцелярские товары</v>
          </cell>
          <cell r="D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C1458" t="str">
            <v>изготовление визиток (деловой полиграфии)</v>
          </cell>
          <cell r="D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</row>
        <row r="1459">
          <cell r="C1459" t="str">
            <v>хозтовары</v>
          </cell>
          <cell r="D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C1460" t="str">
            <v>экономическая, правовая, справочная литература</v>
          </cell>
          <cell r="D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C1461" t="str">
            <v>чистая вода</v>
          </cell>
          <cell r="D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</row>
        <row r="1462">
          <cell r="C1462" t="str">
            <v>прочие расходы (содержание офиса)</v>
          </cell>
          <cell r="D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C1463" t="str">
            <v>Аренда офиса</v>
          </cell>
          <cell r="D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C1464" t="str">
            <v>Аренда автостоянки</v>
          </cell>
          <cell r="D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</row>
        <row r="1465">
          <cell r="C1465" t="str">
            <v>Прочие расходы (аренда зданий)</v>
          </cell>
          <cell r="D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C1466" t="str">
            <v>ГСМ</v>
          </cell>
          <cell r="D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C1467" t="str">
            <v>услуги по ремонту и обслуживанию</v>
          </cell>
          <cell r="D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</row>
        <row r="1468">
          <cell r="C1468" t="str">
            <v>Аренда машин / проездные</v>
          </cell>
          <cell r="D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</row>
        <row r="1469">
          <cell r="C1469" t="str">
            <v>Прочие расходы на транспорт</v>
          </cell>
          <cell r="D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</row>
        <row r="1470">
          <cell r="C1470" t="str">
            <v>поддержка ПО</v>
          </cell>
          <cell r="D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</row>
        <row r="1471">
          <cell r="C1471" t="str">
            <v>ремонт и сервисное обслуживание</v>
          </cell>
          <cell r="D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</row>
        <row r="1472">
          <cell r="C1472" t="str">
            <v>расходы на хостинг и аутсорсинг</v>
          </cell>
          <cell r="D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</row>
        <row r="1473">
          <cell r="C1473" t="str">
            <v>Запасные части и расходные материалы для оргтехники</v>
          </cell>
          <cell r="D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</row>
        <row r="1474">
          <cell r="C1474" t="str">
            <v>Прочие расходы на содержание офисной техники и IT</v>
          </cell>
          <cell r="D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</row>
        <row r="1475">
          <cell r="C1475" t="str">
            <v>Услуги мобильной связи</v>
          </cell>
          <cell r="D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C1476" t="str">
            <v>Услуги фиксированной связи</v>
          </cell>
          <cell r="D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</row>
        <row r="1477">
          <cell r="C1477" t="str">
            <v>Услуги Интернет</v>
          </cell>
          <cell r="D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</row>
        <row r="1478">
          <cell r="C1478" t="str">
            <v>Почтово-телеграфные и курьерские расходы</v>
          </cell>
          <cell r="D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C1479" t="str">
            <v>Подписка на периодические издания</v>
          </cell>
          <cell r="D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C1480" t="str">
            <v>Прочие услуги связи</v>
          </cell>
          <cell r="D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 t="str">
            <v>Аренда каналов связи</v>
          </cell>
          <cell r="D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C1482" t="str">
            <v>Услуги по охране объектов и персонала</v>
          </cell>
          <cell r="D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</row>
        <row r="1483">
          <cell r="C1483" t="str">
            <v>Информационная безопасность</v>
          </cell>
          <cell r="D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</row>
        <row r="1484">
          <cell r="C1484" t="str">
            <v>Прочие расходы (безопасность)</v>
          </cell>
          <cell r="D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C1485" t="str">
            <v>Услуги внешнего аудита</v>
          </cell>
          <cell r="D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</row>
        <row r="1486">
          <cell r="C1486" t="str">
            <v>Юридические услуги</v>
          </cell>
          <cell r="D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 t="str">
            <v>Услуги регистраторов, нотариальные услуги</v>
          </cell>
          <cell r="D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C1488" t="str">
            <v>Консультационно-информационные услуги</v>
          </cell>
          <cell r="D1488" t="str">
            <v>Завод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C1489" t="str">
            <v>Комиссии банков</v>
          </cell>
          <cell r="D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 t="str">
            <v>Услуги налоговых консультантов</v>
          </cell>
          <cell r="D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C1491" t="str">
            <v>Налоги</v>
          </cell>
          <cell r="D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</row>
        <row r="1492">
          <cell r="C1492" t="str">
            <v>Штрафы и пени по налогам и сборам</v>
          </cell>
          <cell r="D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 t="str">
            <v>Бухгалтерские услуги</v>
          </cell>
          <cell r="D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C1494" t="str">
            <v>Прочие расходы (проф. услуги)</v>
          </cell>
          <cell r="D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C1495" t="str">
            <v>на корпоративные медиа (реклама)</v>
          </cell>
          <cell r="D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 t="str">
            <v>на корпоративные презентации (реклама)</v>
          </cell>
          <cell r="D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C1497" t="str">
            <v>на федеральные и региональные СМИ (реклама)</v>
          </cell>
          <cell r="D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C1498" t="str">
            <v>прочие (реклама)</v>
          </cell>
          <cell r="D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 t="str">
            <v>внутренние коммуникации (корп. мероприятия)</v>
          </cell>
          <cell r="D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C1500" t="str">
            <v>проведение Стратегической сессии и семинаров (корп. мероприятия)</v>
          </cell>
          <cell r="D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C1501" t="str">
            <v>участие в общественно-экономических мероприятиях (соц. проекты)</v>
          </cell>
          <cell r="D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 t="str">
            <v>поддержка некоммерческих и неправительственных организаций и объединений (соц. проекты)</v>
          </cell>
          <cell r="D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C1503" t="str">
            <v>Прочие расходы (связи с общественностью)</v>
          </cell>
          <cell r="D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C1504" t="str">
            <v>Ремонт офисных зданий и сооружений</v>
          </cell>
          <cell r="D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 t="str">
            <v>Покупка автотранспорта</v>
          </cell>
          <cell r="D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C1506" t="str">
            <v>мебель</v>
          </cell>
          <cell r="D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C1507" t="str">
            <v>компьютерная техника</v>
          </cell>
          <cell r="D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 t="str">
            <v>средства связи, бытовая техника</v>
          </cell>
          <cell r="D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C1509" t="str">
            <v>серверное и сетевое оборудование</v>
          </cell>
          <cell r="D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</row>
        <row r="1510">
          <cell r="C1510" t="str">
            <v>Программное обеспечение</v>
          </cell>
          <cell r="D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 t="str">
            <v>Прочие расходы (инвестиции АУР)</v>
          </cell>
          <cell r="D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C1512" t="str">
            <v>Доходы от проектов "под ключ"</v>
          </cell>
          <cell r="D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</row>
        <row r="1513">
          <cell r="C1513" t="str">
            <v>Доходы от продажи основных средств</v>
          </cell>
          <cell r="D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 t="str">
            <v>Поступления от реализации Бизнесов/Проектов</v>
          </cell>
          <cell r="D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C1515" t="str">
            <v>Поступления от займов выданных (сторонние контрагенты и прочие акционеры, кроме РМАГ)</v>
          </cell>
          <cell r="D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C1516" t="str">
            <v>Поступления от займов выданных (Бизнесы/Проекты/ДЗО)</v>
          </cell>
          <cell r="D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 t="str">
            <v>Прочие поступления по инвестиционной деятельности</v>
          </cell>
          <cell r="D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C1518" t="str">
            <v>Оборудование Oerlikon</v>
          </cell>
          <cell r="D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</row>
        <row r="1519">
          <cell r="C1519" t="str">
            <v>Оборудование Oerlikon. Расходы на БГ</v>
          </cell>
          <cell r="D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 t="str">
            <v>Таможенное оформление</v>
          </cell>
          <cell r="D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C1521" t="str">
            <v>Вспомогательное оборудование</v>
          </cell>
          <cell r="D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</row>
        <row r="1522">
          <cell r="C1522" t="str">
            <v>Генеральный подряд</v>
          </cell>
          <cell r="D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 t="str">
            <v>Технический надзор</v>
          </cell>
          <cell r="D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C1524" t="str">
            <v>СМР + проектирование + аренда (покупка) земли</v>
          </cell>
          <cell r="D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C1525" t="str">
            <v>Вложения в проекты "под ключ"</v>
          </cell>
          <cell r="D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 t="str">
            <v>Прочие инвестиции в основные средства</v>
          </cell>
          <cell r="D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C1527" t="str">
            <v>Инвестиции в бизнесы/проекты/ДЗО</v>
          </cell>
          <cell r="D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</row>
        <row r="1528">
          <cell r="C1528" t="str">
            <v>Выплаты по займам выданным (сторонние контрагенты и прочие акционеры, кроме РМАГ)</v>
          </cell>
          <cell r="D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</row>
        <row r="1529">
          <cell r="C1529" t="str">
            <v>Выплаты по займам выданным (Бизнесы/Проекты/ДЗО)</v>
          </cell>
          <cell r="D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C1530" t="str">
            <v>Вложение в уставный капитал НТЦ</v>
          </cell>
          <cell r="D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</row>
        <row r="1531">
          <cell r="C1531" t="str">
            <v>Расходы на НИР и НИОКР НТЦ</v>
          </cell>
          <cell r="D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 t="str">
            <v>Акционерное финансирование от РМАГ</v>
          </cell>
          <cell r="D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C1533" t="str">
            <v>Акционерное финансирование от Меткомбанка</v>
          </cell>
          <cell r="D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</row>
        <row r="1534">
          <cell r="C1534" t="str">
            <v>Акционерное финансирование от 3-х лиц по указанию РМАГ</v>
          </cell>
          <cell r="D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 t="str">
            <v>Акционерное финансирование от прочих акционеров</v>
          </cell>
          <cell r="D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C1536" t="str">
            <v>Привлечение банковских кредитов</v>
          </cell>
          <cell r="D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C1537" t="str">
            <v>Поступления от займов полученных (сторонние контрагенты и прочие акционеры, кроме РМАГ)</v>
          </cell>
          <cell r="D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 t="str">
            <v>Поступления от займов полученных (Бизнесы/Проекты/ДЗО)</v>
          </cell>
          <cell r="D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C1539" t="str">
            <v>Поступления от ценных бумаг</v>
          </cell>
          <cell r="D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</row>
        <row r="1540">
          <cell r="C1540" t="str">
            <v>Прочие поступления по финансовой деятельности</v>
          </cell>
          <cell r="D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 t="str">
            <v>Выплата дивидендов в РМАГ</v>
          </cell>
          <cell r="D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C1542" t="str">
            <v>Выплата дивидендов в Меткомбанк</v>
          </cell>
          <cell r="D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C1543" t="str">
            <v>Выплата дивидендов на 3-х лиц по указанию РМАГ</v>
          </cell>
          <cell r="D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 t="str">
            <v>Выплата дивидендов прочим акционерам</v>
          </cell>
          <cell r="D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C1545" t="str">
            <v>Погашение банковских кредитов</v>
          </cell>
          <cell r="D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C1546" t="str">
            <v>Выплаты по займам полученным (сторонние контрагенты и прочие акционеры, кроме РМАГ)</v>
          </cell>
          <cell r="D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 t="str">
            <v>Выплаты по займам полученным (Бизнесы/Проекты/ДЗО)</v>
          </cell>
          <cell r="D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C1548" t="str">
            <v>Выплаты по ценным бумагам</v>
          </cell>
          <cell r="D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C1549" t="str">
            <v>Прочие расходы по финансовой деятельности</v>
          </cell>
          <cell r="D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 t="str">
            <v>Курсовые разницы</v>
          </cell>
          <cell r="D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C1551" t="str">
            <v>Транзитные поступления от РМАГ</v>
          </cell>
          <cell r="D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C1552" t="str">
            <v>Транзитные поступления от Меткомбанка</v>
          </cell>
          <cell r="D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 t="str">
            <v>Транзитные поступления от 3-х лиц по указанию РМАГ</v>
          </cell>
          <cell r="D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C1554" t="str">
            <v>Транзитные поступления от Бизнесов/Проектов/ДЗО</v>
          </cell>
          <cell r="D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C1555" t="str">
            <v>Транзитные выбытия в РМАГ</v>
          </cell>
          <cell r="D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 t="str">
            <v>Транзитные выбытия в Меткомбанк</v>
          </cell>
          <cell r="D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C1557" t="str">
            <v>Транзитные выбытия на 3-х лиц по указанию РМАГ</v>
          </cell>
          <cell r="D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C1558" t="str">
            <v>Транзитные выбытия в Бизнесы/Проекты/ДЗО</v>
          </cell>
          <cell r="D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 t="str">
            <v>Чистое изменение денежных средств</v>
          </cell>
          <cell r="D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C1560" t="str">
            <v>Денежные средства на начало периода</v>
          </cell>
          <cell r="D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</row>
        <row r="1561">
          <cell r="C1561" t="str">
            <v>Денежные средства на конец периода</v>
          </cell>
          <cell r="D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</row>
        <row r="1562">
          <cell r="C1562" t="str">
            <v>Покупка валюты</v>
          </cell>
          <cell r="D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C1563" t="str">
            <v>Перевод собственных средств</v>
          </cell>
          <cell r="D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</row>
        <row r="1564">
          <cell r="D1564" t="str">
            <v>Завод</v>
          </cell>
          <cell r="H1564">
            <v>-920000</v>
          </cell>
          <cell r="I1564">
            <v>-1538000</v>
          </cell>
          <cell r="J1564">
            <v>-1020000</v>
          </cell>
          <cell r="K1564">
            <v>-3478000</v>
          </cell>
          <cell r="L1564">
            <v>0</v>
          </cell>
          <cell r="M1564">
            <v>-941000</v>
          </cell>
          <cell r="N1564">
            <v>-1041000</v>
          </cell>
          <cell r="O1564">
            <v>-1410000</v>
          </cell>
          <cell r="P1564">
            <v>-928792</v>
          </cell>
          <cell r="Q1564">
            <v>-1771960</v>
          </cell>
          <cell r="R1564">
            <v>-1508792</v>
          </cell>
          <cell r="S1564">
            <v>-928792</v>
          </cell>
          <cell r="T1564">
            <v>-948960</v>
          </cell>
          <cell r="U1564">
            <v>-850648</v>
          </cell>
          <cell r="V1564">
            <v>-736240</v>
          </cell>
          <cell r="W1564">
            <v>-760648</v>
          </cell>
          <cell r="X1564">
            <v>-11826832</v>
          </cell>
        </row>
        <row r="1565">
          <cell r="C1565" t="str">
            <v>Доходы от продажи собственных модулей</v>
          </cell>
          <cell r="D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C1566" t="str">
            <v>НИР и НИОКР НТЦ - Хевел</v>
          </cell>
          <cell r="D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</row>
        <row r="1567">
          <cell r="C1567" t="str">
            <v>Генеральный подряд ИЭС - Хевел</v>
          </cell>
          <cell r="D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 t="str">
            <v>Поступления от Бизнесов/Проектов</v>
          </cell>
          <cell r="D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C1569" t="str">
            <v>Проценты по банковским депозитам</v>
          </cell>
          <cell r="D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</row>
        <row r="1570">
          <cell r="C1570" t="str">
            <v>Проценты по предоставленным кредитам/займам</v>
          </cell>
          <cell r="D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 t="str">
            <v>Доходы от продажи модулей</v>
          </cell>
          <cell r="D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C1572" t="str">
            <v>Доходы от продажи коммерческих установок</v>
          </cell>
          <cell r="D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</row>
        <row r="1573">
          <cell r="C1573" t="str">
            <v>Оказание услуг технического исполнителя</v>
          </cell>
          <cell r="D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</row>
        <row r="1574">
          <cell r="C1574" t="str">
            <v>Прочие поступления</v>
          </cell>
          <cell r="D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C1575" t="str">
            <v>Сырье и материалы</v>
          </cell>
          <cell r="D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C1576" t="str">
            <v>ФОТ + ЕСН</v>
          </cell>
          <cell r="D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 t="str">
            <v>Электроэнергия</v>
          </cell>
          <cell r="D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C1578" t="str">
            <v>Общепроизводственные</v>
          </cell>
          <cell r="D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C1579" t="str">
            <v>Прочие производственные расходы</v>
          </cell>
          <cell r="D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 t="str">
            <v>Операционные расходы по новым проектам</v>
          </cell>
          <cell r="D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C1581" t="str">
            <v>Выплата процентов по полученным займам и кредитам</v>
          </cell>
          <cell r="D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C1582" t="str">
            <v>Налоги и сборы, штрафы и пени</v>
          </cell>
          <cell r="D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 t="str">
            <v>Возмещение НДС</v>
          </cell>
          <cell r="D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C1584" t="str">
            <v>Расходы на закупку модулей</v>
          </cell>
          <cell r="D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</row>
        <row r="1585">
          <cell r="C1585" t="str">
            <v>Расходы на закупку и монтаж коммерческих установок</v>
          </cell>
          <cell r="D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 t="str">
            <v>Прочие расходы</v>
          </cell>
          <cell r="D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C1587" t="str">
            <v>Коммерческие расходы</v>
          </cell>
          <cell r="D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C1588" t="str">
            <v>основная зарплата + подоходный налог</v>
          </cell>
          <cell r="D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 t="str">
            <v>бонус + подоходный налог</v>
          </cell>
          <cell r="D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C1590" t="str">
            <v>льготы, материальная помощь</v>
          </cell>
          <cell r="D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C1591" t="str">
            <v>резерв (фонд оплаты труда)</v>
          </cell>
          <cell r="D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 t="str">
            <v>Социальные выплаты (ЕСН)</v>
          </cell>
          <cell r="D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C1593" t="str">
            <v>Добровольное медицинское страхование</v>
          </cell>
          <cell r="D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C1594" t="str">
            <v>Прочие виды страхования</v>
          </cell>
          <cell r="D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 t="str">
            <v>спортивно-оздоровительные мероприятия</v>
          </cell>
          <cell r="D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C1596" t="str">
            <v>расходы на культурно-массовые мероприятия, корпоративные вечера и пр.</v>
          </cell>
          <cell r="D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</row>
        <row r="1597">
          <cell r="C1597" t="str">
            <v>Взносы в негосударственный ПФ</v>
          </cell>
          <cell r="D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</row>
        <row r="1598">
          <cell r="C1598" t="str">
            <v>Аренда квартиры</v>
          </cell>
          <cell r="D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C1599" t="str">
            <v>Коммунальные платежи (квартира)</v>
          </cell>
          <cell r="D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C1600" t="str">
            <v>Прочие расходы (содержание персонала)</v>
          </cell>
          <cell r="D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 t="str">
            <v>Командировочные расходы</v>
          </cell>
          <cell r="D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C1602" t="str">
            <v>Представительские расходы</v>
          </cell>
          <cell r="D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C1603" t="str">
            <v>расходы на текущее обучение</v>
          </cell>
          <cell r="D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 t="str">
            <v>расходы на целевое обучение</v>
          </cell>
          <cell r="D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C1605" t="str">
            <v>Услуги рекрутинговых агентств и прочие расходы по подбору персонала</v>
          </cell>
          <cell r="D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C1606" t="str">
            <v>ремонт и обслуживание зданий и сооружений</v>
          </cell>
          <cell r="D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 t="str">
            <v>ремонт мебели</v>
          </cell>
          <cell r="D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C1608" t="str">
            <v>ремонт бытовой техники</v>
          </cell>
          <cell r="D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</row>
        <row r="1609">
          <cell r="C1609" t="str">
            <v>запчасти и материалы</v>
          </cell>
          <cell r="D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 t="str">
            <v>оформление и обустройство офисов</v>
          </cell>
          <cell r="D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C1611" t="str">
            <v>уборка офисов</v>
          </cell>
          <cell r="D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C1612" t="str">
            <v>Услуги коммунального хозяйства</v>
          </cell>
          <cell r="D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 t="str">
            <v>канцелярские товары</v>
          </cell>
          <cell r="D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C1614" t="str">
            <v>изготовление визиток (деловой полиграфии)</v>
          </cell>
          <cell r="D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</row>
        <row r="1615">
          <cell r="C1615" t="str">
            <v>хозтовары</v>
          </cell>
          <cell r="D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 t="str">
            <v>экономическая, правовая, справочная литература</v>
          </cell>
          <cell r="D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C1617" t="str">
            <v>чистая вода</v>
          </cell>
          <cell r="D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</row>
        <row r="1618">
          <cell r="C1618" t="str">
            <v>прочие расходы (содержание офиса)</v>
          </cell>
          <cell r="D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</row>
        <row r="1619">
          <cell r="C1619" t="str">
            <v>Аренда офиса</v>
          </cell>
          <cell r="D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C1620" t="str">
            <v>Аренда автостоянки</v>
          </cell>
          <cell r="D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</row>
        <row r="1621">
          <cell r="C1621" t="str">
            <v>Прочие расходы (аренда зданий)</v>
          </cell>
          <cell r="D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 t="str">
            <v>ГСМ</v>
          </cell>
          <cell r="D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C1623" t="str">
            <v>услуги по ремонту и обслуживанию</v>
          </cell>
          <cell r="D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</row>
        <row r="1624">
          <cell r="C1624" t="str">
            <v>Аренда машин / проездные</v>
          </cell>
          <cell r="D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</row>
        <row r="1625">
          <cell r="C1625" t="str">
            <v>Прочие расходы на транспорт</v>
          </cell>
          <cell r="D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</row>
        <row r="1626">
          <cell r="C1626" t="str">
            <v>поддержка ПО</v>
          </cell>
          <cell r="D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</row>
        <row r="1627">
          <cell r="C1627" t="str">
            <v>ремонт и сервисное обслуживание</v>
          </cell>
          <cell r="D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</row>
        <row r="1628">
          <cell r="C1628" t="str">
            <v>расходы на хостинг и аутсорсинг</v>
          </cell>
          <cell r="D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</row>
        <row r="1629">
          <cell r="C1629" t="str">
            <v>Запасные части и расходные материалы для оргтехники</v>
          </cell>
          <cell r="D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C1630" t="str">
            <v>Прочие расходы на содержание офисной техники и IT</v>
          </cell>
          <cell r="D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C1631" t="str">
            <v>Услуги мобильной связи</v>
          </cell>
          <cell r="D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C1632" t="str">
            <v>Услуги фиксированной связи</v>
          </cell>
          <cell r="D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C1633" t="str">
            <v>Услуги Интернет</v>
          </cell>
          <cell r="D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C1634" t="str">
            <v>Почтово-телеграфные и курьерские расходы</v>
          </cell>
          <cell r="D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</row>
        <row r="1635">
          <cell r="C1635" t="str">
            <v>Подписка на периодические издания</v>
          </cell>
          <cell r="D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C1636" t="str">
            <v>Прочие услуги связи</v>
          </cell>
          <cell r="D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C1637" t="str">
            <v>Аренда каналов связи</v>
          </cell>
          <cell r="D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C1638" t="str">
            <v>Услуги по охране объектов и персонала</v>
          </cell>
          <cell r="D1638" t="str">
            <v>Завод</v>
          </cell>
          <cell r="H1638">
            <v>920000</v>
          </cell>
          <cell r="I1638">
            <v>920000</v>
          </cell>
          <cell r="J1638">
            <v>920000</v>
          </cell>
          <cell r="K1638">
            <v>2760000</v>
          </cell>
          <cell r="L1638">
            <v>0</v>
          </cell>
          <cell r="M1638">
            <v>941000</v>
          </cell>
          <cell r="N1638">
            <v>839000</v>
          </cell>
          <cell r="O1638">
            <v>904000</v>
          </cell>
          <cell r="P1638">
            <v>928792</v>
          </cell>
          <cell r="Q1638">
            <v>933960</v>
          </cell>
          <cell r="R1638">
            <v>928792</v>
          </cell>
          <cell r="S1638">
            <v>928792</v>
          </cell>
          <cell r="T1638">
            <v>898960</v>
          </cell>
          <cell r="U1638">
            <v>760648</v>
          </cell>
          <cell r="V1638">
            <v>736240</v>
          </cell>
          <cell r="W1638">
            <v>760648</v>
          </cell>
          <cell r="X1638">
            <v>9560832</v>
          </cell>
        </row>
        <row r="1639">
          <cell r="C1639" t="str">
            <v>Информационная безопасность</v>
          </cell>
          <cell r="D1639" t="str">
            <v>Завод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90000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90000</v>
          </cell>
          <cell r="V1639">
            <v>0</v>
          </cell>
          <cell r="W1639">
            <v>0</v>
          </cell>
          <cell r="X1639">
            <v>180000</v>
          </cell>
        </row>
        <row r="1640">
          <cell r="C1640" t="str">
            <v>Прочие расходы (безопасность)</v>
          </cell>
          <cell r="D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C1641" t="str">
            <v>Услуги внешнего аудита</v>
          </cell>
          <cell r="D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C1642" t="str">
            <v>Юридические услуги</v>
          </cell>
          <cell r="D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C1643" t="str">
            <v>Услуги регистраторов, нотариальные услуги</v>
          </cell>
          <cell r="D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</row>
        <row r="1644">
          <cell r="C1644" t="str">
            <v>Консультационно-информационные услуги</v>
          </cell>
          <cell r="D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</row>
        <row r="1645">
          <cell r="C1645" t="str">
            <v>Комиссии банков</v>
          </cell>
          <cell r="D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</row>
        <row r="1646">
          <cell r="C1646" t="str">
            <v>Услуги налоговых консультантов</v>
          </cell>
          <cell r="D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</row>
        <row r="1647">
          <cell r="C1647" t="str">
            <v>Налоги</v>
          </cell>
          <cell r="D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C1648" t="str">
            <v>Штрафы и пени по налогам и сборам</v>
          </cell>
          <cell r="D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C1649" t="str">
            <v>Бухгалтерские услуги</v>
          </cell>
          <cell r="D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</row>
        <row r="1650">
          <cell r="C1650" t="str">
            <v>Прочие расходы (проф. услуги)</v>
          </cell>
          <cell r="D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 t="str">
            <v>на корпоративные медиа (реклама)</v>
          </cell>
          <cell r="D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C1652" t="str">
            <v>на корпоративные презентации (реклама)</v>
          </cell>
          <cell r="D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</row>
        <row r="1653">
          <cell r="C1653" t="str">
            <v>на федеральные и региональные СМИ (реклама)</v>
          </cell>
          <cell r="D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</row>
        <row r="1654">
          <cell r="C1654" t="str">
            <v>прочие (реклама)</v>
          </cell>
          <cell r="D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</row>
        <row r="1655">
          <cell r="C1655" t="str">
            <v>внутренние коммуникации (корп. мероприятия)</v>
          </cell>
          <cell r="D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</row>
        <row r="1656">
          <cell r="C1656" t="str">
            <v>проведение Стратегической сессии и семинаров (корп. мероприятия)</v>
          </cell>
          <cell r="D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 t="str">
            <v>участие в общественно-экономических мероприятиях (соц. проекты)</v>
          </cell>
          <cell r="D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C1658" t="str">
            <v>поддержка некоммерческих и неправительственных организаций и объединений (соц. проекты)</v>
          </cell>
          <cell r="D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C1659" t="str">
            <v>Прочие расходы (связи с общественностью)</v>
          </cell>
          <cell r="D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 t="str">
            <v>Ремонт офисных зданий и сооружений</v>
          </cell>
          <cell r="D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C1661" t="str">
            <v>Покупка автотранспорта</v>
          </cell>
          <cell r="D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</row>
        <row r="1662">
          <cell r="C1662" t="str">
            <v>мебель</v>
          </cell>
          <cell r="D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 t="str">
            <v>компьютерная техника</v>
          </cell>
          <cell r="D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C1664" t="str">
            <v>средства связи, бытовая техника</v>
          </cell>
          <cell r="D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</row>
        <row r="1665">
          <cell r="C1665" t="str">
            <v>серверное и сетевое оборудование</v>
          </cell>
          <cell r="D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 t="str">
            <v>Программное обеспечение</v>
          </cell>
          <cell r="D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C1667" t="str">
            <v>Прочие расходы (инвестиции АУР)</v>
          </cell>
          <cell r="D1667" t="str">
            <v>Завод</v>
          </cell>
          <cell r="H1667">
            <v>0</v>
          </cell>
          <cell r="I1667">
            <v>618000</v>
          </cell>
          <cell r="J1667">
            <v>100000</v>
          </cell>
          <cell r="K1667">
            <v>718000</v>
          </cell>
          <cell r="L1667">
            <v>0</v>
          </cell>
          <cell r="M1667">
            <v>0</v>
          </cell>
          <cell r="N1667">
            <v>202000</v>
          </cell>
          <cell r="O1667">
            <v>416000</v>
          </cell>
          <cell r="P1667">
            <v>0</v>
          </cell>
          <cell r="Q1667">
            <v>838000</v>
          </cell>
          <cell r="R1667">
            <v>580000</v>
          </cell>
          <cell r="S1667">
            <v>0</v>
          </cell>
          <cell r="T1667">
            <v>50000</v>
          </cell>
          <cell r="U1667">
            <v>0</v>
          </cell>
          <cell r="V1667">
            <v>0</v>
          </cell>
          <cell r="W1667">
            <v>0</v>
          </cell>
          <cell r="X1667">
            <v>2086000</v>
          </cell>
        </row>
        <row r="1668">
          <cell r="C1668" t="str">
            <v>Доходы от проектов "под ключ"</v>
          </cell>
          <cell r="D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 t="str">
            <v>Доходы от продажи основных средств</v>
          </cell>
          <cell r="D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C1670" t="str">
            <v>Поступления от реализации Бизнесов/Проектов</v>
          </cell>
          <cell r="D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C1671" t="str">
            <v>Поступления от займов выданных (сторонние контрагенты и прочие акционеры, кроме РМАГ)</v>
          </cell>
          <cell r="D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</row>
        <row r="1672">
          <cell r="C1672" t="str">
            <v>Поступления от займов выданных (Бизнесы/Проекты/ДЗО)</v>
          </cell>
          <cell r="D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</row>
        <row r="1673">
          <cell r="C1673" t="str">
            <v>Прочие поступления по инвестиционной деятельности</v>
          </cell>
          <cell r="D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C1674" t="str">
            <v>Оборудование Oerlikon</v>
          </cell>
          <cell r="D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 t="str">
            <v>Оборудование Oerlikon. Расходы на БГ</v>
          </cell>
          <cell r="D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C1676" t="str">
            <v>Таможенное оформление</v>
          </cell>
          <cell r="D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C1677" t="str">
            <v>Вспомогательное оборудование</v>
          </cell>
          <cell r="D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 t="str">
            <v>Генеральный подряд</v>
          </cell>
          <cell r="D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C1679" t="str">
            <v>Технический надзор</v>
          </cell>
          <cell r="D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C1680" t="str">
            <v>СМР + проектирование + аренда (покупка) земли</v>
          </cell>
          <cell r="D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 t="str">
            <v>Вложения в проекты "под ключ"</v>
          </cell>
          <cell r="D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C1682" t="str">
            <v>Прочие инвестиции в основные средства</v>
          </cell>
          <cell r="D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C1683" t="str">
            <v>Инвестиции в бизнесы/проекты/ДЗО</v>
          </cell>
          <cell r="D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 t="str">
            <v>Выплаты по займам выданным (сторонние контрагенты и прочие акционеры, кроме РМАГ)</v>
          </cell>
          <cell r="D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C1685" t="str">
            <v>Выплаты по займам выданным (Бизнесы/Проекты/ДЗО)</v>
          </cell>
          <cell r="D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</row>
        <row r="1686">
          <cell r="C1686" t="str">
            <v>Вложение в уставный капитал НТЦ</v>
          </cell>
          <cell r="D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 t="str">
            <v>Расходы на НИР и НИОКР НТЦ</v>
          </cell>
          <cell r="D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C1688" t="str">
            <v>Акционерное финансирование от РМАГ</v>
          </cell>
          <cell r="D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</row>
        <row r="1689">
          <cell r="C1689" t="str">
            <v>Акционерное финансирование от Меткомбанка</v>
          </cell>
          <cell r="D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 t="str">
            <v>Акционерное финансирование от 3-х лиц по указанию РМАГ</v>
          </cell>
          <cell r="D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C1691" t="str">
            <v>Акционерное финансирование от прочих акционеров</v>
          </cell>
          <cell r="D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C1692" t="str">
            <v>Привлечение банковских кредитов</v>
          </cell>
          <cell r="D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 t="str">
            <v>Поступления от займов полученных (сторонние контрагенты и прочие акционеры, кроме РМАГ)</v>
          </cell>
          <cell r="D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C1694" t="str">
            <v>Поступления от займов полученных (Бизнесы/Проекты/ДЗО)</v>
          </cell>
          <cell r="D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C1695" t="str">
            <v>Поступления от ценных бумаг</v>
          </cell>
          <cell r="D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 t="str">
            <v>Прочие поступления по финансовой деятельности</v>
          </cell>
          <cell r="D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C1697" t="str">
            <v>Выплата дивидендов в РМАГ</v>
          </cell>
          <cell r="D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C1698" t="str">
            <v>Выплата дивидендов в Меткомбанк</v>
          </cell>
          <cell r="D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 t="str">
            <v>Выплата дивидендов на 3-х лиц по указанию РМАГ</v>
          </cell>
          <cell r="D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C1700" t="str">
            <v>Выплата дивидендов прочим акционерам</v>
          </cell>
          <cell r="D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</row>
        <row r="1701">
          <cell r="C1701" t="str">
            <v>Погашение банковских кредитов</v>
          </cell>
          <cell r="D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 t="str">
            <v>Выплаты по займам полученным (сторонние контрагенты и прочие акционеры, кроме РМАГ)</v>
          </cell>
          <cell r="D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C1703" t="str">
            <v>Выплаты по займам полученным (Бизнесы/Проекты/ДЗО)</v>
          </cell>
          <cell r="D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</row>
        <row r="1704">
          <cell r="C1704" t="str">
            <v>Выплаты по ценным бумагам</v>
          </cell>
          <cell r="D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 t="str">
            <v>Прочие расходы по финансовой деятельности</v>
          </cell>
          <cell r="D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C1706" t="str">
            <v>Курсовые разницы</v>
          </cell>
          <cell r="D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C1707" t="str">
            <v>Транзитные поступления от РМАГ</v>
          </cell>
          <cell r="D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 t="str">
            <v>Транзитные поступления от Меткомбанка</v>
          </cell>
          <cell r="D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C1709" t="str">
            <v>Транзитные поступления от 3-х лиц по указанию РМАГ</v>
          </cell>
          <cell r="D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C1710" t="str">
            <v>Транзитные поступления от Бизнесов/Проектов/ДЗО</v>
          </cell>
          <cell r="D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 t="str">
            <v>Транзитные выбытия в РМАГ</v>
          </cell>
          <cell r="D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C1712" t="str">
            <v>Транзитные выбытия в Меткомбанк</v>
          </cell>
          <cell r="D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C1713" t="str">
            <v>Транзитные выбытия на 3-х лиц по указанию РМАГ</v>
          </cell>
          <cell r="D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 t="str">
            <v>Транзитные выбытия в Бизнесы/Проекты/ДЗО</v>
          </cell>
          <cell r="D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C1715" t="str">
            <v>Чистое изменение денежных средств</v>
          </cell>
          <cell r="D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C1716" t="str">
            <v>Денежные средства на начало периода</v>
          </cell>
          <cell r="D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 t="str">
            <v>Денежные средства на конец периода</v>
          </cell>
          <cell r="D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C1718" t="str">
            <v>Покупка валюты</v>
          </cell>
          <cell r="D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C1719" t="str">
            <v>Перевод собственных средств</v>
          </cell>
          <cell r="D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D1720" t="str">
            <v>Завод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-80000000</v>
          </cell>
          <cell r="N1720">
            <v>0</v>
          </cell>
          <cell r="O1720">
            <v>-1692728.36</v>
          </cell>
          <cell r="P1720">
            <v>0</v>
          </cell>
          <cell r="Q1720">
            <v>-35750500</v>
          </cell>
          <cell r="R1720">
            <v>-11086805.011428572</v>
          </cell>
          <cell r="S1720">
            <v>-32361350</v>
          </cell>
          <cell r="T1720">
            <v>-35451780</v>
          </cell>
          <cell r="U1720">
            <v>-15000000</v>
          </cell>
          <cell r="V1720">
            <v>-13000000</v>
          </cell>
          <cell r="W1720">
            <v>-17000000</v>
          </cell>
          <cell r="X1720">
            <v>-241343163.37142858</v>
          </cell>
        </row>
        <row r="1721">
          <cell r="C1721" t="str">
            <v>Доходы от продажи собственных модулей</v>
          </cell>
          <cell r="D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C1722" t="str">
            <v>НИР и НИОКР НТЦ - Хевел</v>
          </cell>
          <cell r="D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  <row r="1723">
          <cell r="C1723" t="str">
            <v>Генеральный подряд ИЭС - Хевел</v>
          </cell>
          <cell r="D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</row>
        <row r="1724">
          <cell r="C1724" t="str">
            <v>Поступления от Бизнесов/Проектов</v>
          </cell>
          <cell r="D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</row>
        <row r="1725">
          <cell r="C1725" t="str">
            <v>Проценты по банковским депозитам</v>
          </cell>
          <cell r="D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</row>
        <row r="1726">
          <cell r="C1726" t="str">
            <v>Проценты по предоставленным кредитам/займам</v>
          </cell>
          <cell r="D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</row>
        <row r="1727">
          <cell r="C1727" t="str">
            <v>Доходы от продажи модулей</v>
          </cell>
          <cell r="D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</row>
        <row r="1728">
          <cell r="C1728" t="str">
            <v>Доходы от продажи коммерческих установок</v>
          </cell>
          <cell r="D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</row>
        <row r="1729">
          <cell r="C1729" t="str">
            <v>Оказание услуг технического исполнителя</v>
          </cell>
          <cell r="D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</row>
        <row r="1730">
          <cell r="C1730" t="str">
            <v>Прочие поступления</v>
          </cell>
          <cell r="D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C1731" t="str">
            <v>Сырье и материалы</v>
          </cell>
          <cell r="D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</row>
        <row r="1732">
          <cell r="C1732" t="str">
            <v>ФОТ + ЕСН</v>
          </cell>
          <cell r="D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</row>
        <row r="1733">
          <cell r="C1733" t="str">
            <v>Электроэнергия</v>
          </cell>
          <cell r="D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</row>
        <row r="1734">
          <cell r="C1734" t="str">
            <v>Общепроизводственные</v>
          </cell>
          <cell r="D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</row>
        <row r="1735">
          <cell r="C1735" t="str">
            <v>Прочие производственные расходы</v>
          </cell>
          <cell r="D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</row>
        <row r="1736">
          <cell r="C1736" t="str">
            <v>Операционные расходы по новым проектам</v>
          </cell>
          <cell r="D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</row>
        <row r="1737">
          <cell r="C1737" t="str">
            <v>Выплата процентов по полученным займам и кредитам</v>
          </cell>
          <cell r="D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</row>
        <row r="1738">
          <cell r="C1738" t="str">
            <v>Налоги и сборы, штрафы и пени</v>
          </cell>
          <cell r="D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</row>
        <row r="1739">
          <cell r="C1739" t="str">
            <v>Возмещение НДС</v>
          </cell>
          <cell r="D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</row>
        <row r="1740">
          <cell r="C1740" t="str">
            <v>Расходы на закупку модулей</v>
          </cell>
          <cell r="D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</row>
        <row r="1741">
          <cell r="C1741" t="str">
            <v>Расходы на закупку и монтаж коммерческих установок</v>
          </cell>
          <cell r="D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</row>
        <row r="1742">
          <cell r="C1742" t="str">
            <v>Прочие расходы</v>
          </cell>
          <cell r="D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</row>
        <row r="1743">
          <cell r="C1743" t="str">
            <v>Коммерческие расходы</v>
          </cell>
          <cell r="D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</row>
        <row r="1744">
          <cell r="C1744" t="str">
            <v>основная зарплата + подоходный налог</v>
          </cell>
          <cell r="D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</row>
        <row r="1745">
          <cell r="C1745" t="str">
            <v>бонус + подоходный налог</v>
          </cell>
          <cell r="D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</row>
        <row r="1746">
          <cell r="C1746" t="str">
            <v>льготы, материальная помощь</v>
          </cell>
          <cell r="D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</row>
        <row r="1747">
          <cell r="C1747" t="str">
            <v>резерв (фонд оплаты труда)</v>
          </cell>
          <cell r="D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</row>
        <row r="1748">
          <cell r="C1748" t="str">
            <v>Социальные выплаты (ЕСН)</v>
          </cell>
          <cell r="D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</row>
        <row r="1749">
          <cell r="C1749" t="str">
            <v>Добровольное медицинское страхование</v>
          </cell>
          <cell r="D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</row>
        <row r="1750">
          <cell r="C1750" t="str">
            <v>Прочие виды страхования</v>
          </cell>
          <cell r="D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</row>
        <row r="1751">
          <cell r="C1751" t="str">
            <v>спортивно-оздоровительные мероприятия</v>
          </cell>
          <cell r="D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</row>
        <row r="1752">
          <cell r="C1752" t="str">
            <v>расходы на культурно-массовые мероприятия, корпоративные вечера и пр.</v>
          </cell>
          <cell r="D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</row>
        <row r="1753">
          <cell r="C1753" t="str">
            <v>Взносы в негосударственный ПФ</v>
          </cell>
          <cell r="D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</row>
        <row r="1754">
          <cell r="C1754" t="str">
            <v>Аренда квартиры</v>
          </cell>
          <cell r="D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</row>
        <row r="1755">
          <cell r="C1755" t="str">
            <v>Коммунальные платежи (квартира)</v>
          </cell>
          <cell r="D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</row>
        <row r="1756">
          <cell r="C1756" t="str">
            <v>Прочие расходы (содержание персонала)</v>
          </cell>
          <cell r="D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</row>
        <row r="1757">
          <cell r="C1757" t="str">
            <v>Командировочные расходы</v>
          </cell>
          <cell r="D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</row>
        <row r="1758">
          <cell r="C1758" t="str">
            <v>Представительские расходы</v>
          </cell>
          <cell r="D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</row>
        <row r="1759">
          <cell r="C1759" t="str">
            <v>расходы на текущее обучение</v>
          </cell>
          <cell r="D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</row>
        <row r="1760">
          <cell r="C1760" t="str">
            <v>расходы на целевое обучение</v>
          </cell>
          <cell r="D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</row>
        <row r="1761">
          <cell r="C1761" t="str">
            <v>Услуги рекрутинговых агентств и прочие расходы по подбору персонала</v>
          </cell>
          <cell r="D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</row>
        <row r="1762">
          <cell r="C1762" t="str">
            <v>ремонт и обслуживание зданий и сооружений</v>
          </cell>
          <cell r="D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</row>
        <row r="1763">
          <cell r="C1763" t="str">
            <v>ремонт мебели</v>
          </cell>
          <cell r="D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</row>
        <row r="1764">
          <cell r="C1764" t="str">
            <v>ремонт бытовой техники</v>
          </cell>
          <cell r="D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</row>
        <row r="1765">
          <cell r="C1765" t="str">
            <v>запчасти и материалы</v>
          </cell>
          <cell r="D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</row>
        <row r="1766">
          <cell r="C1766" t="str">
            <v>оформление и обустройство офисов</v>
          </cell>
          <cell r="D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C1767" t="str">
            <v>уборка офисов</v>
          </cell>
          <cell r="D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</row>
        <row r="1768">
          <cell r="C1768" t="str">
            <v>Услуги коммунального хозяйства</v>
          </cell>
          <cell r="D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</row>
        <row r="1769">
          <cell r="C1769" t="str">
            <v>канцелярские товары</v>
          </cell>
          <cell r="D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</row>
        <row r="1770">
          <cell r="C1770" t="str">
            <v>изготовление визиток (деловой полиграфии)</v>
          </cell>
          <cell r="D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</row>
        <row r="1771">
          <cell r="C1771" t="str">
            <v>хозтовары</v>
          </cell>
          <cell r="D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</row>
        <row r="1772">
          <cell r="C1772" t="str">
            <v>экономическая, правовая, справочная литература</v>
          </cell>
          <cell r="D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</row>
        <row r="1773">
          <cell r="C1773" t="str">
            <v>чистая вода</v>
          </cell>
          <cell r="D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</row>
        <row r="1774">
          <cell r="C1774" t="str">
            <v>прочие расходы (содержание офиса)</v>
          </cell>
          <cell r="D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</row>
        <row r="1775">
          <cell r="C1775" t="str">
            <v>Аренда офиса</v>
          </cell>
          <cell r="D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</row>
        <row r="1776">
          <cell r="C1776" t="str">
            <v>Аренда автостоянки</v>
          </cell>
          <cell r="D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</row>
        <row r="1777">
          <cell r="C1777" t="str">
            <v>Прочие расходы (аренда зданий)</v>
          </cell>
          <cell r="D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</row>
        <row r="1778">
          <cell r="C1778" t="str">
            <v>ГСМ</v>
          </cell>
          <cell r="D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C1779" t="str">
            <v>услуги по ремонту и обслуживанию</v>
          </cell>
          <cell r="D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</row>
        <row r="1780">
          <cell r="C1780" t="str">
            <v>Аренда машин / проездные</v>
          </cell>
          <cell r="D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</row>
        <row r="1781">
          <cell r="C1781" t="str">
            <v>Прочие расходы на транспорт</v>
          </cell>
          <cell r="D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</row>
        <row r="1782">
          <cell r="C1782" t="str">
            <v>поддержка ПО</v>
          </cell>
          <cell r="D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C1783" t="str">
            <v>ремонт и сервисное обслуживание</v>
          </cell>
          <cell r="D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C1784" t="str">
            <v>расходы на хостинг и аутсорсинг</v>
          </cell>
          <cell r="D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</row>
        <row r="1785">
          <cell r="C1785" t="str">
            <v>Запасные части и расходные материалы для оргтехники</v>
          </cell>
          <cell r="D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</row>
        <row r="1786">
          <cell r="C1786" t="str">
            <v>Прочие расходы на содержание офисной техники и IT</v>
          </cell>
          <cell r="D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</row>
        <row r="1787">
          <cell r="C1787" t="str">
            <v>Услуги мобильной связи</v>
          </cell>
          <cell r="D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</row>
        <row r="1788">
          <cell r="C1788" t="str">
            <v>Услуги фиксированной связи</v>
          </cell>
          <cell r="D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</row>
        <row r="1789">
          <cell r="C1789" t="str">
            <v>Услуги Интернет</v>
          </cell>
          <cell r="D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</row>
        <row r="1790">
          <cell r="C1790" t="str">
            <v>Почтово-телеграфные и курьерские расходы</v>
          </cell>
          <cell r="D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</row>
        <row r="1791">
          <cell r="C1791" t="str">
            <v>Подписка на периодические издания</v>
          </cell>
          <cell r="D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</row>
        <row r="1792">
          <cell r="C1792" t="str">
            <v>Прочие услуги связи</v>
          </cell>
          <cell r="D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</row>
        <row r="1793">
          <cell r="C1793" t="str">
            <v>Аренда каналов связи</v>
          </cell>
          <cell r="D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</row>
        <row r="1794">
          <cell r="C1794" t="str">
            <v>Услуги по охране объектов и персонала</v>
          </cell>
          <cell r="D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</row>
        <row r="1795">
          <cell r="C1795" t="str">
            <v>Информационная безопасность</v>
          </cell>
          <cell r="D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</row>
        <row r="1796">
          <cell r="C1796" t="str">
            <v>Прочие расходы (безопасность)</v>
          </cell>
          <cell r="D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</row>
        <row r="1797">
          <cell r="C1797" t="str">
            <v>Услуги внешнего аудита</v>
          </cell>
          <cell r="D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</row>
        <row r="1798">
          <cell r="C1798" t="str">
            <v>Юридические услуги</v>
          </cell>
          <cell r="D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</row>
        <row r="1799">
          <cell r="C1799" t="str">
            <v>Услуги регистраторов, нотариальные услуги</v>
          </cell>
          <cell r="D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</row>
        <row r="1800">
          <cell r="C1800" t="str">
            <v>Консультационно-информационные услуги</v>
          </cell>
          <cell r="D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</row>
        <row r="1801">
          <cell r="C1801" t="str">
            <v>Комиссии банков</v>
          </cell>
          <cell r="D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</row>
        <row r="1802">
          <cell r="C1802" t="str">
            <v>Услуги налоговых консультантов</v>
          </cell>
          <cell r="D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</row>
        <row r="1803">
          <cell r="C1803" t="str">
            <v>Налоги</v>
          </cell>
          <cell r="D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</row>
        <row r="1804">
          <cell r="C1804" t="str">
            <v>Штрафы и пени по налогам и сборам</v>
          </cell>
          <cell r="D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</row>
        <row r="1805">
          <cell r="C1805" t="str">
            <v>Бухгалтерские услуги</v>
          </cell>
          <cell r="D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</row>
        <row r="1806">
          <cell r="C1806" t="str">
            <v>Прочие расходы (проф. услуги)</v>
          </cell>
          <cell r="D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</row>
        <row r="1807">
          <cell r="C1807" t="str">
            <v>на корпоративные медиа (реклама)</v>
          </cell>
          <cell r="D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</row>
        <row r="1808">
          <cell r="C1808" t="str">
            <v>на корпоративные презентации (реклама)</v>
          </cell>
          <cell r="D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</row>
        <row r="1809">
          <cell r="C1809" t="str">
            <v>на федеральные и региональные СМИ (реклама)</v>
          </cell>
          <cell r="D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</row>
        <row r="1810">
          <cell r="C1810" t="str">
            <v>прочие (реклама)</v>
          </cell>
          <cell r="D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</row>
        <row r="1811">
          <cell r="C1811" t="str">
            <v>внутренние коммуникации (корп. мероприятия)</v>
          </cell>
          <cell r="D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</row>
        <row r="1812">
          <cell r="C1812" t="str">
            <v>проведение Стратегической сессии и семинаров (корп. мероприятия)</v>
          </cell>
          <cell r="D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</row>
        <row r="1813">
          <cell r="C1813" t="str">
            <v>участие в общественно-экономических мероприятиях (соц. проекты)</v>
          </cell>
          <cell r="D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</row>
        <row r="1814">
          <cell r="C1814" t="str">
            <v>поддержка некоммерческих и неправительственных организаций и объединений (соц. проекты)</v>
          </cell>
          <cell r="D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</row>
        <row r="1815">
          <cell r="C1815" t="str">
            <v>Прочие расходы (связи с общественностью)</v>
          </cell>
          <cell r="D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</row>
        <row r="1816">
          <cell r="C1816" t="str">
            <v>Ремонт офисных зданий и сооружений</v>
          </cell>
          <cell r="D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</row>
        <row r="1817">
          <cell r="C1817" t="str">
            <v>Покупка автотранспорта</v>
          </cell>
          <cell r="D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</row>
        <row r="1818">
          <cell r="C1818" t="str">
            <v>мебель</v>
          </cell>
          <cell r="D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C1819" t="str">
            <v>компьютерная техника</v>
          </cell>
          <cell r="D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</row>
        <row r="1820">
          <cell r="C1820" t="str">
            <v>средства связи, бытовая техника</v>
          </cell>
          <cell r="D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</row>
        <row r="1821">
          <cell r="C1821" t="str">
            <v>серверное и сетевое оборудование</v>
          </cell>
          <cell r="D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</row>
        <row r="1822">
          <cell r="C1822" t="str">
            <v>Программное обеспечение</v>
          </cell>
          <cell r="D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</row>
        <row r="1823">
          <cell r="C1823" t="str">
            <v>Прочие расходы (инвестиции АУР)</v>
          </cell>
          <cell r="D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</row>
        <row r="1824">
          <cell r="C1824" t="str">
            <v>Доходы от проектов "под ключ"</v>
          </cell>
          <cell r="D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</row>
        <row r="1825">
          <cell r="C1825" t="str">
            <v>Доходы от продажи основных средств</v>
          </cell>
          <cell r="D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</row>
        <row r="1826">
          <cell r="C1826" t="str">
            <v>Поступления от реализации Бизнесов/Проектов</v>
          </cell>
          <cell r="D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</row>
        <row r="1827">
          <cell r="C1827" t="str">
            <v>Поступления от займов выданных (сторонние контрагенты и прочие акционеры, кроме РМАГ)</v>
          </cell>
          <cell r="D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</row>
        <row r="1828">
          <cell r="C1828" t="str">
            <v>Поступления от займов выданных (Бизнесы/Проекты/ДЗО)</v>
          </cell>
          <cell r="D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</row>
        <row r="1829">
          <cell r="C1829" t="str">
            <v>Прочие поступления по инвестиционной деятельности</v>
          </cell>
          <cell r="D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</row>
        <row r="1830">
          <cell r="C1830" t="str">
            <v>Оборудование Oerlikon</v>
          </cell>
          <cell r="D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</row>
        <row r="1831">
          <cell r="C1831" t="str">
            <v>Оборудование Oerlikon. Расходы на БГ</v>
          </cell>
          <cell r="D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</row>
        <row r="1832">
          <cell r="C1832" t="str">
            <v>Таможенное оформление</v>
          </cell>
          <cell r="D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</row>
        <row r="1833">
          <cell r="C1833" t="str">
            <v>Вспомогательное оборудование</v>
          </cell>
          <cell r="D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</row>
        <row r="1834">
          <cell r="C1834" t="str">
            <v>Генеральный подряд</v>
          </cell>
          <cell r="D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</row>
        <row r="1835">
          <cell r="C1835" t="str">
            <v>Технический надзор</v>
          </cell>
          <cell r="D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</row>
        <row r="1836">
          <cell r="C1836" t="str">
            <v>СМР + проектирование + аренда (покупка) земли</v>
          </cell>
          <cell r="D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</row>
        <row r="1837">
          <cell r="C1837" t="str">
            <v>Вложения в проекты "под ключ"</v>
          </cell>
          <cell r="D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</row>
        <row r="1838">
          <cell r="C1838" t="str">
            <v>Прочие инвестиции в основные средства</v>
          </cell>
          <cell r="D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</row>
        <row r="1839">
          <cell r="C1839" t="str">
            <v>Инвестиции в бизнесы/проекты/ДЗО</v>
          </cell>
          <cell r="D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C1840" t="str">
            <v>Выплаты по займам выданным (сторонние контрагенты и прочие акционеры, кроме РМАГ)</v>
          </cell>
          <cell r="D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</row>
        <row r="1841">
          <cell r="C1841" t="str">
            <v>Выплаты по займам выданным (Бизнесы/Проекты/ДЗО)</v>
          </cell>
          <cell r="D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</row>
        <row r="1842">
          <cell r="C1842" t="str">
            <v>Вложение в уставный капитал НТЦ</v>
          </cell>
          <cell r="D1842" t="str">
            <v>Завод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80000000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80000000</v>
          </cell>
        </row>
        <row r="1843">
          <cell r="C1843" t="str">
            <v>Расходы на НИР и НИОКР НТЦ</v>
          </cell>
          <cell r="D1843" t="str">
            <v>Завод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1692728.36</v>
          </cell>
          <cell r="P1843">
            <v>0</v>
          </cell>
          <cell r="Q1843">
            <v>35750500</v>
          </cell>
          <cell r="R1843">
            <v>11086805.011428572</v>
          </cell>
          <cell r="S1843">
            <v>32361350</v>
          </cell>
          <cell r="T1843">
            <v>35451780</v>
          </cell>
          <cell r="U1843">
            <v>15000000</v>
          </cell>
          <cell r="V1843">
            <v>13000000</v>
          </cell>
          <cell r="W1843">
            <v>17000000</v>
          </cell>
          <cell r="X1843">
            <v>161343163.37142858</v>
          </cell>
        </row>
        <row r="1844">
          <cell r="C1844" t="str">
            <v>Акционерное финансирование от РМАГ</v>
          </cell>
          <cell r="D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</row>
        <row r="1845">
          <cell r="C1845" t="str">
            <v>Акционерное финансирование от Меткомбанка</v>
          </cell>
          <cell r="D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</row>
        <row r="1846">
          <cell r="C1846" t="str">
            <v>Акционерное финансирование от 3-х лиц по указанию РМАГ</v>
          </cell>
          <cell r="D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</row>
        <row r="1847">
          <cell r="C1847" t="str">
            <v>Акционерное финансирование от прочих акционеров</v>
          </cell>
          <cell r="D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</row>
        <row r="1848">
          <cell r="C1848" t="str">
            <v>Привлечение банковских кредитов</v>
          </cell>
          <cell r="D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</row>
        <row r="1849">
          <cell r="C1849" t="str">
            <v>Поступления от займов полученных (сторонние контрагенты и прочие акционеры, кроме РМАГ)</v>
          </cell>
          <cell r="D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</row>
        <row r="1850">
          <cell r="C1850" t="str">
            <v>Поступления от займов полученных (Бизнесы/Проекты/ДЗО)</v>
          </cell>
          <cell r="D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</row>
        <row r="1851">
          <cell r="C1851" t="str">
            <v>Поступления от ценных бумаг</v>
          </cell>
          <cell r="D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C1852" t="str">
            <v>Прочие поступления по финансовой деятельности</v>
          </cell>
          <cell r="D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</row>
        <row r="1853">
          <cell r="C1853" t="str">
            <v>Выплата дивидендов в РМАГ</v>
          </cell>
          <cell r="D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</row>
        <row r="1854">
          <cell r="C1854" t="str">
            <v>Выплата дивидендов в Меткомбанк</v>
          </cell>
          <cell r="D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</row>
        <row r="1855">
          <cell r="C1855" t="str">
            <v>Выплата дивидендов на 3-х лиц по указанию РМАГ</v>
          </cell>
          <cell r="D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</row>
        <row r="1856">
          <cell r="C1856" t="str">
            <v>Выплата дивидендов прочим акционерам</v>
          </cell>
          <cell r="D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</row>
        <row r="1857">
          <cell r="C1857" t="str">
            <v>Погашение банковских кредитов</v>
          </cell>
          <cell r="D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</row>
        <row r="1858">
          <cell r="C1858" t="str">
            <v>Выплаты по займам полученным (сторонние контрагенты и прочие акционеры, кроме РМАГ)</v>
          </cell>
          <cell r="D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</row>
        <row r="1859">
          <cell r="C1859" t="str">
            <v>Выплаты по займам полученным (Бизнесы/Проекты/ДЗО)</v>
          </cell>
          <cell r="D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</row>
        <row r="1860">
          <cell r="C1860" t="str">
            <v>Выплаты по ценным бумагам</v>
          </cell>
          <cell r="D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</row>
        <row r="1861">
          <cell r="C1861" t="str">
            <v>Прочие расходы по финансовой деятельности</v>
          </cell>
          <cell r="D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</row>
        <row r="1862">
          <cell r="C1862" t="str">
            <v>Курсовые разницы</v>
          </cell>
          <cell r="D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</row>
        <row r="1863">
          <cell r="C1863" t="str">
            <v>Транзитные поступления от РМАГ</v>
          </cell>
          <cell r="D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</row>
        <row r="1864">
          <cell r="C1864" t="str">
            <v>Транзитные поступления от Меткомбанка</v>
          </cell>
          <cell r="D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</row>
        <row r="1865">
          <cell r="C1865" t="str">
            <v>Транзитные поступления от 3-х лиц по указанию РМАГ</v>
          </cell>
          <cell r="D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</row>
        <row r="1866">
          <cell r="C1866" t="str">
            <v>Транзитные поступления от Бизнесов/Проектов/ДЗО</v>
          </cell>
          <cell r="D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</row>
        <row r="1867">
          <cell r="C1867" t="str">
            <v>Транзитные выбытия в РМАГ</v>
          </cell>
          <cell r="D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</row>
        <row r="1868">
          <cell r="C1868" t="str">
            <v>Транзитные выбытия в Меткомбанк</v>
          </cell>
          <cell r="D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</row>
        <row r="1869">
          <cell r="C1869" t="str">
            <v>Транзитные выбытия на 3-х лиц по указанию РМАГ</v>
          </cell>
          <cell r="D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</row>
        <row r="1870">
          <cell r="C1870" t="str">
            <v>Транзитные выбытия в Бизнесы/Проекты/ДЗО</v>
          </cell>
          <cell r="D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</row>
        <row r="1871">
          <cell r="C1871" t="str">
            <v>Чистое изменение денежных средств</v>
          </cell>
          <cell r="D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</row>
        <row r="1872">
          <cell r="C1872" t="str">
            <v>Денежные средства на начало периода</v>
          </cell>
          <cell r="D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</row>
        <row r="1873">
          <cell r="C1873" t="str">
            <v>Денежные средства на конец периода</v>
          </cell>
          <cell r="D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</row>
        <row r="1874">
          <cell r="C1874" t="str">
            <v>Покупка валюты</v>
          </cell>
          <cell r="D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</row>
        <row r="1875">
          <cell r="C1875" t="str">
            <v>Перевод собственных средств</v>
          </cell>
          <cell r="D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</row>
        <row r="1876">
          <cell r="D1876" t="str">
            <v>Завод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-239200</v>
          </cell>
          <cell r="R1876">
            <v>-90200</v>
          </cell>
          <cell r="S1876">
            <v>-1320200</v>
          </cell>
          <cell r="T1876">
            <v>-1430400</v>
          </cell>
          <cell r="U1876">
            <v>-45200</v>
          </cell>
          <cell r="V1876">
            <v>-45200</v>
          </cell>
          <cell r="W1876">
            <v>-5400</v>
          </cell>
          <cell r="X1876">
            <v>-3175800</v>
          </cell>
        </row>
        <row r="1877">
          <cell r="C1877" t="str">
            <v>Доходы от продажи собственных модулей</v>
          </cell>
          <cell r="D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</row>
        <row r="1878">
          <cell r="C1878" t="str">
            <v>НИР и НИОКР НТЦ - Хевел</v>
          </cell>
          <cell r="D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C1879" t="str">
            <v>Генеральный подряд ИЭС - Хевел</v>
          </cell>
          <cell r="D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C1880" t="str">
            <v>Поступления от Бизнесов/Проектов</v>
          </cell>
          <cell r="D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</row>
        <row r="1881">
          <cell r="C1881" t="str">
            <v>Проценты по банковским депозитам</v>
          </cell>
          <cell r="D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</row>
        <row r="1882">
          <cell r="C1882" t="str">
            <v>Проценты по предоставленным кредитам/займам</v>
          </cell>
          <cell r="D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</row>
        <row r="1883">
          <cell r="C1883" t="str">
            <v>Доходы от продажи модулей</v>
          </cell>
          <cell r="D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</row>
        <row r="1884">
          <cell r="C1884" t="str">
            <v>Доходы от продажи коммерческих установок</v>
          </cell>
          <cell r="D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</row>
        <row r="1885">
          <cell r="C1885" t="str">
            <v>Оказание услуг технического исполнителя</v>
          </cell>
          <cell r="D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</row>
        <row r="1886">
          <cell r="C1886" t="str">
            <v>Прочие поступления</v>
          </cell>
          <cell r="D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</row>
        <row r="1887">
          <cell r="C1887" t="str">
            <v>Сырье и материалы</v>
          </cell>
          <cell r="D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</row>
        <row r="1888">
          <cell r="C1888" t="str">
            <v>ФОТ + ЕСН</v>
          </cell>
          <cell r="D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</row>
        <row r="1889">
          <cell r="C1889" t="str">
            <v>Электроэнергия</v>
          </cell>
          <cell r="D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</row>
        <row r="1890">
          <cell r="C1890" t="str">
            <v>Общепроизводственные</v>
          </cell>
          <cell r="D1890" t="str">
            <v>Завод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5400</v>
          </cell>
          <cell r="R1890">
            <v>5400</v>
          </cell>
          <cell r="S1890">
            <v>5400</v>
          </cell>
          <cell r="T1890">
            <v>5400</v>
          </cell>
          <cell r="U1890">
            <v>5400</v>
          </cell>
          <cell r="V1890">
            <v>5400</v>
          </cell>
          <cell r="W1890">
            <v>5400</v>
          </cell>
          <cell r="X1890">
            <v>37800</v>
          </cell>
        </row>
        <row r="1891">
          <cell r="C1891" t="str">
            <v>Прочие производственные расходы</v>
          </cell>
          <cell r="D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</row>
        <row r="1892">
          <cell r="C1892" t="str">
            <v>Операционные расходы по новым проектам</v>
          </cell>
          <cell r="D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</row>
        <row r="1893">
          <cell r="C1893" t="str">
            <v>Выплата процентов по полученным займам и кредитам</v>
          </cell>
          <cell r="D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</row>
        <row r="1894">
          <cell r="C1894" t="str">
            <v>Налоги и сборы, штрафы и пени</v>
          </cell>
          <cell r="D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</row>
        <row r="1895">
          <cell r="C1895" t="str">
            <v>Возмещение НДС</v>
          </cell>
          <cell r="D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</row>
        <row r="1896">
          <cell r="C1896" t="str">
            <v>Расходы на закупку модулей</v>
          </cell>
          <cell r="D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</row>
        <row r="1897">
          <cell r="C1897" t="str">
            <v>Расходы на закупку и монтаж коммерческих установок</v>
          </cell>
          <cell r="D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</row>
        <row r="1898">
          <cell r="C1898" t="str">
            <v>Прочие расходы</v>
          </cell>
          <cell r="D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</row>
        <row r="1899">
          <cell r="C1899" t="str">
            <v>Коммерческие расходы</v>
          </cell>
          <cell r="D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</row>
        <row r="1900">
          <cell r="C1900" t="str">
            <v>основная зарплата + подоходный налог</v>
          </cell>
          <cell r="D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</row>
        <row r="1901">
          <cell r="C1901" t="str">
            <v>бонус + подоходный налог</v>
          </cell>
          <cell r="D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</row>
        <row r="1902">
          <cell r="C1902" t="str">
            <v>льготы, материальная помощь</v>
          </cell>
          <cell r="D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</row>
        <row r="1903">
          <cell r="C1903" t="str">
            <v>резерв (фонд оплаты труда)</v>
          </cell>
          <cell r="D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</row>
        <row r="1904">
          <cell r="C1904" t="str">
            <v>Социальные выплаты (ЕСН)</v>
          </cell>
          <cell r="D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</row>
        <row r="1905">
          <cell r="C1905" t="str">
            <v>Добровольное медицинское страхование</v>
          </cell>
          <cell r="D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</row>
        <row r="1906">
          <cell r="C1906" t="str">
            <v>Прочие виды страхования</v>
          </cell>
          <cell r="D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</row>
        <row r="1907">
          <cell r="C1907" t="str">
            <v>спортивно-оздоровительные мероприятия</v>
          </cell>
          <cell r="D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</row>
        <row r="1908">
          <cell r="C1908" t="str">
            <v>расходы на культурно-массовые мероприятия, корпоративные вечера и пр.</v>
          </cell>
          <cell r="D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</row>
        <row r="1909">
          <cell r="C1909" t="str">
            <v>Взносы в негосударственный ПФ</v>
          </cell>
          <cell r="D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</row>
        <row r="1910">
          <cell r="C1910" t="str">
            <v>Аренда квартиры</v>
          </cell>
          <cell r="D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</row>
        <row r="1911">
          <cell r="C1911" t="str">
            <v>Коммунальные платежи (квартира)</v>
          </cell>
          <cell r="D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</row>
        <row r="1912">
          <cell r="C1912" t="str">
            <v>Прочие расходы (содержание персонала)</v>
          </cell>
          <cell r="D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</row>
        <row r="1913">
          <cell r="C1913" t="str">
            <v>Командировочные расходы</v>
          </cell>
          <cell r="D1913" t="str">
            <v>Завод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133800</v>
          </cell>
          <cell r="R1913">
            <v>39800</v>
          </cell>
          <cell r="S1913">
            <v>39800</v>
          </cell>
          <cell r="T1913">
            <v>0</v>
          </cell>
          <cell r="U1913">
            <v>39800</v>
          </cell>
          <cell r="V1913">
            <v>39800</v>
          </cell>
          <cell r="W1913">
            <v>0</v>
          </cell>
          <cell r="X1913">
            <v>293000</v>
          </cell>
        </row>
        <row r="1914">
          <cell r="C1914" t="str">
            <v>Представительские расходы</v>
          </cell>
          <cell r="D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</row>
        <row r="1915">
          <cell r="C1915" t="str">
            <v>расходы на текущее обучение</v>
          </cell>
          <cell r="D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</row>
        <row r="1916">
          <cell r="C1916" t="str">
            <v>расходы на целевое обучение</v>
          </cell>
          <cell r="D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</row>
        <row r="1917">
          <cell r="C1917" t="str">
            <v>Услуги рекрутинговых агентств и прочие расходы по подбору персонала</v>
          </cell>
          <cell r="D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</row>
        <row r="1918">
          <cell r="C1918" t="str">
            <v>ремонт и обслуживание зданий и сооружений</v>
          </cell>
          <cell r="D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</row>
        <row r="1919">
          <cell r="C1919" t="str">
            <v>ремонт мебели</v>
          </cell>
          <cell r="D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</row>
        <row r="1920">
          <cell r="C1920" t="str">
            <v>ремонт бытовой техники</v>
          </cell>
          <cell r="D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</row>
        <row r="1921">
          <cell r="C1921" t="str">
            <v>запчасти и материалы</v>
          </cell>
          <cell r="D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</row>
        <row r="1922">
          <cell r="C1922" t="str">
            <v>оформление и обустройство офисов</v>
          </cell>
          <cell r="D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</row>
        <row r="1923">
          <cell r="C1923" t="str">
            <v>уборка офисов</v>
          </cell>
          <cell r="D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</row>
        <row r="1924">
          <cell r="C1924" t="str">
            <v>Услуги коммунального хозяйства</v>
          </cell>
          <cell r="D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</row>
        <row r="1925">
          <cell r="C1925" t="str">
            <v>канцелярские товары</v>
          </cell>
          <cell r="D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</row>
        <row r="1926">
          <cell r="C1926" t="str">
            <v>изготовление визиток (деловой полиграфии)</v>
          </cell>
          <cell r="D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</row>
        <row r="1927">
          <cell r="C1927" t="str">
            <v>хозтовары</v>
          </cell>
          <cell r="D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</row>
        <row r="1928">
          <cell r="C1928" t="str">
            <v>экономическая, правовая, справочная литература</v>
          </cell>
          <cell r="D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</row>
        <row r="1929">
          <cell r="C1929" t="str">
            <v>чистая вода</v>
          </cell>
          <cell r="D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</row>
        <row r="1930">
          <cell r="C1930" t="str">
            <v>прочие расходы (содержание офиса)</v>
          </cell>
          <cell r="D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</row>
        <row r="1931">
          <cell r="C1931" t="str">
            <v>Аренда офиса</v>
          </cell>
          <cell r="D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</row>
        <row r="1932">
          <cell r="C1932" t="str">
            <v>Аренда автостоянки</v>
          </cell>
          <cell r="D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</row>
        <row r="1933">
          <cell r="C1933" t="str">
            <v>Прочие расходы (аренда зданий)</v>
          </cell>
          <cell r="D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</row>
        <row r="1934">
          <cell r="C1934" t="str">
            <v>ГСМ</v>
          </cell>
          <cell r="D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</row>
        <row r="1935">
          <cell r="C1935" t="str">
            <v>услуги по ремонту и обслуживанию</v>
          </cell>
          <cell r="D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</row>
        <row r="1936">
          <cell r="C1936" t="str">
            <v>Аренда машин / проездные</v>
          </cell>
          <cell r="D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C1937" t="str">
            <v>Прочие расходы на транспорт</v>
          </cell>
          <cell r="D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</row>
        <row r="1938">
          <cell r="C1938" t="str">
            <v>поддержка ПО</v>
          </cell>
          <cell r="D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</row>
        <row r="1939">
          <cell r="C1939" t="str">
            <v>ремонт и сервисное обслуживание</v>
          </cell>
          <cell r="D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</row>
        <row r="1940">
          <cell r="C1940" t="str">
            <v>расходы на хостинг и аутсорсинг</v>
          </cell>
          <cell r="D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C1941" t="str">
            <v>Запасные части и расходные материалы для оргтехники</v>
          </cell>
          <cell r="D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</row>
        <row r="1942">
          <cell r="C1942" t="str">
            <v>Прочие расходы на содержание офисной техники и IT</v>
          </cell>
          <cell r="D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</row>
        <row r="1943">
          <cell r="C1943" t="str">
            <v>Услуги мобильной связи</v>
          </cell>
          <cell r="D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</row>
        <row r="1944">
          <cell r="C1944" t="str">
            <v>Услуги фиксированной связи</v>
          </cell>
          <cell r="D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</row>
        <row r="1945">
          <cell r="C1945" t="str">
            <v>Услуги Интернет</v>
          </cell>
          <cell r="D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</row>
        <row r="1946">
          <cell r="C1946" t="str">
            <v>Почтово-телеграфные и курьерские расходы</v>
          </cell>
          <cell r="D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</row>
        <row r="1947">
          <cell r="C1947" t="str">
            <v>Подписка на периодические издания</v>
          </cell>
          <cell r="D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</row>
        <row r="1948">
          <cell r="C1948" t="str">
            <v>Прочие услуги связи</v>
          </cell>
          <cell r="D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</row>
        <row r="1949">
          <cell r="C1949" t="str">
            <v>Аренда каналов связи</v>
          </cell>
          <cell r="D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</row>
        <row r="1950">
          <cell r="C1950" t="str">
            <v>Услуги по охране объектов и персонала</v>
          </cell>
          <cell r="D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</row>
        <row r="1951">
          <cell r="C1951" t="str">
            <v>Информационная безопасность</v>
          </cell>
          <cell r="D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</row>
        <row r="1952">
          <cell r="C1952" t="str">
            <v>Прочие расходы (безопасность)</v>
          </cell>
          <cell r="D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</row>
        <row r="1953">
          <cell r="C1953" t="str">
            <v>Услуги внешнего аудита</v>
          </cell>
          <cell r="D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</row>
        <row r="1954">
          <cell r="C1954" t="str">
            <v>Юридические услуги</v>
          </cell>
          <cell r="D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</row>
        <row r="1955">
          <cell r="C1955" t="str">
            <v>Услуги регистраторов, нотариальные услуги</v>
          </cell>
          <cell r="D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</row>
        <row r="1956">
          <cell r="C1956" t="str">
            <v>Консультационно-информационные услуги</v>
          </cell>
          <cell r="D1956" t="str">
            <v>Завод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100000</v>
          </cell>
          <cell r="R1956">
            <v>45000</v>
          </cell>
          <cell r="S1956">
            <v>1275000</v>
          </cell>
          <cell r="T1956">
            <v>1425000</v>
          </cell>
          <cell r="U1956">
            <v>0</v>
          </cell>
          <cell r="V1956">
            <v>0</v>
          </cell>
          <cell r="W1956">
            <v>0</v>
          </cell>
          <cell r="X1956">
            <v>2845000</v>
          </cell>
        </row>
        <row r="1957">
          <cell r="C1957" t="str">
            <v>Комиссии банков</v>
          </cell>
          <cell r="D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C1958" t="str">
            <v>Услуги налоговых консультантов</v>
          </cell>
          <cell r="D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</row>
        <row r="1959">
          <cell r="C1959" t="str">
            <v>Налоги</v>
          </cell>
          <cell r="D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</row>
        <row r="1960">
          <cell r="C1960" t="str">
            <v>Штрафы и пени по налогам и сборам</v>
          </cell>
          <cell r="D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C1961" t="str">
            <v>Бухгалтерские услуги</v>
          </cell>
          <cell r="D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</row>
        <row r="1962">
          <cell r="C1962" t="str">
            <v>Прочие расходы (проф. услуги)</v>
          </cell>
          <cell r="D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C1963" t="str">
            <v>на корпоративные медиа (реклама)</v>
          </cell>
          <cell r="D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</row>
        <row r="1964">
          <cell r="C1964" t="str">
            <v>на корпоративные презентации (реклама)</v>
          </cell>
          <cell r="D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</row>
        <row r="1965">
          <cell r="C1965" t="str">
            <v>на федеральные и региональные СМИ (реклама)</v>
          </cell>
          <cell r="D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C1966" t="str">
            <v>прочие (реклама)</v>
          </cell>
          <cell r="D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</row>
        <row r="1967">
          <cell r="C1967" t="str">
            <v>внутренние коммуникации (корп. мероприятия)</v>
          </cell>
          <cell r="D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</row>
        <row r="1968">
          <cell r="C1968" t="str">
            <v>проведение Стратегической сессии и семинаров (корп. мероприятия)</v>
          </cell>
          <cell r="D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</row>
        <row r="1969">
          <cell r="C1969" t="str">
            <v>участие в общественно-экономических мероприятиях (соц. проекты)</v>
          </cell>
          <cell r="D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C1970" t="str">
            <v>поддержка некоммерческих и неправительственных организаций и объединений (соц. проекты)</v>
          </cell>
          <cell r="D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</row>
        <row r="1971">
          <cell r="C1971" t="str">
            <v>Прочие расходы (связи с общественностью)</v>
          </cell>
          <cell r="D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C1972" t="str">
            <v>Ремонт офисных зданий и сооружений</v>
          </cell>
          <cell r="D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</row>
        <row r="1973">
          <cell r="C1973" t="str">
            <v>Покупка автотранспорта</v>
          </cell>
          <cell r="D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</row>
        <row r="1974">
          <cell r="C1974" t="str">
            <v>мебель</v>
          </cell>
          <cell r="D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C1975" t="str">
            <v>компьютерная техника</v>
          </cell>
          <cell r="D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C1976" t="str">
            <v>средства связи, бытовая техника</v>
          </cell>
          <cell r="D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</row>
        <row r="1977">
          <cell r="C1977" t="str">
            <v>серверное и сетевое оборудование</v>
          </cell>
          <cell r="D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C1978" t="str">
            <v>Программное обеспечение</v>
          </cell>
          <cell r="D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</row>
        <row r="1979">
          <cell r="C1979" t="str">
            <v>Прочие расходы (инвестиции АУР)</v>
          </cell>
          <cell r="D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</row>
        <row r="1980">
          <cell r="C1980" t="str">
            <v>Доходы от проектов "под ключ"</v>
          </cell>
          <cell r="D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</row>
        <row r="1981">
          <cell r="C1981" t="str">
            <v>Доходы от продажи основных средств</v>
          </cell>
          <cell r="D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</row>
        <row r="1982">
          <cell r="C1982" t="str">
            <v>Поступления от реализации Бизнесов/Проектов</v>
          </cell>
          <cell r="D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</row>
        <row r="1983">
          <cell r="C1983" t="str">
            <v>Поступления от займов выданных (сторонние контрагенты и прочие акционеры, кроме РМАГ)</v>
          </cell>
          <cell r="D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</row>
        <row r="1984">
          <cell r="C1984" t="str">
            <v>Поступления от займов выданных (Бизнесы/Проекты/ДЗО)</v>
          </cell>
          <cell r="D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</row>
        <row r="1985">
          <cell r="C1985" t="str">
            <v>Прочие поступления по инвестиционной деятельности</v>
          </cell>
          <cell r="D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</row>
        <row r="1986">
          <cell r="C1986" t="str">
            <v>Оборудование Oerlikon</v>
          </cell>
          <cell r="D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</row>
        <row r="1987">
          <cell r="C1987" t="str">
            <v>Оборудование Oerlikon. Расходы на БГ</v>
          </cell>
          <cell r="D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</row>
        <row r="1988">
          <cell r="C1988" t="str">
            <v>Таможенное оформление</v>
          </cell>
          <cell r="D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</row>
        <row r="1989">
          <cell r="C1989" t="str">
            <v>Вспомогательное оборудование</v>
          </cell>
          <cell r="D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</row>
        <row r="1990">
          <cell r="C1990" t="str">
            <v>Генеральный подряд</v>
          </cell>
          <cell r="D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</row>
        <row r="1991">
          <cell r="C1991" t="str">
            <v>Технический надзор</v>
          </cell>
          <cell r="D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</row>
        <row r="1992">
          <cell r="C1992" t="str">
            <v>СМР + проектирование + аренда (покупка) земли</v>
          </cell>
          <cell r="D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</row>
        <row r="1993">
          <cell r="C1993" t="str">
            <v>Вложения в проекты "под ключ"</v>
          </cell>
          <cell r="D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</row>
        <row r="1994">
          <cell r="C1994" t="str">
            <v>Прочие инвестиции в основные средства</v>
          </cell>
          <cell r="D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</row>
        <row r="1995">
          <cell r="C1995" t="str">
            <v>Инвестиции в бизнесы/проекты/ДЗО</v>
          </cell>
          <cell r="D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</row>
        <row r="1996">
          <cell r="C1996" t="str">
            <v>Выплаты по займам выданным (сторонние контрагенты и прочие акционеры, кроме РМАГ)</v>
          </cell>
          <cell r="D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</row>
        <row r="1997">
          <cell r="C1997" t="str">
            <v>Выплаты по займам выданным (Бизнесы/Проекты/ДЗО)</v>
          </cell>
          <cell r="D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</row>
        <row r="1998">
          <cell r="C1998" t="str">
            <v>Вложение в уставный капитал НТЦ</v>
          </cell>
          <cell r="D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</row>
        <row r="1999">
          <cell r="C1999" t="str">
            <v>Расходы на НИР и НИОКР НТЦ</v>
          </cell>
          <cell r="D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</row>
        <row r="2000">
          <cell r="C2000" t="str">
            <v>Акционерное финансирование от РМАГ</v>
          </cell>
          <cell r="D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</row>
        <row r="2001">
          <cell r="C2001" t="str">
            <v>Акционерное финансирование от Меткомбанка</v>
          </cell>
          <cell r="D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</row>
        <row r="2002">
          <cell r="C2002" t="str">
            <v>Акционерное финансирование от 3-х лиц по указанию РМАГ</v>
          </cell>
          <cell r="D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</row>
        <row r="2003">
          <cell r="C2003" t="str">
            <v>Акционерное финансирование от прочих акционеров</v>
          </cell>
          <cell r="D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</row>
        <row r="2004">
          <cell r="C2004" t="str">
            <v>Привлечение банковских кредитов</v>
          </cell>
          <cell r="D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</row>
        <row r="2005">
          <cell r="C2005" t="str">
            <v>Поступления от займов полученных (сторонние контрагенты и прочие акционеры, кроме РМАГ)</v>
          </cell>
          <cell r="D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</row>
        <row r="2006">
          <cell r="C2006" t="str">
            <v>Поступления от займов полученных (Бизнесы/Проекты/ДЗО)</v>
          </cell>
          <cell r="D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</row>
        <row r="2007">
          <cell r="C2007" t="str">
            <v>Поступления от ценных бумаг</v>
          </cell>
          <cell r="D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</row>
        <row r="2008">
          <cell r="C2008" t="str">
            <v>Прочие поступления по финансовой деятельности</v>
          </cell>
          <cell r="D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</row>
        <row r="2009">
          <cell r="C2009" t="str">
            <v>Выплата дивидендов в РМАГ</v>
          </cell>
          <cell r="D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</row>
        <row r="2010">
          <cell r="C2010" t="str">
            <v>Выплата дивидендов в Меткомбанк</v>
          </cell>
          <cell r="D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</row>
        <row r="2011">
          <cell r="C2011" t="str">
            <v>Выплата дивидендов на 3-х лиц по указанию РМАГ</v>
          </cell>
          <cell r="D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</row>
        <row r="2012">
          <cell r="C2012" t="str">
            <v>Выплата дивидендов прочим акционерам</v>
          </cell>
          <cell r="D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</row>
        <row r="2013">
          <cell r="C2013" t="str">
            <v>Погашение банковских кредитов</v>
          </cell>
          <cell r="D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</row>
        <row r="2014">
          <cell r="C2014" t="str">
            <v>Выплаты по займам полученным (сторонние контрагенты и прочие акционеры, кроме РМАГ)</v>
          </cell>
          <cell r="D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</row>
        <row r="2015">
          <cell r="C2015" t="str">
            <v>Выплаты по займам полученным (Бизнесы/Проекты/ДЗО)</v>
          </cell>
          <cell r="D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</row>
        <row r="2016">
          <cell r="C2016" t="str">
            <v>Выплаты по ценным бумагам</v>
          </cell>
          <cell r="D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</row>
        <row r="2017">
          <cell r="C2017" t="str">
            <v>Прочие расходы по финансовой деятельности</v>
          </cell>
          <cell r="D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</row>
        <row r="2018">
          <cell r="C2018" t="str">
            <v>Курсовые разницы</v>
          </cell>
          <cell r="D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</row>
        <row r="2019">
          <cell r="C2019" t="str">
            <v>Транзитные поступления от РМАГ</v>
          </cell>
          <cell r="D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</row>
        <row r="2020">
          <cell r="C2020" t="str">
            <v>Транзитные поступления от Меткомбанка</v>
          </cell>
          <cell r="D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</row>
        <row r="2021">
          <cell r="C2021" t="str">
            <v>Транзитные поступления от 3-х лиц по указанию РМАГ</v>
          </cell>
          <cell r="D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</row>
        <row r="2022">
          <cell r="C2022" t="str">
            <v>Транзитные поступления от Бизнесов/Проектов/ДЗО</v>
          </cell>
          <cell r="D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</row>
        <row r="2023">
          <cell r="C2023" t="str">
            <v>Транзитные выбытия в РМАГ</v>
          </cell>
          <cell r="D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</row>
        <row r="2024">
          <cell r="C2024" t="str">
            <v>Транзитные выбытия в Меткомбанк</v>
          </cell>
          <cell r="D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</row>
        <row r="2025">
          <cell r="C2025" t="str">
            <v>Транзитные выбытия на 3-х лиц по указанию РМАГ</v>
          </cell>
          <cell r="D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</row>
        <row r="2026">
          <cell r="C2026" t="str">
            <v>Транзитные выбытия в Бизнесы/Проекты/ДЗО</v>
          </cell>
          <cell r="D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</row>
        <row r="2027">
          <cell r="C2027" t="str">
            <v>Чистое изменение денежных средств</v>
          </cell>
          <cell r="D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</row>
        <row r="2028">
          <cell r="C2028" t="str">
            <v>Денежные средства на начало периода</v>
          </cell>
          <cell r="D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</row>
        <row r="2029">
          <cell r="C2029" t="str">
            <v>Денежные средства на конец периода</v>
          </cell>
          <cell r="D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</row>
        <row r="2030">
          <cell r="C2030" t="str">
            <v>Покупка валюты</v>
          </cell>
          <cell r="D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</row>
        <row r="2031">
          <cell r="C2031" t="str">
            <v>Перевод собственных средств</v>
          </cell>
          <cell r="D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</row>
        <row r="2032">
          <cell r="D2032" t="str">
            <v>Завод</v>
          </cell>
          <cell r="H2032">
            <v>-180000</v>
          </cell>
          <cell r="I2032">
            <v>-225000</v>
          </cell>
          <cell r="J2032">
            <v>0</v>
          </cell>
          <cell r="K2032">
            <v>-405000</v>
          </cell>
          <cell r="L2032">
            <v>0</v>
          </cell>
          <cell r="M2032">
            <v>0</v>
          </cell>
          <cell r="N2032">
            <v>-685000</v>
          </cell>
          <cell r="O2032">
            <v>-620000</v>
          </cell>
          <cell r="P2032">
            <v>-74558</v>
          </cell>
          <cell r="Q2032">
            <v>-425000</v>
          </cell>
          <cell r="R2032">
            <v>-285000</v>
          </cell>
          <cell r="S2032">
            <v>-192500</v>
          </cell>
          <cell r="T2032">
            <v>-192500</v>
          </cell>
          <cell r="U2032">
            <v>-192500</v>
          </cell>
          <cell r="V2032">
            <v>-980000</v>
          </cell>
          <cell r="W2032">
            <v>-80000</v>
          </cell>
          <cell r="X2032">
            <v>-3727058</v>
          </cell>
        </row>
        <row r="2033">
          <cell r="C2033" t="str">
            <v>Доходы от продажи собственных модулей</v>
          </cell>
          <cell r="D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</row>
        <row r="2034">
          <cell r="C2034" t="str">
            <v>НИР и НИОКР НТЦ - Хевел</v>
          </cell>
          <cell r="D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</row>
        <row r="2035">
          <cell r="C2035" t="str">
            <v>Генеральный подряд ИЭС - Хевел</v>
          </cell>
          <cell r="D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</row>
        <row r="2036">
          <cell r="C2036" t="str">
            <v>Поступления от Бизнесов/Проектов</v>
          </cell>
          <cell r="D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</row>
        <row r="2037">
          <cell r="C2037" t="str">
            <v>Проценты по банковским депозитам</v>
          </cell>
          <cell r="D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</row>
        <row r="2038">
          <cell r="C2038" t="str">
            <v>Проценты по предоставленным кредитам/займам</v>
          </cell>
          <cell r="D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</row>
        <row r="2039">
          <cell r="C2039" t="str">
            <v>Доходы от продажи модулей</v>
          </cell>
          <cell r="D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</row>
        <row r="2040">
          <cell r="C2040" t="str">
            <v>Доходы от продажи коммерческих установок</v>
          </cell>
          <cell r="D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</row>
        <row r="2041">
          <cell r="C2041" t="str">
            <v>Оказание услуг технического исполнителя</v>
          </cell>
          <cell r="D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</row>
        <row r="2042">
          <cell r="C2042" t="str">
            <v>Прочие поступления</v>
          </cell>
          <cell r="D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</row>
        <row r="2043">
          <cell r="C2043" t="str">
            <v>Сырье и материалы</v>
          </cell>
          <cell r="D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</row>
        <row r="2044">
          <cell r="C2044" t="str">
            <v>ФОТ + ЕСН</v>
          </cell>
          <cell r="D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</row>
        <row r="2045">
          <cell r="C2045" t="str">
            <v>Электроэнергия</v>
          </cell>
          <cell r="D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</row>
        <row r="2046">
          <cell r="C2046" t="str">
            <v>Общепроизводственные</v>
          </cell>
          <cell r="D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</row>
        <row r="2047">
          <cell r="C2047" t="str">
            <v>Прочие производственные расходы</v>
          </cell>
          <cell r="D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</row>
        <row r="2048">
          <cell r="C2048" t="str">
            <v>Операционные расходы по новым проектам</v>
          </cell>
          <cell r="D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</row>
        <row r="2049">
          <cell r="C2049" t="str">
            <v>Выплата процентов по полученным займам и кредитам</v>
          </cell>
          <cell r="D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</row>
        <row r="2050">
          <cell r="C2050" t="str">
            <v>Налоги и сборы, штрафы и пени</v>
          </cell>
          <cell r="D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</row>
        <row r="2051">
          <cell r="C2051" t="str">
            <v>Возмещение НДС</v>
          </cell>
          <cell r="D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</row>
        <row r="2052">
          <cell r="C2052" t="str">
            <v>Расходы на закупку модулей</v>
          </cell>
          <cell r="D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</row>
        <row r="2053">
          <cell r="C2053" t="str">
            <v>Расходы на закупку и монтаж коммерческих установок</v>
          </cell>
          <cell r="D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</row>
        <row r="2054">
          <cell r="C2054" t="str">
            <v>Прочие расходы</v>
          </cell>
          <cell r="D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</row>
        <row r="2055">
          <cell r="C2055" t="str">
            <v>Коммерческие расходы</v>
          </cell>
          <cell r="D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</row>
        <row r="2056">
          <cell r="C2056" t="str">
            <v>основная зарплата + подоходный налог</v>
          </cell>
          <cell r="D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</row>
        <row r="2057">
          <cell r="C2057" t="str">
            <v>бонус + подоходный налог</v>
          </cell>
          <cell r="D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</row>
        <row r="2058">
          <cell r="C2058" t="str">
            <v>льготы, материальная помощь</v>
          </cell>
          <cell r="D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</row>
        <row r="2059">
          <cell r="C2059" t="str">
            <v>резерв (фонд оплаты труда)</v>
          </cell>
          <cell r="D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</row>
        <row r="2060">
          <cell r="C2060" t="str">
            <v>Социальные выплаты (ЕСН)</v>
          </cell>
          <cell r="D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</row>
        <row r="2061">
          <cell r="C2061" t="str">
            <v>Добровольное медицинское страхование</v>
          </cell>
          <cell r="D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</row>
        <row r="2062">
          <cell r="C2062" t="str">
            <v>Прочие виды страхования</v>
          </cell>
          <cell r="D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</row>
        <row r="2063">
          <cell r="C2063" t="str">
            <v>спортивно-оздоровительные мероприятия</v>
          </cell>
          <cell r="D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</row>
        <row r="2064">
          <cell r="C2064" t="str">
            <v>расходы на культурно-массовые мероприятия, корпоративные вечера и пр.</v>
          </cell>
          <cell r="D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</row>
        <row r="2065">
          <cell r="C2065" t="str">
            <v>Взносы в негосударственный ПФ</v>
          </cell>
          <cell r="D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</row>
        <row r="2066">
          <cell r="C2066" t="str">
            <v>Аренда квартиры</v>
          </cell>
          <cell r="D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</row>
        <row r="2067">
          <cell r="C2067" t="str">
            <v>Коммунальные платежи (квартира)</v>
          </cell>
          <cell r="D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</row>
        <row r="2068">
          <cell r="C2068" t="str">
            <v>Прочие расходы (содержание персонала)</v>
          </cell>
          <cell r="D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</row>
        <row r="2069">
          <cell r="C2069" t="str">
            <v>Командировочные расходы</v>
          </cell>
          <cell r="D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</row>
        <row r="2070">
          <cell r="C2070" t="str">
            <v>Представительские расходы</v>
          </cell>
          <cell r="D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</row>
        <row r="2071">
          <cell r="C2071" t="str">
            <v>расходы на текущее обучение</v>
          </cell>
          <cell r="D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</row>
        <row r="2072">
          <cell r="C2072" t="str">
            <v>расходы на целевое обучение</v>
          </cell>
          <cell r="D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</row>
        <row r="2073">
          <cell r="C2073" t="str">
            <v>Услуги рекрутинговых агентств и прочие расходы по подбору персонала</v>
          </cell>
          <cell r="D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</row>
        <row r="2074">
          <cell r="C2074" t="str">
            <v>ремонт и обслуживание зданий и сооружений</v>
          </cell>
          <cell r="D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</row>
        <row r="2075">
          <cell r="C2075" t="str">
            <v>ремонт мебели</v>
          </cell>
          <cell r="D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</row>
        <row r="2076">
          <cell r="C2076" t="str">
            <v>ремонт бытовой техники</v>
          </cell>
          <cell r="D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</row>
        <row r="2077">
          <cell r="C2077" t="str">
            <v>запчасти и материалы</v>
          </cell>
          <cell r="D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</row>
        <row r="2078">
          <cell r="C2078" t="str">
            <v>оформление и обустройство офисов</v>
          </cell>
          <cell r="D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</row>
        <row r="2079">
          <cell r="C2079" t="str">
            <v>уборка офисов</v>
          </cell>
          <cell r="D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</row>
        <row r="2080">
          <cell r="C2080" t="str">
            <v>Услуги коммунального хозяйства</v>
          </cell>
          <cell r="D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</row>
        <row r="2081">
          <cell r="C2081" t="str">
            <v>канцелярские товары</v>
          </cell>
          <cell r="D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</row>
        <row r="2082">
          <cell r="C2082" t="str">
            <v>изготовление визиток (деловой полиграфии)</v>
          </cell>
          <cell r="D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</row>
        <row r="2083">
          <cell r="C2083" t="str">
            <v>хозтовары</v>
          </cell>
          <cell r="D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</row>
        <row r="2084">
          <cell r="C2084" t="str">
            <v>экономическая, правовая, справочная литература</v>
          </cell>
          <cell r="D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</row>
        <row r="2085">
          <cell r="C2085" t="str">
            <v>чистая вода</v>
          </cell>
          <cell r="D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</row>
        <row r="2086">
          <cell r="C2086" t="str">
            <v>прочие расходы (содержание офиса)</v>
          </cell>
          <cell r="D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</row>
        <row r="2087">
          <cell r="C2087" t="str">
            <v>Аренда офиса</v>
          </cell>
          <cell r="D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</row>
        <row r="2088">
          <cell r="C2088" t="str">
            <v>Аренда автостоянки</v>
          </cell>
          <cell r="D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</row>
        <row r="2089">
          <cell r="C2089" t="str">
            <v>Прочие расходы (аренда зданий)</v>
          </cell>
          <cell r="D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</row>
        <row r="2090">
          <cell r="C2090" t="str">
            <v>ГСМ</v>
          </cell>
          <cell r="D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</row>
        <row r="2091">
          <cell r="C2091" t="str">
            <v>услуги по ремонту и обслуживанию</v>
          </cell>
          <cell r="D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</row>
        <row r="2092">
          <cell r="C2092" t="str">
            <v>Аренда машин / проездные</v>
          </cell>
          <cell r="D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</row>
        <row r="2093">
          <cell r="C2093" t="str">
            <v>Прочие расходы на транспорт</v>
          </cell>
          <cell r="D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</row>
        <row r="2094">
          <cell r="C2094" t="str">
            <v>поддержка ПО</v>
          </cell>
          <cell r="D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</row>
        <row r="2095">
          <cell r="C2095" t="str">
            <v>ремонт и сервисное обслуживание</v>
          </cell>
          <cell r="D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</row>
        <row r="2096">
          <cell r="C2096" t="str">
            <v>расходы на хостинг и аутсорсинг</v>
          </cell>
          <cell r="D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</row>
        <row r="2097">
          <cell r="C2097" t="str">
            <v>Запасные части и расходные материалы для оргтехники</v>
          </cell>
          <cell r="D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</row>
        <row r="2098">
          <cell r="C2098" t="str">
            <v>Прочие расходы на содержание офисной техники и IT</v>
          </cell>
          <cell r="D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</row>
        <row r="2099">
          <cell r="C2099" t="str">
            <v>Услуги мобильной связи</v>
          </cell>
          <cell r="D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</row>
        <row r="2100">
          <cell r="C2100" t="str">
            <v>Услуги фиксированной связи</v>
          </cell>
          <cell r="D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</row>
        <row r="2101">
          <cell r="C2101" t="str">
            <v>Услуги Интернет</v>
          </cell>
          <cell r="D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</row>
        <row r="2102">
          <cell r="C2102" t="str">
            <v>Почтово-телеграфные и курьерские расходы</v>
          </cell>
          <cell r="D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</row>
        <row r="2103">
          <cell r="C2103" t="str">
            <v>Подписка на периодические издания</v>
          </cell>
          <cell r="D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</row>
        <row r="2104">
          <cell r="C2104" t="str">
            <v>Прочие услуги связи</v>
          </cell>
          <cell r="D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C2105" t="str">
            <v>Аренда каналов связи</v>
          </cell>
          <cell r="D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</row>
        <row r="2106">
          <cell r="C2106" t="str">
            <v>Услуги по охране объектов и персонала</v>
          </cell>
          <cell r="D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</row>
        <row r="2107">
          <cell r="C2107" t="str">
            <v>Информационная безопасность</v>
          </cell>
          <cell r="D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</row>
        <row r="2108">
          <cell r="C2108" t="str">
            <v>Прочие расходы (безопасность)</v>
          </cell>
          <cell r="D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</row>
        <row r="2109">
          <cell r="C2109" t="str">
            <v>Услуги внешнего аудита</v>
          </cell>
          <cell r="D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</row>
        <row r="2110">
          <cell r="C2110" t="str">
            <v>Юридические услуги</v>
          </cell>
          <cell r="D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</row>
        <row r="2111">
          <cell r="C2111" t="str">
            <v>Услуги регистраторов, нотариальные услуги</v>
          </cell>
          <cell r="D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</row>
        <row r="2112">
          <cell r="C2112" t="str">
            <v>Консультационно-информационные услуги</v>
          </cell>
          <cell r="D2112" t="str">
            <v>Завод</v>
          </cell>
          <cell r="H2112">
            <v>180000</v>
          </cell>
          <cell r="I2112">
            <v>225000</v>
          </cell>
          <cell r="J2112">
            <v>0</v>
          </cell>
          <cell r="K2112">
            <v>405000</v>
          </cell>
          <cell r="L2112">
            <v>0</v>
          </cell>
          <cell r="M2112">
            <v>0</v>
          </cell>
          <cell r="N2112">
            <v>685000</v>
          </cell>
          <cell r="O2112">
            <v>620000</v>
          </cell>
          <cell r="P2112">
            <v>74558</v>
          </cell>
          <cell r="Q2112">
            <v>425000</v>
          </cell>
          <cell r="R2112">
            <v>285000</v>
          </cell>
          <cell r="S2112">
            <v>192500</v>
          </cell>
          <cell r="T2112">
            <v>192500</v>
          </cell>
          <cell r="U2112">
            <v>192500</v>
          </cell>
          <cell r="V2112">
            <v>980000</v>
          </cell>
          <cell r="W2112">
            <v>80000</v>
          </cell>
          <cell r="X2112">
            <v>3727058</v>
          </cell>
        </row>
        <row r="2113">
          <cell r="C2113" t="str">
            <v>Комиссии банков</v>
          </cell>
          <cell r="D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</row>
        <row r="2114">
          <cell r="C2114" t="str">
            <v>Услуги налоговых консультантов</v>
          </cell>
          <cell r="D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</row>
        <row r="2115">
          <cell r="C2115" t="str">
            <v>Налоги</v>
          </cell>
          <cell r="D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</row>
        <row r="2116">
          <cell r="C2116" t="str">
            <v>Штрафы и пени по налогам и сборам</v>
          </cell>
          <cell r="D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</row>
        <row r="2117">
          <cell r="C2117" t="str">
            <v>Бухгалтерские услуги</v>
          </cell>
          <cell r="D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</row>
        <row r="2118">
          <cell r="C2118" t="str">
            <v>Прочие расходы (проф. услуги)</v>
          </cell>
          <cell r="D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</row>
        <row r="2119">
          <cell r="C2119" t="str">
            <v>на корпоративные медиа (реклама)</v>
          </cell>
          <cell r="D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</row>
        <row r="2120">
          <cell r="C2120" t="str">
            <v>на корпоративные презентации (реклама)</v>
          </cell>
          <cell r="D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</row>
        <row r="2121">
          <cell r="C2121" t="str">
            <v>на федеральные и региональные СМИ (реклама)</v>
          </cell>
          <cell r="D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</row>
        <row r="2122">
          <cell r="C2122" t="str">
            <v>прочие (реклама)</v>
          </cell>
          <cell r="D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</row>
        <row r="2123">
          <cell r="C2123" t="str">
            <v>внутренние коммуникации (корп. мероприятия)</v>
          </cell>
          <cell r="D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</row>
        <row r="2124">
          <cell r="C2124" t="str">
            <v>проведение Стратегической сессии и семинаров (корп. мероприятия)</v>
          </cell>
          <cell r="D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</row>
        <row r="2125">
          <cell r="C2125" t="str">
            <v>участие в общественно-экономических мероприятиях (соц. проекты)</v>
          </cell>
          <cell r="D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</row>
        <row r="2126">
          <cell r="C2126" t="str">
            <v>поддержка некоммерческих и неправительственных организаций и объединений (соц. проекты)</v>
          </cell>
          <cell r="D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</row>
        <row r="2127">
          <cell r="C2127" t="str">
            <v>Прочие расходы (связи с общественностью)</v>
          </cell>
          <cell r="D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</row>
        <row r="2128">
          <cell r="C2128" t="str">
            <v>Ремонт офисных зданий и сооружений</v>
          </cell>
          <cell r="D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</row>
        <row r="2129">
          <cell r="C2129" t="str">
            <v>Покупка автотранспорта</v>
          </cell>
          <cell r="D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</row>
        <row r="2130">
          <cell r="C2130" t="str">
            <v>мебель</v>
          </cell>
          <cell r="D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</row>
        <row r="2131">
          <cell r="C2131" t="str">
            <v>компьютерная техника</v>
          </cell>
          <cell r="D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</row>
        <row r="2132">
          <cell r="C2132" t="str">
            <v>средства связи, бытовая техника</v>
          </cell>
          <cell r="D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</row>
        <row r="2133">
          <cell r="C2133" t="str">
            <v>серверное и сетевое оборудование</v>
          </cell>
          <cell r="D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</row>
        <row r="2134">
          <cell r="C2134" t="str">
            <v>Программное обеспечение</v>
          </cell>
          <cell r="D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</row>
        <row r="2135">
          <cell r="C2135" t="str">
            <v>Прочие расходы (инвестиции АУР)</v>
          </cell>
          <cell r="D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</row>
        <row r="2136">
          <cell r="C2136" t="str">
            <v>Доходы от проектов "под ключ"</v>
          </cell>
          <cell r="D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</row>
        <row r="2137">
          <cell r="C2137" t="str">
            <v>Доходы от продажи основных средств</v>
          </cell>
          <cell r="D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</row>
        <row r="2138">
          <cell r="C2138" t="str">
            <v>Поступления от реализации Бизнесов/Проектов</v>
          </cell>
          <cell r="D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</row>
        <row r="2139">
          <cell r="C2139" t="str">
            <v>Поступления от займов выданных (сторонние контрагенты и прочие акционеры, кроме РМАГ)</v>
          </cell>
          <cell r="D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</row>
        <row r="2140">
          <cell r="C2140" t="str">
            <v>Поступления от займов выданных (Бизнесы/Проекты/ДЗО)</v>
          </cell>
          <cell r="D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</row>
        <row r="2141">
          <cell r="C2141" t="str">
            <v>Прочие поступления по инвестиционной деятельности</v>
          </cell>
          <cell r="D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</row>
        <row r="2142">
          <cell r="C2142" t="str">
            <v>Оборудование Oerlikon</v>
          </cell>
          <cell r="D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</row>
        <row r="2143">
          <cell r="C2143" t="str">
            <v>Оборудование Oerlikon. Расходы на БГ</v>
          </cell>
          <cell r="D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</row>
        <row r="2144">
          <cell r="C2144" t="str">
            <v>Таможенное оформление</v>
          </cell>
          <cell r="D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</row>
        <row r="2145">
          <cell r="C2145" t="str">
            <v>Вспомогательное оборудование</v>
          </cell>
          <cell r="D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</row>
        <row r="2146">
          <cell r="C2146" t="str">
            <v>Генеральный подряд</v>
          </cell>
          <cell r="D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</row>
        <row r="2147">
          <cell r="C2147" t="str">
            <v>Технический надзор</v>
          </cell>
          <cell r="D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</row>
        <row r="2148">
          <cell r="C2148" t="str">
            <v>СМР + проектирование + аренда (покупка) земли</v>
          </cell>
          <cell r="D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</row>
        <row r="2149">
          <cell r="C2149" t="str">
            <v>Вложения в проекты "под ключ"</v>
          </cell>
          <cell r="D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</row>
        <row r="2150">
          <cell r="C2150" t="str">
            <v>Прочие инвестиции в основные средства</v>
          </cell>
          <cell r="D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</row>
        <row r="2151">
          <cell r="C2151" t="str">
            <v>Инвестиции в бизнесы/проекты/ДЗО</v>
          </cell>
          <cell r="D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</row>
        <row r="2152">
          <cell r="C2152" t="str">
            <v>Выплаты по займам выданным (сторонние контрагенты и прочие акционеры, кроме РМАГ)</v>
          </cell>
          <cell r="D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</row>
        <row r="2153">
          <cell r="C2153" t="str">
            <v>Выплаты по займам выданным (Бизнесы/Проекты/ДЗО)</v>
          </cell>
          <cell r="D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</row>
        <row r="2154">
          <cell r="C2154" t="str">
            <v>Вложение в уставный капитал НТЦ</v>
          </cell>
          <cell r="D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</row>
        <row r="2155">
          <cell r="C2155" t="str">
            <v>Расходы на НИР и НИОКР НТЦ</v>
          </cell>
          <cell r="D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</row>
        <row r="2156">
          <cell r="C2156" t="str">
            <v>Акционерное финансирование от РМАГ</v>
          </cell>
          <cell r="D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</row>
        <row r="2157">
          <cell r="C2157" t="str">
            <v>Акционерное финансирование от Меткомбанка</v>
          </cell>
          <cell r="D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</row>
        <row r="2158">
          <cell r="C2158" t="str">
            <v>Акционерное финансирование от 3-х лиц по указанию РМАГ</v>
          </cell>
          <cell r="D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</row>
        <row r="2159">
          <cell r="C2159" t="str">
            <v>Акционерное финансирование от прочих акционеров</v>
          </cell>
          <cell r="D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</row>
        <row r="2160">
          <cell r="C2160" t="str">
            <v>Привлечение банковских кредитов</v>
          </cell>
          <cell r="D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</row>
        <row r="2161">
          <cell r="C2161" t="str">
            <v>Поступления от займов полученных (сторонние контрагенты и прочие акционеры, кроме РМАГ)</v>
          </cell>
          <cell r="D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</row>
        <row r="2162">
          <cell r="C2162" t="str">
            <v>Поступления от займов полученных (Бизнесы/Проекты/ДЗО)</v>
          </cell>
          <cell r="D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</row>
        <row r="2163">
          <cell r="C2163" t="str">
            <v>Поступления от ценных бумаг</v>
          </cell>
          <cell r="D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</row>
        <row r="2164">
          <cell r="C2164" t="str">
            <v>Прочие поступления по финансовой деятельности</v>
          </cell>
          <cell r="D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</row>
        <row r="2165">
          <cell r="C2165" t="str">
            <v>Выплата дивидендов в РМАГ</v>
          </cell>
          <cell r="D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</row>
        <row r="2166">
          <cell r="C2166" t="str">
            <v>Выплата дивидендов в Меткомбанк</v>
          </cell>
          <cell r="D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</row>
        <row r="2167">
          <cell r="C2167" t="str">
            <v>Выплата дивидендов на 3-х лиц по указанию РМАГ</v>
          </cell>
          <cell r="D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</row>
        <row r="2168">
          <cell r="C2168" t="str">
            <v>Выплата дивидендов прочим акционерам</v>
          </cell>
          <cell r="D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</row>
        <row r="2169">
          <cell r="C2169" t="str">
            <v>Погашение банковских кредитов</v>
          </cell>
          <cell r="D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</row>
        <row r="2170">
          <cell r="C2170" t="str">
            <v>Выплаты по займам полученным (сторонние контрагенты и прочие акционеры, кроме РМАГ)</v>
          </cell>
          <cell r="D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</row>
        <row r="2171">
          <cell r="C2171" t="str">
            <v>Выплаты по займам полученным (Бизнесы/Проекты/ДЗО)</v>
          </cell>
          <cell r="D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</row>
        <row r="2172">
          <cell r="C2172" t="str">
            <v>Выплаты по ценным бумагам</v>
          </cell>
          <cell r="D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</row>
        <row r="2173">
          <cell r="C2173" t="str">
            <v>Прочие расходы по финансовой деятельности</v>
          </cell>
          <cell r="D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</row>
        <row r="2174">
          <cell r="C2174" t="str">
            <v>Курсовые разницы</v>
          </cell>
          <cell r="D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</row>
        <row r="2175">
          <cell r="C2175" t="str">
            <v>Транзитные поступления от РМАГ</v>
          </cell>
          <cell r="D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</row>
        <row r="2176">
          <cell r="C2176" t="str">
            <v>Транзитные поступления от Меткомбанка</v>
          </cell>
          <cell r="D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</row>
        <row r="2177">
          <cell r="C2177" t="str">
            <v>Транзитные поступления от 3-х лиц по указанию РМАГ</v>
          </cell>
          <cell r="D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</row>
        <row r="2178">
          <cell r="C2178" t="str">
            <v>Транзитные поступления от Бизнесов/Проектов/ДЗО</v>
          </cell>
          <cell r="D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</row>
        <row r="2179">
          <cell r="C2179" t="str">
            <v>Транзитные выбытия в РМАГ</v>
          </cell>
          <cell r="D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</row>
        <row r="2180">
          <cell r="C2180" t="str">
            <v>Транзитные выбытия в Меткомбанк</v>
          </cell>
          <cell r="D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</row>
        <row r="2181">
          <cell r="C2181" t="str">
            <v>Транзитные выбытия на 3-х лиц по указанию РМАГ</v>
          </cell>
          <cell r="D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</row>
        <row r="2182">
          <cell r="C2182" t="str">
            <v>Транзитные выбытия в Бизнесы/Проекты/ДЗО</v>
          </cell>
          <cell r="D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</row>
        <row r="2183">
          <cell r="C2183" t="str">
            <v>Чистое изменение денежных средств</v>
          </cell>
          <cell r="D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</row>
        <row r="2184">
          <cell r="C2184" t="str">
            <v>Денежные средства на начало периода</v>
          </cell>
          <cell r="D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</row>
        <row r="2185">
          <cell r="C2185" t="str">
            <v>Денежные средства на конец периода</v>
          </cell>
          <cell r="D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</row>
        <row r="2186">
          <cell r="C2186" t="str">
            <v>Покупка валюты</v>
          </cell>
          <cell r="D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</row>
        <row r="2187">
          <cell r="C2187" t="str">
            <v>Перевод собственных средств</v>
          </cell>
          <cell r="D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</row>
        <row r="2188">
          <cell r="D2188" t="str">
            <v>Завод</v>
          </cell>
          <cell r="H2188">
            <v>750000</v>
          </cell>
          <cell r="I2188">
            <v>-250000</v>
          </cell>
          <cell r="J2188">
            <v>-250000</v>
          </cell>
          <cell r="K2188">
            <v>250000</v>
          </cell>
          <cell r="L2188">
            <v>-289227.59999999998</v>
          </cell>
          <cell r="M2188">
            <v>-174403.6</v>
          </cell>
          <cell r="N2188">
            <v>-6632</v>
          </cell>
          <cell r="O2188">
            <v>-571823.19999999995</v>
          </cell>
          <cell r="P2188">
            <v>-289227.5</v>
          </cell>
          <cell r="Q2188">
            <v>-320355.59999999998</v>
          </cell>
          <cell r="R2188">
            <v>-4920355.5999999996</v>
          </cell>
          <cell r="S2188">
            <v>-329355.59999999998</v>
          </cell>
          <cell r="T2188">
            <v>-2320355.6</v>
          </cell>
          <cell r="U2188">
            <v>-1320355.6000000001</v>
          </cell>
          <cell r="V2188">
            <v>-1320355.6000000001</v>
          </cell>
          <cell r="W2188">
            <v>-1420355.6</v>
          </cell>
          <cell r="X2188">
            <v>-13282803.099999998</v>
          </cell>
        </row>
        <row r="2189">
          <cell r="C2189" t="str">
            <v>Доходы от продажи собственных модулей</v>
          </cell>
          <cell r="D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</row>
        <row r="2190">
          <cell r="C2190" t="str">
            <v>НИР и НИОКР НТЦ - Хевел</v>
          </cell>
          <cell r="D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</row>
        <row r="2191">
          <cell r="C2191" t="str">
            <v>Генеральный подряд ИЭС - Хевел</v>
          </cell>
          <cell r="D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</row>
        <row r="2192">
          <cell r="C2192" t="str">
            <v>Поступления от Бизнесов/Проектов</v>
          </cell>
          <cell r="D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</row>
        <row r="2193">
          <cell r="C2193" t="str">
            <v>Проценты по банковским депозитам</v>
          </cell>
          <cell r="D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</row>
        <row r="2194">
          <cell r="C2194" t="str">
            <v>Проценты по предоставленным кредитам/займам</v>
          </cell>
          <cell r="D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</row>
        <row r="2195">
          <cell r="C2195" t="str">
            <v>Доходы от продажи модулей</v>
          </cell>
          <cell r="D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</row>
        <row r="2196">
          <cell r="C2196" t="str">
            <v>Доходы от продажи коммерческих установок</v>
          </cell>
          <cell r="D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</row>
        <row r="2197">
          <cell r="C2197" t="str">
            <v>Оказание услуг технического исполнителя</v>
          </cell>
          <cell r="D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</row>
        <row r="2198">
          <cell r="C2198" t="str">
            <v>Прочие поступления</v>
          </cell>
          <cell r="D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</row>
        <row r="2199">
          <cell r="C2199" t="str">
            <v>Сырье и материалы</v>
          </cell>
          <cell r="D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</row>
        <row r="2200">
          <cell r="C2200" t="str">
            <v>ФОТ + ЕСН</v>
          </cell>
          <cell r="D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</row>
        <row r="2201">
          <cell r="C2201" t="str">
            <v>Электроэнергия</v>
          </cell>
          <cell r="D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</row>
        <row r="2202">
          <cell r="C2202" t="str">
            <v>Общепроизводственные</v>
          </cell>
          <cell r="D2202" t="str">
            <v>Завод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6632</v>
          </cell>
          <cell r="M2202">
            <v>106632</v>
          </cell>
          <cell r="N2202">
            <v>6632</v>
          </cell>
          <cell r="O2202">
            <v>6632</v>
          </cell>
          <cell r="P2202">
            <v>6632</v>
          </cell>
          <cell r="Q2202">
            <v>37760</v>
          </cell>
          <cell r="R2202">
            <v>137760</v>
          </cell>
          <cell r="S2202">
            <v>46760</v>
          </cell>
          <cell r="T2202">
            <v>137760</v>
          </cell>
          <cell r="U2202">
            <v>137760</v>
          </cell>
          <cell r="V2202">
            <v>137760</v>
          </cell>
          <cell r="W2202">
            <v>237760</v>
          </cell>
          <cell r="X2202">
            <v>1006480</v>
          </cell>
        </row>
        <row r="2203">
          <cell r="C2203" t="str">
            <v>Прочие производственные расходы</v>
          </cell>
          <cell r="D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</row>
        <row r="2204">
          <cell r="C2204" t="str">
            <v>Операционные расходы по новым проектам</v>
          </cell>
          <cell r="D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</row>
        <row r="2205">
          <cell r="C2205" t="str">
            <v>Выплата процентов по полученным займам и кредитам</v>
          </cell>
          <cell r="D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</row>
        <row r="2206">
          <cell r="C2206" t="str">
            <v>Налоги и сборы, штрафы и пени</v>
          </cell>
          <cell r="D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</row>
        <row r="2207">
          <cell r="C2207" t="str">
            <v>Возмещение НДС</v>
          </cell>
          <cell r="D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</row>
        <row r="2208">
          <cell r="C2208" t="str">
            <v>Расходы на закупку модулей</v>
          </cell>
          <cell r="D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</row>
        <row r="2209">
          <cell r="C2209" t="str">
            <v>Расходы на закупку и монтаж коммерческих установок</v>
          </cell>
          <cell r="D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</row>
        <row r="2210">
          <cell r="C2210" t="str">
            <v>Прочие расходы</v>
          </cell>
          <cell r="D2210" t="str">
            <v>Завод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900000</v>
          </cell>
          <cell r="U2210">
            <v>900000</v>
          </cell>
          <cell r="V2210">
            <v>900000</v>
          </cell>
          <cell r="W2210">
            <v>900000</v>
          </cell>
          <cell r="X2210">
            <v>3600000</v>
          </cell>
        </row>
        <row r="2211">
          <cell r="C2211" t="str">
            <v>Коммерческие расходы</v>
          </cell>
          <cell r="D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</row>
        <row r="2212">
          <cell r="C2212" t="str">
            <v>основная зарплата + подоходный налог</v>
          </cell>
          <cell r="D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</row>
        <row r="2213">
          <cell r="C2213" t="str">
            <v>бонус + подоходный налог</v>
          </cell>
          <cell r="D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</row>
        <row r="2214">
          <cell r="C2214" t="str">
            <v>льготы, материальная помощь</v>
          </cell>
          <cell r="D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</row>
        <row r="2215">
          <cell r="C2215" t="str">
            <v>резерв (фонд оплаты труда)</v>
          </cell>
          <cell r="D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</row>
        <row r="2216">
          <cell r="C2216" t="str">
            <v>Социальные выплаты (ЕСН)</v>
          </cell>
          <cell r="D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</row>
        <row r="2217">
          <cell r="C2217" t="str">
            <v>Добровольное медицинское страхование</v>
          </cell>
          <cell r="D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</row>
        <row r="2218">
          <cell r="C2218" t="str">
            <v>Прочие виды страхования</v>
          </cell>
          <cell r="D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</row>
        <row r="2219">
          <cell r="C2219" t="str">
            <v>спортивно-оздоровительные мероприятия</v>
          </cell>
          <cell r="D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C2220" t="str">
            <v>расходы на культурно-массовые мероприятия, корпоративные вечера и пр.</v>
          </cell>
          <cell r="D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</row>
        <row r="2221">
          <cell r="C2221" t="str">
            <v>Взносы в негосударственный ПФ</v>
          </cell>
          <cell r="D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</row>
        <row r="2222">
          <cell r="C2222" t="str">
            <v>Аренда квартиры</v>
          </cell>
          <cell r="D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</row>
        <row r="2223">
          <cell r="C2223" t="str">
            <v>Коммунальные платежи (квартира)</v>
          </cell>
          <cell r="D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</row>
        <row r="2224">
          <cell r="C2224" t="str">
            <v>Прочие расходы (содержание персонала)</v>
          </cell>
          <cell r="D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</row>
        <row r="2225">
          <cell r="C2225" t="str">
            <v>Командировочные расходы</v>
          </cell>
          <cell r="D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</row>
        <row r="2226">
          <cell r="C2226" t="str">
            <v>Представительские расходы</v>
          </cell>
          <cell r="D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</row>
        <row r="2227">
          <cell r="C2227" t="str">
            <v>расходы на текущее обучение</v>
          </cell>
          <cell r="D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</row>
        <row r="2228">
          <cell r="C2228" t="str">
            <v>расходы на целевое обучение</v>
          </cell>
          <cell r="D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</row>
        <row r="2229">
          <cell r="C2229" t="str">
            <v>Услуги рекрутинговых агентств и прочие расходы по подбору персонала</v>
          </cell>
          <cell r="D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</row>
        <row r="2230">
          <cell r="C2230" t="str">
            <v>ремонт и обслуживание зданий и сооружений</v>
          </cell>
          <cell r="D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</row>
        <row r="2231">
          <cell r="C2231" t="str">
            <v>ремонт мебели</v>
          </cell>
          <cell r="D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</row>
        <row r="2232">
          <cell r="C2232" t="str">
            <v>ремонт бытовой техники</v>
          </cell>
          <cell r="D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</row>
        <row r="2233">
          <cell r="C2233" t="str">
            <v>запчасти и материалы</v>
          </cell>
          <cell r="D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</row>
        <row r="2234">
          <cell r="C2234" t="str">
            <v>оформление и обустройство офисов</v>
          </cell>
          <cell r="D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</row>
        <row r="2235">
          <cell r="C2235" t="str">
            <v>уборка офисов</v>
          </cell>
          <cell r="D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</row>
        <row r="2236">
          <cell r="C2236" t="str">
            <v>Услуги коммунального хозяйства</v>
          </cell>
          <cell r="D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</row>
        <row r="2237">
          <cell r="C2237" t="str">
            <v>канцелярские товары</v>
          </cell>
          <cell r="D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</row>
        <row r="2238">
          <cell r="C2238" t="str">
            <v>изготовление визиток (деловой полиграфии)</v>
          </cell>
          <cell r="D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</row>
        <row r="2239">
          <cell r="C2239" t="str">
            <v>хозтовары</v>
          </cell>
          <cell r="D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</row>
        <row r="2240">
          <cell r="C2240" t="str">
            <v>экономическая, правовая, справочная литература</v>
          </cell>
          <cell r="D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</row>
        <row r="2241">
          <cell r="C2241" t="str">
            <v>чистая вода</v>
          </cell>
          <cell r="D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</row>
        <row r="2242">
          <cell r="C2242" t="str">
            <v>прочие расходы (содержание офиса)</v>
          </cell>
          <cell r="D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</row>
        <row r="2243">
          <cell r="C2243" t="str">
            <v>Аренда офиса</v>
          </cell>
          <cell r="D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</row>
        <row r="2244">
          <cell r="C2244" t="str">
            <v>Аренда автостоянки</v>
          </cell>
          <cell r="D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</row>
        <row r="2245">
          <cell r="C2245" t="str">
            <v>Прочие расходы (аренда зданий)</v>
          </cell>
          <cell r="D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</row>
        <row r="2246">
          <cell r="C2246" t="str">
            <v>ГСМ</v>
          </cell>
          <cell r="D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</row>
        <row r="2247">
          <cell r="C2247" t="str">
            <v>услуги по ремонту и обслуживанию</v>
          </cell>
          <cell r="D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</row>
        <row r="2248">
          <cell r="C2248" t="str">
            <v>Аренда машин / проездные</v>
          </cell>
          <cell r="D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</row>
        <row r="2249">
          <cell r="C2249" t="str">
            <v>Прочие расходы на транспорт</v>
          </cell>
          <cell r="D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</row>
        <row r="2250">
          <cell r="C2250" t="str">
            <v>поддержка ПО</v>
          </cell>
          <cell r="D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</row>
        <row r="2251">
          <cell r="C2251" t="str">
            <v>ремонт и сервисное обслуживание</v>
          </cell>
          <cell r="D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</row>
        <row r="2252">
          <cell r="C2252" t="str">
            <v>расходы на хостинг и аутсорсинг</v>
          </cell>
          <cell r="D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</row>
        <row r="2253">
          <cell r="C2253" t="str">
            <v>Запасные части и расходные материалы для оргтехники</v>
          </cell>
          <cell r="D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</row>
        <row r="2254">
          <cell r="C2254" t="str">
            <v>Прочие расходы на содержание офисной техники и IT</v>
          </cell>
          <cell r="D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</row>
        <row r="2255">
          <cell r="C2255" t="str">
            <v>Услуги мобильной связи</v>
          </cell>
          <cell r="D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</row>
        <row r="2256">
          <cell r="C2256" t="str">
            <v>Услуги фиксированной связи</v>
          </cell>
          <cell r="D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</row>
        <row r="2257">
          <cell r="C2257" t="str">
            <v>Услуги Интернет</v>
          </cell>
          <cell r="D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</row>
        <row r="2258">
          <cell r="C2258" t="str">
            <v>Почтово-телеграфные и курьерские расходы</v>
          </cell>
          <cell r="D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</row>
        <row r="2259">
          <cell r="C2259" t="str">
            <v>Подписка на периодические издания</v>
          </cell>
          <cell r="D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</row>
        <row r="2260">
          <cell r="C2260" t="str">
            <v>Прочие услуги связи</v>
          </cell>
          <cell r="D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</row>
        <row r="2261">
          <cell r="C2261" t="str">
            <v>Аренда каналов связи</v>
          </cell>
          <cell r="D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</row>
        <row r="2262">
          <cell r="C2262" t="str">
            <v>Услуги по охране объектов и персонала</v>
          </cell>
          <cell r="D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</row>
        <row r="2263">
          <cell r="C2263" t="str">
            <v>Информационная безопасность</v>
          </cell>
          <cell r="D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</row>
        <row r="2264">
          <cell r="C2264" t="str">
            <v>Прочие расходы (безопасность)</v>
          </cell>
          <cell r="D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</row>
        <row r="2265">
          <cell r="C2265" t="str">
            <v>Услуги внешнего аудита</v>
          </cell>
          <cell r="D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</row>
        <row r="2266">
          <cell r="C2266" t="str">
            <v>Юридические услуги</v>
          </cell>
          <cell r="D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</row>
        <row r="2267">
          <cell r="C2267" t="str">
            <v>Услуги регистраторов, нотариальные услуги</v>
          </cell>
          <cell r="D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</row>
        <row r="2268">
          <cell r="C2268" t="str">
            <v>Консультационно-информационные услуги</v>
          </cell>
          <cell r="D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</row>
        <row r="2269">
          <cell r="C2269" t="str">
            <v>Комиссии банков</v>
          </cell>
          <cell r="D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</row>
        <row r="2270">
          <cell r="C2270" t="str">
            <v>Услуги налоговых консультантов</v>
          </cell>
          <cell r="D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</row>
        <row r="2271">
          <cell r="C2271" t="str">
            <v>Налоги</v>
          </cell>
          <cell r="D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</row>
        <row r="2272">
          <cell r="C2272" t="str">
            <v>Штрафы и пени по налогам и сборам</v>
          </cell>
          <cell r="D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</row>
        <row r="2273">
          <cell r="C2273" t="str">
            <v>Бухгалтерские услуги</v>
          </cell>
          <cell r="D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</row>
        <row r="2274">
          <cell r="C2274" t="str">
            <v>Прочие расходы (проф. услуги)</v>
          </cell>
          <cell r="D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</row>
        <row r="2275">
          <cell r="C2275" t="str">
            <v>на корпоративные медиа (реклама)</v>
          </cell>
          <cell r="D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</row>
        <row r="2276">
          <cell r="C2276" t="str">
            <v>на корпоративные презентации (реклама)</v>
          </cell>
          <cell r="D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</row>
        <row r="2277">
          <cell r="C2277" t="str">
            <v>на федеральные и региональные СМИ (реклама)</v>
          </cell>
          <cell r="D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</row>
        <row r="2278">
          <cell r="C2278" t="str">
            <v>прочие (реклама)</v>
          </cell>
          <cell r="D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</row>
        <row r="2279">
          <cell r="C2279" t="str">
            <v>внутренние коммуникации (корп. мероприятия)</v>
          </cell>
          <cell r="D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</row>
        <row r="2280">
          <cell r="C2280" t="str">
            <v>проведение Стратегической сессии и семинаров (корп. мероприятия)</v>
          </cell>
          <cell r="D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</row>
        <row r="2281">
          <cell r="C2281" t="str">
            <v>участие в общественно-экономических мероприятиях (соц. проекты)</v>
          </cell>
          <cell r="D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</row>
        <row r="2282">
          <cell r="C2282" t="str">
            <v>поддержка некоммерческих и неправительственных организаций и объединений (соц. проекты)</v>
          </cell>
          <cell r="D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</row>
        <row r="2283">
          <cell r="C2283" t="str">
            <v>Прочие расходы (связи с общественностью)</v>
          </cell>
          <cell r="D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</row>
        <row r="2284">
          <cell r="C2284" t="str">
            <v>Ремонт офисных зданий и сооружений</v>
          </cell>
          <cell r="D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</row>
        <row r="2285">
          <cell r="C2285" t="str">
            <v>Покупка автотранспорта</v>
          </cell>
          <cell r="D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</row>
        <row r="2286">
          <cell r="C2286" t="str">
            <v>мебель</v>
          </cell>
          <cell r="D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</row>
        <row r="2287">
          <cell r="C2287" t="str">
            <v>компьютерная техника</v>
          </cell>
          <cell r="D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</row>
        <row r="2288">
          <cell r="C2288" t="str">
            <v>средства связи, бытовая техника</v>
          </cell>
          <cell r="D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</row>
        <row r="2289">
          <cell r="C2289" t="str">
            <v>серверное и сетевое оборудование</v>
          </cell>
          <cell r="D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</row>
        <row r="2290">
          <cell r="C2290" t="str">
            <v>Программное обеспечение</v>
          </cell>
          <cell r="D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</row>
        <row r="2291">
          <cell r="C2291" t="str">
            <v>Прочие расходы (инвестиции АУР)</v>
          </cell>
          <cell r="D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</row>
        <row r="2292">
          <cell r="C2292" t="str">
            <v>Доходы от проектов "под ключ"</v>
          </cell>
          <cell r="D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</row>
        <row r="2293">
          <cell r="C2293" t="str">
            <v>Доходы от продажи основных средств</v>
          </cell>
          <cell r="D2293" t="str">
            <v>Завод</v>
          </cell>
          <cell r="H2293">
            <v>1000000</v>
          </cell>
          <cell r="I2293">
            <v>0</v>
          </cell>
          <cell r="J2293">
            <v>0</v>
          </cell>
          <cell r="K2293">
            <v>1000000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</row>
        <row r="2294">
          <cell r="C2294" t="str">
            <v>Поступления от реализации Бизнесов/Проектов</v>
          </cell>
          <cell r="D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</row>
        <row r="2295">
          <cell r="C2295" t="str">
            <v>Поступления от займов выданных (сторонние контрагенты и прочие акционеры, кроме РМАГ)</v>
          </cell>
          <cell r="D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</row>
        <row r="2296">
          <cell r="C2296" t="str">
            <v>Поступления от займов выданных (Бизнесы/Проекты/ДЗО)</v>
          </cell>
          <cell r="D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</row>
        <row r="2297">
          <cell r="C2297" t="str">
            <v>Прочие поступления по инвестиционной деятельности</v>
          </cell>
          <cell r="D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</row>
        <row r="2298">
          <cell r="C2298" t="str">
            <v>Оборудование Oerlikon</v>
          </cell>
          <cell r="D2298" t="str">
            <v>Завод</v>
          </cell>
          <cell r="H2298">
            <v>250000</v>
          </cell>
          <cell r="I2298">
            <v>250000</v>
          </cell>
          <cell r="J2298">
            <v>250000</v>
          </cell>
          <cell r="K2298">
            <v>750000</v>
          </cell>
          <cell r="L2298">
            <v>282595.59999999998</v>
          </cell>
          <cell r="M2298">
            <v>67771.600000000006</v>
          </cell>
          <cell r="N2298">
            <v>0</v>
          </cell>
          <cell r="O2298">
            <v>565191.19999999995</v>
          </cell>
          <cell r="P2298">
            <v>282595.5</v>
          </cell>
          <cell r="Q2298">
            <v>282595.59999999998</v>
          </cell>
          <cell r="R2298">
            <v>282595.59999999998</v>
          </cell>
          <cell r="S2298">
            <v>282595.59999999998</v>
          </cell>
          <cell r="T2298">
            <v>1282595.6000000001</v>
          </cell>
          <cell r="U2298">
            <v>282595.59999999998</v>
          </cell>
          <cell r="V2298">
            <v>282595.59999999998</v>
          </cell>
          <cell r="W2298">
            <v>282595.59999999998</v>
          </cell>
          <cell r="X2298">
            <v>4176323.1000000006</v>
          </cell>
        </row>
        <row r="2299">
          <cell r="C2299" t="str">
            <v>Оборудование Oerlikon. Расходы на БГ</v>
          </cell>
          <cell r="D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</row>
        <row r="2300">
          <cell r="C2300" t="str">
            <v>Таможенное оформление</v>
          </cell>
          <cell r="D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</row>
        <row r="2301">
          <cell r="C2301" t="str">
            <v>Вспомогательное оборудование</v>
          </cell>
          <cell r="D2301" t="str">
            <v>Завод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4500000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4500000</v>
          </cell>
        </row>
        <row r="2302">
          <cell r="C2302" t="str">
            <v>Генеральный подряд</v>
          </cell>
          <cell r="D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</row>
        <row r="2303">
          <cell r="C2303" t="str">
            <v>Технический надзор</v>
          </cell>
          <cell r="D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</row>
        <row r="2304">
          <cell r="C2304" t="str">
            <v>СМР + проектирование + аренда (покупка) земли</v>
          </cell>
          <cell r="D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</row>
        <row r="2305">
          <cell r="C2305" t="str">
            <v>Вложения в проекты "под ключ"</v>
          </cell>
          <cell r="D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</row>
        <row r="2306">
          <cell r="C2306" t="str">
            <v>Прочие инвестиции в основные средства</v>
          </cell>
          <cell r="D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</row>
        <row r="2307">
          <cell r="C2307" t="str">
            <v>Инвестиции в бизнесы/проекты/ДЗО</v>
          </cell>
          <cell r="D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</row>
        <row r="2308">
          <cell r="C2308" t="str">
            <v>Выплаты по займам выданным (сторонние контрагенты и прочие акционеры, кроме РМАГ)</v>
          </cell>
          <cell r="D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</row>
        <row r="2309">
          <cell r="C2309" t="str">
            <v>Выплаты по займам выданным (Бизнесы/Проекты/ДЗО)</v>
          </cell>
          <cell r="D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</row>
        <row r="2310">
          <cell r="C2310" t="str">
            <v>Вложение в уставный капитал НТЦ</v>
          </cell>
          <cell r="D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</row>
        <row r="2311">
          <cell r="C2311" t="str">
            <v>Расходы на НИР и НИОКР НТЦ</v>
          </cell>
          <cell r="D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</row>
        <row r="2312">
          <cell r="C2312" t="str">
            <v>Акционерное финансирование от РМАГ</v>
          </cell>
          <cell r="D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</row>
        <row r="2313">
          <cell r="C2313" t="str">
            <v>Акционерное финансирование от Меткомбанка</v>
          </cell>
          <cell r="D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</row>
        <row r="2314">
          <cell r="C2314" t="str">
            <v>Акционерное финансирование от 3-х лиц по указанию РМАГ</v>
          </cell>
          <cell r="D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</row>
        <row r="2315">
          <cell r="C2315" t="str">
            <v>Акционерное финансирование от прочих акционеров</v>
          </cell>
          <cell r="D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</row>
        <row r="2316">
          <cell r="C2316" t="str">
            <v>Привлечение банковских кредитов</v>
          </cell>
          <cell r="D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</row>
        <row r="2317">
          <cell r="C2317" t="str">
            <v>Поступления от займов полученных (сторонние контрагенты и прочие акционеры, кроме РМАГ)</v>
          </cell>
          <cell r="D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</row>
        <row r="2318">
          <cell r="C2318" t="str">
            <v>Поступления от займов полученных (Бизнесы/Проекты/ДЗО)</v>
          </cell>
          <cell r="D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</row>
        <row r="2319">
          <cell r="C2319" t="str">
            <v>Поступления от ценных бумаг</v>
          </cell>
          <cell r="D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</row>
        <row r="2320">
          <cell r="C2320" t="str">
            <v>Прочие поступления по финансовой деятельности</v>
          </cell>
          <cell r="D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</row>
        <row r="2321">
          <cell r="C2321" t="str">
            <v>Выплата дивидендов в РМАГ</v>
          </cell>
          <cell r="D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</row>
        <row r="2322">
          <cell r="C2322" t="str">
            <v>Выплата дивидендов в Меткомбанк</v>
          </cell>
          <cell r="D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</row>
        <row r="2323">
          <cell r="C2323" t="str">
            <v>Выплата дивидендов на 3-х лиц по указанию РМАГ</v>
          </cell>
          <cell r="D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</row>
        <row r="2324">
          <cell r="C2324" t="str">
            <v>Выплата дивидендов прочим акционерам</v>
          </cell>
          <cell r="D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</row>
        <row r="2325">
          <cell r="C2325" t="str">
            <v>Погашение банковских кредитов</v>
          </cell>
          <cell r="D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</row>
        <row r="2326">
          <cell r="C2326" t="str">
            <v>Выплаты по займам полученным (сторонние контрагенты и прочие акционеры, кроме РМАГ)</v>
          </cell>
          <cell r="D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</row>
        <row r="2327">
          <cell r="C2327" t="str">
            <v>Выплаты по займам полученным (Бизнесы/Проекты/ДЗО)</v>
          </cell>
          <cell r="D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</row>
        <row r="2328">
          <cell r="C2328" t="str">
            <v>Выплаты по ценным бумагам</v>
          </cell>
          <cell r="D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</row>
        <row r="2329">
          <cell r="C2329" t="str">
            <v>Прочие расходы по финансовой деятельности</v>
          </cell>
          <cell r="D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</row>
        <row r="2330">
          <cell r="C2330" t="str">
            <v>Курсовые разницы</v>
          </cell>
          <cell r="D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</row>
        <row r="2331">
          <cell r="C2331" t="str">
            <v>Транзитные поступления от РМАГ</v>
          </cell>
          <cell r="D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</row>
        <row r="2332">
          <cell r="C2332" t="str">
            <v>Транзитные поступления от Меткомбанка</v>
          </cell>
          <cell r="D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</row>
        <row r="2333">
          <cell r="C2333" t="str">
            <v>Транзитные поступления от 3-х лиц по указанию РМАГ</v>
          </cell>
          <cell r="D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</row>
        <row r="2334">
          <cell r="C2334" t="str">
            <v>Транзитные поступления от Бизнесов/Проектов/ДЗО</v>
          </cell>
          <cell r="D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</row>
        <row r="2335">
          <cell r="C2335" t="str">
            <v>Транзитные выбытия в РМАГ</v>
          </cell>
          <cell r="D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</row>
        <row r="2336">
          <cell r="C2336" t="str">
            <v>Транзитные выбытия в Меткомбанк</v>
          </cell>
          <cell r="D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</row>
        <row r="2337">
          <cell r="C2337" t="str">
            <v>Транзитные выбытия на 3-х лиц по указанию РМАГ</v>
          </cell>
          <cell r="D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</row>
        <row r="2338">
          <cell r="C2338" t="str">
            <v>Транзитные выбытия в Бизнесы/Проекты/ДЗО</v>
          </cell>
          <cell r="D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</row>
        <row r="2339">
          <cell r="C2339" t="str">
            <v>Чистое изменение денежных средств</v>
          </cell>
          <cell r="D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</row>
        <row r="2340">
          <cell r="C2340" t="str">
            <v>Денежные средства на начало периода</v>
          </cell>
          <cell r="D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</row>
        <row r="2341">
          <cell r="C2341" t="str">
            <v>Денежные средства на конец периода</v>
          </cell>
          <cell r="D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</row>
        <row r="2342">
          <cell r="C2342" t="str">
            <v>Покупка валюты</v>
          </cell>
          <cell r="D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</row>
        <row r="2343">
          <cell r="C2343" t="str">
            <v>Перевод собственных средств</v>
          </cell>
          <cell r="D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</row>
        <row r="2344">
          <cell r="D2344" t="str">
            <v>Завод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-657800</v>
          </cell>
          <cell r="S2344">
            <v>0</v>
          </cell>
          <cell r="T2344">
            <v>-200000</v>
          </cell>
          <cell r="U2344">
            <v>-20000</v>
          </cell>
          <cell r="V2344">
            <v>-197000</v>
          </cell>
          <cell r="W2344">
            <v>-200000</v>
          </cell>
          <cell r="X2344">
            <v>-1274800</v>
          </cell>
        </row>
        <row r="2345">
          <cell r="C2345" t="str">
            <v>Доходы от продажи собственных модулей</v>
          </cell>
          <cell r="D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</row>
        <row r="2346">
          <cell r="C2346" t="str">
            <v>НИР и НИОКР НТЦ - Хевел</v>
          </cell>
          <cell r="D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</row>
        <row r="2347">
          <cell r="C2347" t="str">
            <v>Генеральный подряд ИЭС - Хевел</v>
          </cell>
          <cell r="D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C2348" t="str">
            <v>Поступления от Бизнесов/Проектов</v>
          </cell>
          <cell r="D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</row>
        <row r="2349">
          <cell r="C2349" t="str">
            <v>Проценты по банковским депозитам</v>
          </cell>
          <cell r="D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</row>
        <row r="2350">
          <cell r="C2350" t="str">
            <v>Проценты по предоставленным кредитам/займам</v>
          </cell>
          <cell r="D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</row>
        <row r="2351">
          <cell r="C2351" t="str">
            <v>Доходы от продажи модулей</v>
          </cell>
          <cell r="D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</row>
        <row r="2352">
          <cell r="C2352" t="str">
            <v>Доходы от продажи коммерческих установок</v>
          </cell>
          <cell r="D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</row>
        <row r="2353">
          <cell r="C2353" t="str">
            <v>Оказание услуг технического исполнителя</v>
          </cell>
          <cell r="D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</row>
        <row r="2354">
          <cell r="C2354" t="str">
            <v>Прочие поступления</v>
          </cell>
          <cell r="D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</row>
        <row r="2355">
          <cell r="C2355" t="str">
            <v>Сырье и материалы</v>
          </cell>
          <cell r="D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</row>
        <row r="2356">
          <cell r="C2356" t="str">
            <v>ФОТ + ЕСН</v>
          </cell>
          <cell r="D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</row>
        <row r="2357">
          <cell r="C2357" t="str">
            <v>Электроэнергия</v>
          </cell>
          <cell r="D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</row>
        <row r="2358">
          <cell r="C2358" t="str">
            <v>Общепроизводственные</v>
          </cell>
          <cell r="D2358" t="str">
            <v>Завод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600000</v>
          </cell>
          <cell r="S2358">
            <v>0</v>
          </cell>
          <cell r="T2358">
            <v>200000</v>
          </cell>
          <cell r="U2358">
            <v>20000</v>
          </cell>
          <cell r="V2358">
            <v>150000</v>
          </cell>
          <cell r="W2358">
            <v>200000</v>
          </cell>
          <cell r="X2358">
            <v>1170000</v>
          </cell>
        </row>
        <row r="2359">
          <cell r="C2359" t="str">
            <v>Прочие производственные расходы</v>
          </cell>
          <cell r="D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</row>
        <row r="2360">
          <cell r="C2360" t="str">
            <v>Операционные расходы по новым проектам</v>
          </cell>
          <cell r="D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</row>
        <row r="2361">
          <cell r="C2361" t="str">
            <v>Выплата процентов по полученным займам и кредитам</v>
          </cell>
          <cell r="D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C2362" t="str">
            <v>Налоги и сборы, штрафы и пени</v>
          </cell>
          <cell r="D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</row>
        <row r="2363">
          <cell r="C2363" t="str">
            <v>Возмещение НДС</v>
          </cell>
          <cell r="D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</row>
        <row r="2364">
          <cell r="C2364" t="str">
            <v>Расходы на закупку модулей</v>
          </cell>
          <cell r="D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</row>
        <row r="2365">
          <cell r="C2365" t="str">
            <v>Расходы на закупку и монтаж коммерческих установок</v>
          </cell>
          <cell r="D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</row>
        <row r="2366">
          <cell r="C2366" t="str">
            <v>Прочие расходы</v>
          </cell>
          <cell r="D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</row>
        <row r="2367">
          <cell r="C2367" t="str">
            <v>Коммерческие расходы</v>
          </cell>
          <cell r="D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</row>
        <row r="2368">
          <cell r="C2368" t="str">
            <v>основная зарплата + подоходный налог</v>
          </cell>
          <cell r="D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</row>
        <row r="2369">
          <cell r="C2369" t="str">
            <v>бонус + подоходный налог</v>
          </cell>
          <cell r="D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</row>
        <row r="2370">
          <cell r="C2370" t="str">
            <v>льготы, материальная помощь</v>
          </cell>
          <cell r="D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</row>
        <row r="2371">
          <cell r="C2371" t="str">
            <v>резерв (фонд оплаты труда)</v>
          </cell>
          <cell r="D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</row>
        <row r="2372">
          <cell r="C2372" t="str">
            <v>Социальные выплаты (ЕСН)</v>
          </cell>
          <cell r="D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</row>
        <row r="2373">
          <cell r="C2373" t="str">
            <v>Добровольное медицинское страхование</v>
          </cell>
          <cell r="D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</row>
        <row r="2374">
          <cell r="C2374" t="str">
            <v>Прочие виды страхования</v>
          </cell>
          <cell r="D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</row>
        <row r="2375">
          <cell r="C2375" t="str">
            <v>спортивно-оздоровительные мероприятия</v>
          </cell>
          <cell r="D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</row>
        <row r="2376">
          <cell r="C2376" t="str">
            <v>расходы на культурно-массовые мероприятия, корпоративные вечера и пр.</v>
          </cell>
          <cell r="D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</row>
        <row r="2377">
          <cell r="C2377" t="str">
            <v>Взносы в негосударственный ПФ</v>
          </cell>
          <cell r="D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</row>
        <row r="2378">
          <cell r="C2378" t="str">
            <v>Аренда квартиры</v>
          </cell>
          <cell r="D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</row>
        <row r="2379">
          <cell r="C2379" t="str">
            <v>Коммунальные платежи (квартира)</v>
          </cell>
          <cell r="D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</row>
        <row r="2380">
          <cell r="C2380" t="str">
            <v>Прочие расходы (содержание персонала)</v>
          </cell>
          <cell r="D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</row>
        <row r="2381">
          <cell r="C2381" t="str">
            <v>Командировочные расходы</v>
          </cell>
          <cell r="D2381" t="str">
            <v>Завод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57800</v>
          </cell>
          <cell r="S2381">
            <v>0</v>
          </cell>
          <cell r="T2381">
            <v>0</v>
          </cell>
          <cell r="U2381">
            <v>0</v>
          </cell>
          <cell r="V2381">
            <v>47000</v>
          </cell>
          <cell r="W2381">
            <v>0</v>
          </cell>
          <cell r="X2381">
            <v>104800</v>
          </cell>
        </row>
        <row r="2382">
          <cell r="C2382" t="str">
            <v>Представительские расходы</v>
          </cell>
          <cell r="D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</row>
        <row r="2383">
          <cell r="C2383" t="str">
            <v>расходы на текущее обучение</v>
          </cell>
          <cell r="D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</row>
        <row r="2384">
          <cell r="C2384" t="str">
            <v>расходы на целевое обучение</v>
          </cell>
          <cell r="D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</row>
        <row r="2385">
          <cell r="C2385" t="str">
            <v>Услуги рекрутинговых агентств и прочие расходы по подбору персонала</v>
          </cell>
          <cell r="D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</row>
        <row r="2386">
          <cell r="C2386" t="str">
            <v>ремонт и обслуживание зданий и сооружений</v>
          </cell>
          <cell r="D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</row>
        <row r="2387">
          <cell r="C2387" t="str">
            <v>ремонт мебели</v>
          </cell>
          <cell r="D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</row>
        <row r="2388">
          <cell r="C2388" t="str">
            <v>ремонт бытовой техники</v>
          </cell>
          <cell r="D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</row>
        <row r="2389">
          <cell r="C2389" t="str">
            <v>запчасти и материалы</v>
          </cell>
          <cell r="D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</row>
        <row r="2390">
          <cell r="C2390" t="str">
            <v>оформление и обустройство офисов</v>
          </cell>
          <cell r="D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</row>
        <row r="2391">
          <cell r="C2391" t="str">
            <v>уборка офисов</v>
          </cell>
          <cell r="D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</row>
        <row r="2392">
          <cell r="C2392" t="str">
            <v>Услуги коммунального хозяйства</v>
          </cell>
          <cell r="D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</row>
        <row r="2393">
          <cell r="C2393" t="str">
            <v>канцелярские товары</v>
          </cell>
          <cell r="D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</row>
        <row r="2394">
          <cell r="C2394" t="str">
            <v>изготовление визиток (деловой полиграфии)</v>
          </cell>
          <cell r="D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</row>
        <row r="2395">
          <cell r="C2395" t="str">
            <v>хозтовары</v>
          </cell>
          <cell r="D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</row>
        <row r="2396">
          <cell r="C2396" t="str">
            <v>экономическая, правовая, справочная литература</v>
          </cell>
          <cell r="D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</row>
        <row r="2397">
          <cell r="C2397" t="str">
            <v>чистая вода</v>
          </cell>
          <cell r="D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</row>
        <row r="2398">
          <cell r="C2398" t="str">
            <v>прочие расходы (содержание офиса)</v>
          </cell>
          <cell r="D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</row>
        <row r="2399">
          <cell r="C2399" t="str">
            <v>Аренда офиса</v>
          </cell>
          <cell r="D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</row>
        <row r="2400">
          <cell r="C2400" t="str">
            <v>Аренда автостоянки</v>
          </cell>
          <cell r="D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</row>
        <row r="2401">
          <cell r="C2401" t="str">
            <v>Прочие расходы (аренда зданий)</v>
          </cell>
          <cell r="D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</row>
        <row r="2402">
          <cell r="C2402" t="str">
            <v>ГСМ</v>
          </cell>
          <cell r="D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</row>
        <row r="2403">
          <cell r="C2403" t="str">
            <v>услуги по ремонту и обслуживанию</v>
          </cell>
          <cell r="D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</row>
        <row r="2404">
          <cell r="C2404" t="str">
            <v>Аренда машин / проездные</v>
          </cell>
          <cell r="D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</row>
        <row r="2405">
          <cell r="C2405" t="str">
            <v>Прочие расходы на транспорт</v>
          </cell>
          <cell r="D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</row>
        <row r="2406">
          <cell r="C2406" t="str">
            <v>поддержка ПО</v>
          </cell>
          <cell r="D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</row>
        <row r="2407">
          <cell r="C2407" t="str">
            <v>ремонт и сервисное обслуживание</v>
          </cell>
          <cell r="D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</row>
        <row r="2408">
          <cell r="C2408" t="str">
            <v>расходы на хостинг и аутсорсинг</v>
          </cell>
          <cell r="D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</row>
        <row r="2409">
          <cell r="C2409" t="str">
            <v>Запасные части и расходные материалы для оргтехники</v>
          </cell>
          <cell r="D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</row>
        <row r="2410">
          <cell r="C2410" t="str">
            <v>Прочие расходы на содержание офисной техники и IT</v>
          </cell>
          <cell r="D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</row>
        <row r="2411">
          <cell r="C2411" t="str">
            <v>Услуги мобильной связи</v>
          </cell>
          <cell r="D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</row>
        <row r="2412">
          <cell r="C2412" t="str">
            <v>Услуги фиксированной связи</v>
          </cell>
          <cell r="D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C2413" t="str">
            <v>Услуги Интернет</v>
          </cell>
          <cell r="D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</row>
        <row r="2414">
          <cell r="C2414" t="str">
            <v>Почтово-телеграфные и курьерские расходы</v>
          </cell>
          <cell r="D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</row>
        <row r="2415">
          <cell r="C2415" t="str">
            <v>Подписка на периодические издания</v>
          </cell>
          <cell r="D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</row>
        <row r="2416">
          <cell r="C2416" t="str">
            <v>Прочие услуги связи</v>
          </cell>
          <cell r="D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</row>
        <row r="2417">
          <cell r="C2417" t="str">
            <v>Аренда каналов связи</v>
          </cell>
          <cell r="D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C2418" t="str">
            <v>Услуги по охране объектов и персонала</v>
          </cell>
          <cell r="D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</row>
        <row r="2419">
          <cell r="C2419" t="str">
            <v>Информационная безопасность</v>
          </cell>
          <cell r="D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</row>
        <row r="2420">
          <cell r="C2420" t="str">
            <v>Прочие расходы (безопасность)</v>
          </cell>
          <cell r="D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</row>
        <row r="2421">
          <cell r="C2421" t="str">
            <v>Услуги внешнего аудита</v>
          </cell>
          <cell r="D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</row>
        <row r="2422">
          <cell r="C2422" t="str">
            <v>Юридические услуги</v>
          </cell>
          <cell r="D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</row>
        <row r="2423">
          <cell r="C2423" t="str">
            <v>Услуги регистраторов, нотариальные услуги</v>
          </cell>
          <cell r="D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</row>
        <row r="2424">
          <cell r="C2424" t="str">
            <v>Консультационно-информационные услуги</v>
          </cell>
          <cell r="D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</row>
        <row r="2425">
          <cell r="C2425" t="str">
            <v>Комиссии банков</v>
          </cell>
          <cell r="D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</row>
        <row r="2426">
          <cell r="C2426" t="str">
            <v>Услуги налоговых консультантов</v>
          </cell>
          <cell r="D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</row>
        <row r="2427">
          <cell r="C2427" t="str">
            <v>Налоги</v>
          </cell>
          <cell r="D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</row>
        <row r="2428">
          <cell r="C2428" t="str">
            <v>Штрафы и пени по налогам и сборам</v>
          </cell>
          <cell r="D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</row>
        <row r="2429">
          <cell r="C2429" t="str">
            <v>Бухгалтерские услуги</v>
          </cell>
          <cell r="D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</row>
        <row r="2430">
          <cell r="C2430" t="str">
            <v>Прочие расходы (проф. услуги)</v>
          </cell>
          <cell r="D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</row>
        <row r="2431">
          <cell r="C2431" t="str">
            <v>на корпоративные медиа (реклама)</v>
          </cell>
          <cell r="D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</row>
        <row r="2432">
          <cell r="C2432" t="str">
            <v>на корпоративные презентации (реклама)</v>
          </cell>
          <cell r="D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</row>
        <row r="2433">
          <cell r="C2433" t="str">
            <v>на федеральные и региональные СМИ (реклама)</v>
          </cell>
          <cell r="D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</row>
        <row r="2434">
          <cell r="C2434" t="str">
            <v>прочие (реклама)</v>
          </cell>
          <cell r="D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</row>
        <row r="2435">
          <cell r="C2435" t="str">
            <v>внутренние коммуникации (корп. мероприятия)</v>
          </cell>
          <cell r="D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</row>
        <row r="2436">
          <cell r="C2436" t="str">
            <v>проведение Стратегической сессии и семинаров (корп. мероприятия)</v>
          </cell>
          <cell r="D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</row>
        <row r="2437">
          <cell r="C2437" t="str">
            <v>участие в общественно-экономических мероприятиях (соц. проекты)</v>
          </cell>
          <cell r="D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</row>
        <row r="2438">
          <cell r="C2438" t="str">
            <v>поддержка некоммерческих и неправительственных организаций и объединений (соц. проекты)</v>
          </cell>
          <cell r="D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</row>
        <row r="2439">
          <cell r="C2439" t="str">
            <v>Прочие расходы (связи с общественностью)</v>
          </cell>
          <cell r="D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</row>
        <row r="2440">
          <cell r="C2440" t="str">
            <v>Ремонт офисных зданий и сооружений</v>
          </cell>
          <cell r="D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</row>
        <row r="2441">
          <cell r="C2441" t="str">
            <v>Покупка автотранспорта</v>
          </cell>
          <cell r="D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</row>
        <row r="2442">
          <cell r="C2442" t="str">
            <v>мебель</v>
          </cell>
          <cell r="D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</row>
        <row r="2443">
          <cell r="C2443" t="str">
            <v>компьютерная техника</v>
          </cell>
          <cell r="D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</row>
        <row r="2444">
          <cell r="C2444" t="str">
            <v>средства связи, бытовая техника</v>
          </cell>
          <cell r="D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</row>
        <row r="2445">
          <cell r="C2445" t="str">
            <v>серверное и сетевое оборудование</v>
          </cell>
          <cell r="D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</row>
        <row r="2446">
          <cell r="C2446" t="str">
            <v>Программное обеспечение</v>
          </cell>
          <cell r="D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</row>
        <row r="2447">
          <cell r="C2447" t="str">
            <v>Прочие расходы (инвестиции АУР)</v>
          </cell>
          <cell r="D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</row>
        <row r="2448">
          <cell r="C2448" t="str">
            <v>Доходы от проектов "под ключ"</v>
          </cell>
          <cell r="D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</row>
        <row r="2449">
          <cell r="C2449" t="str">
            <v>Доходы от продажи основных средств</v>
          </cell>
          <cell r="D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</row>
        <row r="2450">
          <cell r="C2450" t="str">
            <v>Поступления от реализации Бизнесов/Проектов</v>
          </cell>
          <cell r="D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</row>
        <row r="2451">
          <cell r="C2451" t="str">
            <v>Поступления от займов выданных (сторонние контрагенты и прочие акционеры, кроме РМАГ)</v>
          </cell>
          <cell r="D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</row>
        <row r="2452">
          <cell r="C2452" t="str">
            <v>Поступления от займов выданных (Бизнесы/Проекты/ДЗО)</v>
          </cell>
          <cell r="D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</row>
        <row r="2453">
          <cell r="C2453" t="str">
            <v>Прочие поступления по инвестиционной деятельности</v>
          </cell>
          <cell r="D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</row>
        <row r="2454">
          <cell r="C2454" t="str">
            <v>Оборудование Oerlikon</v>
          </cell>
          <cell r="D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</row>
        <row r="2455">
          <cell r="C2455" t="str">
            <v>Оборудование Oerlikon. Расходы на БГ</v>
          </cell>
          <cell r="D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</row>
        <row r="2456">
          <cell r="C2456" t="str">
            <v>Таможенное оформление</v>
          </cell>
          <cell r="D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</row>
        <row r="2457">
          <cell r="C2457" t="str">
            <v>Вспомогательное оборудование</v>
          </cell>
          <cell r="D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</row>
        <row r="2458">
          <cell r="C2458" t="str">
            <v>Генеральный подряд</v>
          </cell>
          <cell r="D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</row>
        <row r="2459">
          <cell r="C2459" t="str">
            <v>Технический надзор</v>
          </cell>
          <cell r="D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</row>
        <row r="2460">
          <cell r="C2460" t="str">
            <v>СМР + проектирование + аренда (покупка) земли</v>
          </cell>
          <cell r="D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</row>
        <row r="2461">
          <cell r="C2461" t="str">
            <v>Вложения в проекты "под ключ"</v>
          </cell>
          <cell r="D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</row>
        <row r="2462">
          <cell r="C2462" t="str">
            <v>Прочие инвестиции в основные средства</v>
          </cell>
          <cell r="D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</row>
        <row r="2463">
          <cell r="C2463" t="str">
            <v>Инвестиции в бизнесы/проекты/ДЗО</v>
          </cell>
          <cell r="D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</row>
        <row r="2464">
          <cell r="C2464" t="str">
            <v>Выплаты по займам выданным (сторонние контрагенты и прочие акционеры, кроме РМАГ)</v>
          </cell>
          <cell r="D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</row>
        <row r="2465">
          <cell r="C2465" t="str">
            <v>Выплаты по займам выданным (Бизнесы/Проекты/ДЗО)</v>
          </cell>
          <cell r="D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</row>
        <row r="2466">
          <cell r="C2466" t="str">
            <v>Вложение в уставный капитал НТЦ</v>
          </cell>
          <cell r="D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</row>
        <row r="2467">
          <cell r="C2467" t="str">
            <v>Расходы на НИР и НИОКР НТЦ</v>
          </cell>
          <cell r="D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</row>
        <row r="2468">
          <cell r="C2468" t="str">
            <v>Акционерное финансирование от РМАГ</v>
          </cell>
          <cell r="D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</row>
        <row r="2469">
          <cell r="C2469" t="str">
            <v>Акционерное финансирование от Меткомбанка</v>
          </cell>
          <cell r="D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</row>
        <row r="2470">
          <cell r="C2470" t="str">
            <v>Акционерное финансирование от 3-х лиц по указанию РМАГ</v>
          </cell>
          <cell r="D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</row>
        <row r="2471">
          <cell r="C2471" t="str">
            <v>Акционерное финансирование от прочих акционеров</v>
          </cell>
          <cell r="D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</row>
        <row r="2472">
          <cell r="C2472" t="str">
            <v>Привлечение банковских кредитов</v>
          </cell>
          <cell r="D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</row>
        <row r="2473">
          <cell r="C2473" t="str">
            <v>Поступления от займов полученных (сторонние контрагенты и прочие акционеры, кроме РМАГ)</v>
          </cell>
          <cell r="D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</row>
        <row r="2474">
          <cell r="C2474" t="str">
            <v>Поступления от займов полученных (Бизнесы/Проекты/ДЗО)</v>
          </cell>
          <cell r="D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</row>
        <row r="2475">
          <cell r="C2475" t="str">
            <v>Поступления от ценных бумаг</v>
          </cell>
          <cell r="D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</row>
        <row r="2476">
          <cell r="C2476" t="str">
            <v>Прочие поступления по финансовой деятельности</v>
          </cell>
          <cell r="D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</row>
        <row r="2477">
          <cell r="C2477" t="str">
            <v>Выплата дивидендов в РМАГ</v>
          </cell>
          <cell r="D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</row>
        <row r="2478">
          <cell r="C2478" t="str">
            <v>Выплата дивидендов в Меткомбанк</v>
          </cell>
          <cell r="D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</row>
        <row r="2479">
          <cell r="C2479" t="str">
            <v>Выплата дивидендов на 3-х лиц по указанию РМАГ</v>
          </cell>
          <cell r="D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</row>
        <row r="2480">
          <cell r="C2480" t="str">
            <v>Выплата дивидендов прочим акционерам</v>
          </cell>
          <cell r="D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</row>
        <row r="2481">
          <cell r="C2481" t="str">
            <v>Погашение банковских кредитов</v>
          </cell>
          <cell r="D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</row>
        <row r="2482">
          <cell r="C2482" t="str">
            <v>Выплаты по займам полученным (сторонние контрагенты и прочие акционеры, кроме РМАГ)</v>
          </cell>
          <cell r="D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</row>
        <row r="2483">
          <cell r="C2483" t="str">
            <v>Выплаты по займам полученным (Бизнесы/Проекты/ДЗО)</v>
          </cell>
          <cell r="D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</row>
        <row r="2484">
          <cell r="C2484" t="str">
            <v>Выплаты по ценным бумагам</v>
          </cell>
          <cell r="D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</row>
        <row r="2485">
          <cell r="C2485" t="str">
            <v>Прочие расходы по финансовой деятельности</v>
          </cell>
          <cell r="D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</row>
        <row r="2486">
          <cell r="C2486" t="str">
            <v>Курсовые разницы</v>
          </cell>
          <cell r="D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</row>
        <row r="2487">
          <cell r="C2487" t="str">
            <v>Транзитные поступления от РМАГ</v>
          </cell>
          <cell r="D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</row>
        <row r="2488">
          <cell r="C2488" t="str">
            <v>Транзитные поступления от Меткомбанка</v>
          </cell>
          <cell r="D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</row>
        <row r="2489">
          <cell r="C2489" t="str">
            <v>Транзитные поступления от 3-х лиц по указанию РМАГ</v>
          </cell>
          <cell r="D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</row>
        <row r="2490">
          <cell r="C2490" t="str">
            <v>Транзитные поступления от Бизнесов/Проектов/ДЗО</v>
          </cell>
          <cell r="D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</row>
        <row r="2491">
          <cell r="C2491" t="str">
            <v>Транзитные выбытия в РМАГ</v>
          </cell>
          <cell r="D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</row>
        <row r="2492">
          <cell r="C2492" t="str">
            <v>Транзитные выбытия в Меткомбанк</v>
          </cell>
          <cell r="D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</row>
        <row r="2493">
          <cell r="C2493" t="str">
            <v>Транзитные выбытия на 3-х лиц по указанию РМАГ</v>
          </cell>
          <cell r="D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</row>
        <row r="2494">
          <cell r="C2494" t="str">
            <v>Транзитные выбытия в Бизнесы/Проекты/ДЗО</v>
          </cell>
          <cell r="D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</row>
        <row r="2495">
          <cell r="C2495" t="str">
            <v>Чистое изменение денежных средств</v>
          </cell>
          <cell r="D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</row>
        <row r="2496">
          <cell r="C2496" t="str">
            <v>Денежные средства на начало периода</v>
          </cell>
          <cell r="D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</row>
        <row r="2497">
          <cell r="C2497" t="str">
            <v>Денежные средства на конец периода</v>
          </cell>
          <cell r="D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</row>
        <row r="2498">
          <cell r="C2498" t="str">
            <v>Покупка валюты</v>
          </cell>
          <cell r="D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</row>
        <row r="2499">
          <cell r="C2499" t="str">
            <v>Перевод собственных средств</v>
          </cell>
          <cell r="D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</row>
        <row r="2500">
          <cell r="D2500" t="str">
            <v>Завод</v>
          </cell>
          <cell r="H2500">
            <v>-229010</v>
          </cell>
          <cell r="I2500">
            <v>-193078</v>
          </cell>
          <cell r="J2500">
            <v>-191078</v>
          </cell>
          <cell r="K2500">
            <v>-613166</v>
          </cell>
          <cell r="L2500">
            <v>-84847</v>
          </cell>
          <cell r="M2500">
            <v>-116598</v>
          </cell>
          <cell r="N2500">
            <v>-366238</v>
          </cell>
          <cell r="O2500">
            <v>-1892797</v>
          </cell>
          <cell r="P2500">
            <v>-827292</v>
          </cell>
          <cell r="Q2500">
            <v>-759432</v>
          </cell>
          <cell r="R2500">
            <v>-388932</v>
          </cell>
          <cell r="S2500">
            <v>-339932</v>
          </cell>
          <cell r="T2500">
            <v>-379432</v>
          </cell>
          <cell r="U2500">
            <v>-361082</v>
          </cell>
          <cell r="V2500">
            <v>-337187</v>
          </cell>
          <cell r="W2500">
            <v>-324705</v>
          </cell>
          <cell r="X2500">
            <v>-6178474</v>
          </cell>
        </row>
        <row r="2501">
          <cell r="C2501" t="str">
            <v>Доходы от продажи собственных модулей</v>
          </cell>
          <cell r="D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</row>
        <row r="2502">
          <cell r="C2502" t="str">
            <v>НИР и НИОКР НТЦ - Хевел</v>
          </cell>
          <cell r="D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</row>
        <row r="2503">
          <cell r="C2503" t="str">
            <v>Генеральный подряд ИЭС - Хевел</v>
          </cell>
          <cell r="D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</row>
        <row r="2504">
          <cell r="C2504" t="str">
            <v>Поступления от Бизнесов/Проектов</v>
          </cell>
          <cell r="D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</row>
        <row r="2505">
          <cell r="C2505" t="str">
            <v>Проценты по банковским депозитам</v>
          </cell>
          <cell r="D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</row>
        <row r="2506">
          <cell r="C2506" t="str">
            <v>Проценты по предоставленным кредитам/займам</v>
          </cell>
          <cell r="D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</row>
        <row r="2507">
          <cell r="C2507" t="str">
            <v>Доходы от продажи модулей</v>
          </cell>
          <cell r="D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</row>
        <row r="2508">
          <cell r="C2508" t="str">
            <v>Доходы от продажи коммерческих установок</v>
          </cell>
          <cell r="D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</row>
        <row r="2509">
          <cell r="C2509" t="str">
            <v>Оказание услуг технического исполнителя</v>
          </cell>
          <cell r="D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</row>
        <row r="2510">
          <cell r="C2510" t="str">
            <v>Прочие поступления</v>
          </cell>
          <cell r="D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</row>
        <row r="2511">
          <cell r="C2511" t="str">
            <v>Сырье и материалы</v>
          </cell>
          <cell r="D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</row>
        <row r="2512">
          <cell r="C2512" t="str">
            <v>ФОТ + ЕСН</v>
          </cell>
          <cell r="D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</row>
        <row r="2513">
          <cell r="C2513" t="str">
            <v>Электроэнергия</v>
          </cell>
          <cell r="D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</row>
        <row r="2514">
          <cell r="C2514" t="str">
            <v>Общепроизводственные</v>
          </cell>
          <cell r="D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</row>
        <row r="2515">
          <cell r="C2515" t="str">
            <v>Прочие производственные расходы</v>
          </cell>
          <cell r="D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</row>
        <row r="2516">
          <cell r="C2516" t="str">
            <v>Операционные расходы по новым проектам</v>
          </cell>
          <cell r="D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</row>
        <row r="2517">
          <cell r="C2517" t="str">
            <v>Выплата процентов по полученным займам и кредитам</v>
          </cell>
          <cell r="D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</row>
        <row r="2518">
          <cell r="C2518" t="str">
            <v>Налоги и сборы, штрафы и пени</v>
          </cell>
          <cell r="D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</row>
        <row r="2519">
          <cell r="C2519" t="str">
            <v>Возмещение НДС</v>
          </cell>
          <cell r="D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</row>
        <row r="2520">
          <cell r="C2520" t="str">
            <v>Расходы на закупку модулей</v>
          </cell>
          <cell r="D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</row>
        <row r="2521">
          <cell r="C2521" t="str">
            <v>Расходы на закупку и монтаж коммерческих установок</v>
          </cell>
          <cell r="D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</row>
        <row r="2522">
          <cell r="C2522" t="str">
            <v>Прочие расходы</v>
          </cell>
          <cell r="D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</row>
        <row r="2523">
          <cell r="C2523" t="str">
            <v>Коммерческие расходы</v>
          </cell>
          <cell r="D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</row>
        <row r="2524">
          <cell r="C2524" t="str">
            <v>основная зарплата + подоходный налог</v>
          </cell>
          <cell r="D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</row>
        <row r="2525">
          <cell r="C2525" t="str">
            <v>бонус + подоходный налог</v>
          </cell>
          <cell r="D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</row>
        <row r="2526">
          <cell r="C2526" t="str">
            <v>льготы, материальная помощь</v>
          </cell>
          <cell r="D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</row>
        <row r="2527">
          <cell r="C2527" t="str">
            <v>резерв (фонд оплаты труда)</v>
          </cell>
          <cell r="D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</row>
        <row r="2528">
          <cell r="C2528" t="str">
            <v>Социальные выплаты (ЕСН)</v>
          </cell>
          <cell r="D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</row>
        <row r="2529">
          <cell r="C2529" t="str">
            <v>Добровольное медицинское страхование</v>
          </cell>
          <cell r="D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</row>
        <row r="2530">
          <cell r="C2530" t="str">
            <v>Прочие виды страхования</v>
          </cell>
          <cell r="D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</row>
        <row r="2531">
          <cell r="C2531" t="str">
            <v>спортивно-оздоровительные мероприятия</v>
          </cell>
          <cell r="D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</row>
        <row r="2532">
          <cell r="C2532" t="str">
            <v>расходы на культурно-массовые мероприятия, корпоративные вечера и пр.</v>
          </cell>
          <cell r="D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</row>
        <row r="2533">
          <cell r="C2533" t="str">
            <v>Взносы в негосударственный ПФ</v>
          </cell>
          <cell r="D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</row>
        <row r="2534">
          <cell r="C2534" t="str">
            <v>Аренда квартиры</v>
          </cell>
          <cell r="D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</row>
        <row r="2535">
          <cell r="C2535" t="str">
            <v>Коммунальные платежи (квартира)</v>
          </cell>
          <cell r="D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</row>
        <row r="2536">
          <cell r="C2536" t="str">
            <v>Прочие расходы (содержание персонала)</v>
          </cell>
          <cell r="D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</row>
        <row r="2537">
          <cell r="C2537" t="str">
            <v>Командировочные расходы</v>
          </cell>
          <cell r="D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</row>
        <row r="2538">
          <cell r="C2538" t="str">
            <v>Представительские расходы</v>
          </cell>
          <cell r="D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</row>
        <row r="2539">
          <cell r="C2539" t="str">
            <v>расходы на текущее обучение</v>
          </cell>
          <cell r="D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</row>
        <row r="2540">
          <cell r="C2540" t="str">
            <v>расходы на целевое обучение</v>
          </cell>
          <cell r="D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</row>
        <row r="2541">
          <cell r="C2541" t="str">
            <v>Услуги рекрутинговых агентств и прочие расходы по подбору персонала</v>
          </cell>
          <cell r="D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</row>
        <row r="2542">
          <cell r="C2542" t="str">
            <v>ремонт и обслуживание зданий и сооружений</v>
          </cell>
          <cell r="D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</row>
        <row r="2543">
          <cell r="C2543" t="str">
            <v>ремонт мебели</v>
          </cell>
          <cell r="D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</row>
        <row r="2544">
          <cell r="C2544" t="str">
            <v>ремонт бытовой техники</v>
          </cell>
          <cell r="D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</row>
        <row r="2545">
          <cell r="C2545" t="str">
            <v>запчасти и материалы</v>
          </cell>
          <cell r="D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</row>
        <row r="2546">
          <cell r="C2546" t="str">
            <v>оформление и обустройство офисов</v>
          </cell>
          <cell r="D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</row>
        <row r="2547">
          <cell r="C2547" t="str">
            <v>уборка офисов</v>
          </cell>
          <cell r="D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</row>
        <row r="2548">
          <cell r="C2548" t="str">
            <v>Услуги коммунального хозяйства</v>
          </cell>
          <cell r="D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</row>
        <row r="2549">
          <cell r="C2549" t="str">
            <v>канцелярские товары</v>
          </cell>
          <cell r="D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</row>
        <row r="2550">
          <cell r="C2550" t="str">
            <v>изготовление визиток (деловой полиграфии)</v>
          </cell>
          <cell r="D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</row>
        <row r="2551">
          <cell r="C2551" t="str">
            <v>хозтовары</v>
          </cell>
          <cell r="D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</row>
        <row r="2552">
          <cell r="C2552" t="str">
            <v>экономическая, правовая, справочная литература</v>
          </cell>
          <cell r="D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</row>
        <row r="2553">
          <cell r="C2553" t="str">
            <v>чистая вода</v>
          </cell>
          <cell r="D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</row>
        <row r="2554">
          <cell r="C2554" t="str">
            <v>прочие расходы (содержание офиса)</v>
          </cell>
          <cell r="D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</row>
        <row r="2555">
          <cell r="C2555" t="str">
            <v>Аренда офиса</v>
          </cell>
          <cell r="D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</row>
        <row r="2556">
          <cell r="C2556" t="str">
            <v>Аренда автостоянки</v>
          </cell>
          <cell r="D2556" t="str">
            <v>Завод</v>
          </cell>
          <cell r="H2556">
            <v>4000</v>
          </cell>
          <cell r="I2556">
            <v>4000</v>
          </cell>
          <cell r="J2556">
            <v>4000</v>
          </cell>
          <cell r="K2556">
            <v>12000</v>
          </cell>
          <cell r="L2556">
            <v>4000</v>
          </cell>
          <cell r="M2556">
            <v>4000</v>
          </cell>
          <cell r="N2556">
            <v>4000</v>
          </cell>
          <cell r="O2556">
            <v>4000</v>
          </cell>
          <cell r="P2556">
            <v>4000</v>
          </cell>
          <cell r="Q2556">
            <v>4000</v>
          </cell>
          <cell r="R2556">
            <v>4000</v>
          </cell>
          <cell r="S2556">
            <v>4000</v>
          </cell>
          <cell r="T2556">
            <v>4000</v>
          </cell>
          <cell r="U2556">
            <v>4000</v>
          </cell>
          <cell r="V2556">
            <v>4000</v>
          </cell>
          <cell r="W2556">
            <v>4000</v>
          </cell>
          <cell r="X2556">
            <v>48000</v>
          </cell>
        </row>
        <row r="2557">
          <cell r="C2557" t="str">
            <v>Прочие расходы (аренда зданий)</v>
          </cell>
          <cell r="D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</row>
        <row r="2558">
          <cell r="C2558" t="str">
            <v>ГСМ</v>
          </cell>
          <cell r="D2558" t="str">
            <v>Завод</v>
          </cell>
          <cell r="H2558">
            <v>40359</v>
          </cell>
          <cell r="I2558">
            <v>46427</v>
          </cell>
          <cell r="J2558">
            <v>46427</v>
          </cell>
          <cell r="K2558">
            <v>133213</v>
          </cell>
          <cell r="L2558">
            <v>40596</v>
          </cell>
          <cell r="M2558">
            <v>42347</v>
          </cell>
          <cell r="N2558">
            <v>52547</v>
          </cell>
          <cell r="O2558">
            <v>49997</v>
          </cell>
          <cell r="P2558">
            <v>45492</v>
          </cell>
          <cell r="Q2558">
            <v>78132</v>
          </cell>
          <cell r="R2558">
            <v>78132</v>
          </cell>
          <cell r="S2558">
            <v>78132</v>
          </cell>
          <cell r="T2558">
            <v>78132</v>
          </cell>
          <cell r="U2558">
            <v>80682</v>
          </cell>
          <cell r="V2558">
            <v>85187</v>
          </cell>
          <cell r="W2558">
            <v>116705</v>
          </cell>
          <cell r="X2558">
            <v>826081</v>
          </cell>
        </row>
        <row r="2559">
          <cell r="C2559" t="str">
            <v>услуги по ремонту и обслуживанию</v>
          </cell>
          <cell r="D2559" t="str">
            <v>Завод</v>
          </cell>
          <cell r="H2559">
            <v>50800</v>
          </cell>
          <cell r="I2559">
            <v>8800</v>
          </cell>
          <cell r="J2559">
            <v>6800</v>
          </cell>
          <cell r="K2559">
            <v>66400</v>
          </cell>
          <cell r="L2559">
            <v>6400</v>
          </cell>
          <cell r="M2559">
            <v>31400</v>
          </cell>
          <cell r="N2559">
            <v>78980</v>
          </cell>
          <cell r="O2559">
            <v>37800</v>
          </cell>
          <cell r="P2559">
            <v>5800</v>
          </cell>
          <cell r="Q2559">
            <v>54800</v>
          </cell>
          <cell r="R2559">
            <v>91800</v>
          </cell>
          <cell r="S2559">
            <v>72800</v>
          </cell>
          <cell r="T2559">
            <v>112300</v>
          </cell>
          <cell r="U2559">
            <v>91400</v>
          </cell>
          <cell r="V2559">
            <v>63000</v>
          </cell>
          <cell r="W2559">
            <v>19000</v>
          </cell>
          <cell r="X2559">
            <v>665480</v>
          </cell>
        </row>
        <row r="2560">
          <cell r="C2560" t="str">
            <v>Аренда машин / проездные</v>
          </cell>
          <cell r="D2560" t="str">
            <v>Завод</v>
          </cell>
          <cell r="H2560">
            <v>105000</v>
          </cell>
          <cell r="I2560">
            <v>105000</v>
          </cell>
          <cell r="J2560">
            <v>105000</v>
          </cell>
          <cell r="K2560">
            <v>315000</v>
          </cell>
          <cell r="L2560">
            <v>5000</v>
          </cell>
          <cell r="M2560">
            <v>5000</v>
          </cell>
          <cell r="N2560">
            <v>158000</v>
          </cell>
          <cell r="O2560">
            <v>155000</v>
          </cell>
          <cell r="P2560">
            <v>155000</v>
          </cell>
          <cell r="Q2560">
            <v>155000</v>
          </cell>
          <cell r="R2560">
            <v>200000</v>
          </cell>
          <cell r="S2560">
            <v>185000</v>
          </cell>
          <cell r="T2560">
            <v>185000</v>
          </cell>
          <cell r="U2560">
            <v>185000</v>
          </cell>
          <cell r="V2560">
            <v>185000</v>
          </cell>
          <cell r="W2560">
            <v>185000</v>
          </cell>
          <cell r="X2560">
            <v>1758000</v>
          </cell>
        </row>
        <row r="2561">
          <cell r="C2561" t="str">
            <v>Прочие расходы на транспорт</v>
          </cell>
          <cell r="D2561" t="str">
            <v>Завод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5000</v>
          </cell>
          <cell r="N2561">
            <v>41500</v>
          </cell>
          <cell r="O2561">
            <v>0</v>
          </cell>
          <cell r="P2561">
            <v>149500</v>
          </cell>
          <cell r="Q2561">
            <v>0</v>
          </cell>
          <cell r="R2561">
            <v>15000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211000</v>
          </cell>
        </row>
        <row r="2562">
          <cell r="C2562" t="str">
            <v>поддержка ПО</v>
          </cell>
          <cell r="D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</row>
        <row r="2563">
          <cell r="C2563" t="str">
            <v>ремонт и сервисное обслуживание</v>
          </cell>
          <cell r="D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</row>
        <row r="2564">
          <cell r="C2564" t="str">
            <v>расходы на хостинг и аутсорсинг</v>
          </cell>
          <cell r="D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</row>
        <row r="2565">
          <cell r="C2565" t="str">
            <v>Запасные части и расходные материалы для оргтехники</v>
          </cell>
          <cell r="D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</row>
        <row r="2566">
          <cell r="C2566" t="str">
            <v>Прочие расходы на содержание офисной техники и IT</v>
          </cell>
          <cell r="D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</row>
        <row r="2567">
          <cell r="C2567" t="str">
            <v>Услуги мобильной связи</v>
          </cell>
          <cell r="D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</row>
        <row r="2568">
          <cell r="C2568" t="str">
            <v>Услуги фиксированной связи</v>
          </cell>
          <cell r="D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</row>
        <row r="2569">
          <cell r="C2569" t="str">
            <v>Услуги Интернет</v>
          </cell>
          <cell r="D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</row>
        <row r="2570">
          <cell r="C2570" t="str">
            <v>Почтово-телеграфные и курьерские расходы</v>
          </cell>
          <cell r="D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</row>
        <row r="2571">
          <cell r="C2571" t="str">
            <v>Подписка на периодические издания</v>
          </cell>
          <cell r="D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</row>
        <row r="2572">
          <cell r="C2572" t="str">
            <v>Прочие услуги связи</v>
          </cell>
          <cell r="D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</row>
        <row r="2573">
          <cell r="C2573" t="str">
            <v>Аренда каналов связи</v>
          </cell>
          <cell r="D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</row>
        <row r="2574">
          <cell r="C2574" t="str">
            <v>Услуги по охране объектов и персонала</v>
          </cell>
          <cell r="D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</row>
        <row r="2575">
          <cell r="C2575" t="str">
            <v>Информационная безопасность</v>
          </cell>
          <cell r="D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</row>
        <row r="2576">
          <cell r="C2576" t="str">
            <v>Прочие расходы (безопасность)</v>
          </cell>
          <cell r="D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</row>
        <row r="2577">
          <cell r="C2577" t="str">
            <v>Услуги внешнего аудита</v>
          </cell>
          <cell r="D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</row>
        <row r="2578">
          <cell r="C2578" t="str">
            <v>Юридические услуги</v>
          </cell>
          <cell r="D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</row>
        <row r="2579">
          <cell r="C2579" t="str">
            <v>Услуги регистраторов, нотариальные услуги</v>
          </cell>
          <cell r="D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</row>
        <row r="2580">
          <cell r="C2580" t="str">
            <v>Консультационно-информационные услуги</v>
          </cell>
          <cell r="D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</row>
        <row r="2581">
          <cell r="C2581" t="str">
            <v>Комиссии банков</v>
          </cell>
          <cell r="D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</row>
        <row r="2582">
          <cell r="C2582" t="str">
            <v>Услуги налоговых консультантов</v>
          </cell>
          <cell r="D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</row>
        <row r="2583">
          <cell r="C2583" t="str">
            <v>Налоги</v>
          </cell>
          <cell r="D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</row>
        <row r="2584">
          <cell r="C2584" t="str">
            <v>Штрафы и пени по налогам и сборам</v>
          </cell>
          <cell r="D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</row>
        <row r="2585">
          <cell r="C2585" t="str">
            <v>Бухгалтерские услуги</v>
          </cell>
          <cell r="D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</row>
        <row r="2586">
          <cell r="C2586" t="str">
            <v>Прочие расходы (проф. услуги)</v>
          </cell>
          <cell r="D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</row>
        <row r="2587">
          <cell r="C2587" t="str">
            <v>на корпоративные медиа (реклама)</v>
          </cell>
          <cell r="D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</row>
        <row r="2588">
          <cell r="C2588" t="str">
            <v>на корпоративные презентации (реклама)</v>
          </cell>
          <cell r="D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</row>
        <row r="2589">
          <cell r="C2589" t="str">
            <v>на федеральные и региональные СМИ (реклама)</v>
          </cell>
          <cell r="D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</row>
        <row r="2590">
          <cell r="C2590" t="str">
            <v>прочие (реклама)</v>
          </cell>
          <cell r="D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</row>
        <row r="2591">
          <cell r="C2591" t="str">
            <v>внутренние коммуникации (корп. мероприятия)</v>
          </cell>
          <cell r="D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</row>
        <row r="2592">
          <cell r="C2592" t="str">
            <v>проведение Стратегической сессии и семинаров (корп. мероприятия)</v>
          </cell>
          <cell r="D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</row>
        <row r="2593">
          <cell r="C2593" t="str">
            <v>участие в общественно-экономических мероприятиях (соц. проекты)</v>
          </cell>
          <cell r="D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</row>
        <row r="2594">
          <cell r="C2594" t="str">
            <v>поддержка некоммерческих и неправительственных организаций и объединений (соц. проекты)</v>
          </cell>
          <cell r="D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</row>
        <row r="2595">
          <cell r="C2595" t="str">
            <v>Прочие расходы (связи с общественностью)</v>
          </cell>
          <cell r="D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</row>
        <row r="2596">
          <cell r="C2596" t="str">
            <v>Ремонт офисных зданий и сооружений</v>
          </cell>
          <cell r="D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</row>
        <row r="2597">
          <cell r="C2597" t="str">
            <v>Покупка автотранспорта</v>
          </cell>
          <cell r="D2597" t="str">
            <v>Завод</v>
          </cell>
          <cell r="H2597">
            <v>28851</v>
          </cell>
          <cell r="I2597">
            <v>28851</v>
          </cell>
          <cell r="J2597">
            <v>28851</v>
          </cell>
          <cell r="K2597">
            <v>86553</v>
          </cell>
          <cell r="L2597">
            <v>28851</v>
          </cell>
          <cell r="M2597">
            <v>28851</v>
          </cell>
          <cell r="N2597">
            <v>31211</v>
          </cell>
          <cell r="O2597">
            <v>1646000</v>
          </cell>
          <cell r="P2597">
            <v>467500</v>
          </cell>
          <cell r="Q2597">
            <v>467500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2669913</v>
          </cell>
        </row>
        <row r="2598">
          <cell r="C2598" t="str">
            <v>мебель</v>
          </cell>
          <cell r="D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</row>
        <row r="2599">
          <cell r="C2599" t="str">
            <v>компьютерная техника</v>
          </cell>
          <cell r="D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</row>
        <row r="2600">
          <cell r="C2600" t="str">
            <v>средства связи, бытовая техника</v>
          </cell>
          <cell r="D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</row>
        <row r="2601">
          <cell r="C2601" t="str">
            <v>серверное и сетевое оборудование</v>
          </cell>
          <cell r="D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</row>
        <row r="2602">
          <cell r="C2602" t="str">
            <v>Программное обеспечение</v>
          </cell>
          <cell r="D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</row>
        <row r="2603">
          <cell r="C2603" t="str">
            <v>Прочие расходы (инвестиции АУР)</v>
          </cell>
          <cell r="D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</row>
        <row r="2604">
          <cell r="C2604" t="str">
            <v>Доходы от проектов "под ключ"</v>
          </cell>
          <cell r="D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</row>
        <row r="2605">
          <cell r="C2605" t="str">
            <v>Доходы от продажи основных средств</v>
          </cell>
          <cell r="D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</row>
        <row r="2606">
          <cell r="C2606" t="str">
            <v>Поступления от реализации Бизнесов/Проектов</v>
          </cell>
          <cell r="D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</row>
        <row r="2607">
          <cell r="C2607" t="str">
            <v>Поступления от займов выданных (сторонние контрагенты и прочие акционеры, кроме РМАГ)</v>
          </cell>
          <cell r="D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</row>
        <row r="2608">
          <cell r="C2608" t="str">
            <v>Поступления от займов выданных (Бизнесы/Проекты/ДЗО)</v>
          </cell>
          <cell r="D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</row>
        <row r="2609">
          <cell r="C2609" t="str">
            <v>Прочие поступления по инвестиционной деятельности</v>
          </cell>
          <cell r="D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</row>
        <row r="2610">
          <cell r="C2610" t="str">
            <v>Оборудование Oerlikon</v>
          </cell>
          <cell r="D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</row>
        <row r="2611">
          <cell r="C2611" t="str">
            <v>Оборудование Oerlikon. Расходы на БГ</v>
          </cell>
          <cell r="D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</row>
        <row r="2612">
          <cell r="C2612" t="str">
            <v>Таможенное оформление</v>
          </cell>
          <cell r="D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</row>
        <row r="2613">
          <cell r="C2613" t="str">
            <v>Вспомогательное оборудование</v>
          </cell>
          <cell r="D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</row>
        <row r="2614">
          <cell r="C2614" t="str">
            <v>Генеральный подряд</v>
          </cell>
          <cell r="D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</row>
        <row r="2615">
          <cell r="C2615" t="str">
            <v>Технический надзор</v>
          </cell>
          <cell r="D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</row>
        <row r="2616">
          <cell r="C2616" t="str">
            <v>СМР + проектирование + аренда (покупка) земли</v>
          </cell>
          <cell r="D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</row>
        <row r="2617">
          <cell r="C2617" t="str">
            <v>Вложения в проекты "под ключ"</v>
          </cell>
          <cell r="D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</row>
        <row r="2618">
          <cell r="C2618" t="str">
            <v>Прочие инвестиции в основные средства</v>
          </cell>
          <cell r="D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</row>
        <row r="2619">
          <cell r="C2619" t="str">
            <v>Инвестиции в бизнесы/проекты/ДЗО</v>
          </cell>
          <cell r="D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</row>
        <row r="2620">
          <cell r="C2620" t="str">
            <v>Выплаты по займам выданным (сторонние контрагенты и прочие акционеры, кроме РМАГ)</v>
          </cell>
          <cell r="D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</row>
        <row r="2621">
          <cell r="C2621" t="str">
            <v>Выплаты по займам выданным (Бизнесы/Проекты/ДЗО)</v>
          </cell>
          <cell r="D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</row>
        <row r="2622">
          <cell r="C2622" t="str">
            <v>Вложение в уставный капитал НТЦ</v>
          </cell>
          <cell r="D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</row>
        <row r="2623">
          <cell r="C2623" t="str">
            <v>Расходы на НИР и НИОКР НТЦ</v>
          </cell>
          <cell r="D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</row>
        <row r="2624">
          <cell r="C2624" t="str">
            <v>Акционерное финансирование от РМАГ</v>
          </cell>
          <cell r="D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</row>
        <row r="2625">
          <cell r="C2625" t="str">
            <v>Акционерное финансирование от Меткомбанка</v>
          </cell>
          <cell r="D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</row>
        <row r="2626">
          <cell r="C2626" t="str">
            <v>Акционерное финансирование от 3-х лиц по указанию РМАГ</v>
          </cell>
          <cell r="D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</row>
        <row r="2627">
          <cell r="C2627" t="str">
            <v>Акционерное финансирование от прочих акционеров</v>
          </cell>
          <cell r="D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</row>
        <row r="2628">
          <cell r="C2628" t="str">
            <v>Привлечение банковских кредитов</v>
          </cell>
          <cell r="D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</row>
        <row r="2629">
          <cell r="C2629" t="str">
            <v>Поступления от займов полученных (сторонние контрагенты и прочие акционеры, кроме РМАГ)</v>
          </cell>
          <cell r="D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</row>
        <row r="2630">
          <cell r="C2630" t="str">
            <v>Поступления от займов полученных (Бизнесы/Проекты/ДЗО)</v>
          </cell>
          <cell r="D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</row>
        <row r="2631">
          <cell r="C2631" t="str">
            <v>Поступления от ценных бумаг</v>
          </cell>
          <cell r="D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C2632" t="str">
            <v>Прочие поступления по финансовой деятельности</v>
          </cell>
          <cell r="D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C2633" t="str">
            <v>Выплата дивидендов в РМАГ</v>
          </cell>
          <cell r="D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</row>
        <row r="2634">
          <cell r="C2634" t="str">
            <v>Выплата дивидендов в Меткомбанк</v>
          </cell>
          <cell r="D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</row>
        <row r="2635">
          <cell r="C2635" t="str">
            <v>Выплата дивидендов на 3-х лиц по указанию РМАГ</v>
          </cell>
          <cell r="D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</row>
        <row r="2636">
          <cell r="C2636" t="str">
            <v>Выплата дивидендов прочим акционерам</v>
          </cell>
          <cell r="D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</row>
        <row r="2637">
          <cell r="C2637" t="str">
            <v>Погашение банковских кредитов</v>
          </cell>
          <cell r="D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</row>
        <row r="2638">
          <cell r="C2638" t="str">
            <v>Выплаты по займам полученным (сторонние контрагенты и прочие акционеры, кроме РМАГ)</v>
          </cell>
          <cell r="D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C2639" t="str">
            <v>Выплаты по займам полученным (Бизнесы/Проекты/ДЗО)</v>
          </cell>
          <cell r="D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</row>
        <row r="2640">
          <cell r="C2640" t="str">
            <v>Выплаты по ценным бумагам</v>
          </cell>
          <cell r="D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</row>
        <row r="2641">
          <cell r="C2641" t="str">
            <v>Прочие расходы по финансовой деятельности</v>
          </cell>
          <cell r="D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</row>
        <row r="2642">
          <cell r="C2642" t="str">
            <v>Курсовые разницы</v>
          </cell>
          <cell r="D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C2643" t="str">
            <v>Транзитные поступления от РМАГ</v>
          </cell>
          <cell r="D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</row>
        <row r="2644">
          <cell r="C2644" t="str">
            <v>Транзитные поступления от Меткомбанка</v>
          </cell>
          <cell r="D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</row>
        <row r="2645">
          <cell r="C2645" t="str">
            <v>Транзитные поступления от 3-х лиц по указанию РМАГ</v>
          </cell>
          <cell r="D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</row>
        <row r="2646">
          <cell r="C2646" t="str">
            <v>Транзитные поступления от Бизнесов/Проектов/ДЗО</v>
          </cell>
          <cell r="D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</row>
        <row r="2647">
          <cell r="C2647" t="str">
            <v>Транзитные выбытия в РМАГ</v>
          </cell>
          <cell r="D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</row>
        <row r="2648">
          <cell r="C2648" t="str">
            <v>Транзитные выбытия в Меткомбанк</v>
          </cell>
          <cell r="D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</row>
        <row r="2649">
          <cell r="C2649" t="str">
            <v>Транзитные выбытия на 3-х лиц по указанию РМАГ</v>
          </cell>
          <cell r="D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</row>
        <row r="2650">
          <cell r="C2650" t="str">
            <v>Транзитные выбытия в Бизнесы/Проекты/ДЗО</v>
          </cell>
          <cell r="D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</row>
        <row r="2651">
          <cell r="C2651" t="str">
            <v>Чистое изменение денежных средств</v>
          </cell>
          <cell r="D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</row>
        <row r="2652">
          <cell r="C2652" t="str">
            <v>Денежные средства на начало периода</v>
          </cell>
          <cell r="D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</row>
        <row r="2653">
          <cell r="C2653" t="str">
            <v>Денежные средства на конец периода</v>
          </cell>
          <cell r="D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</row>
        <row r="2654">
          <cell r="C2654" t="str">
            <v>Покупка валюты</v>
          </cell>
          <cell r="D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</row>
        <row r="2655">
          <cell r="C2655" t="str">
            <v>Перевод собственных средств</v>
          </cell>
          <cell r="D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</row>
        <row r="2656">
          <cell r="D2656" t="str">
            <v>Завод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-145000</v>
          </cell>
          <cell r="S2656">
            <v>-1845000</v>
          </cell>
          <cell r="T2656">
            <v>-1225000</v>
          </cell>
          <cell r="U2656">
            <v>-815000</v>
          </cell>
          <cell r="V2656">
            <v>-1095000</v>
          </cell>
          <cell r="W2656">
            <v>-1575000</v>
          </cell>
          <cell r="X2656">
            <v>-6700000</v>
          </cell>
        </row>
        <row r="2657">
          <cell r="C2657" t="str">
            <v>Доходы от продажи собственных модулей</v>
          </cell>
          <cell r="D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</row>
        <row r="2658">
          <cell r="C2658" t="str">
            <v>НИР и НИОКР НТЦ - Хевел</v>
          </cell>
          <cell r="D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</row>
        <row r="2659">
          <cell r="C2659" t="str">
            <v>Генеральный подряд ИЭС - Хевел</v>
          </cell>
          <cell r="D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C2660" t="str">
            <v>Поступления от Бизнесов/Проектов</v>
          </cell>
          <cell r="D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</row>
        <row r="2661">
          <cell r="C2661" t="str">
            <v>Проценты по банковским депозитам</v>
          </cell>
          <cell r="D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</row>
        <row r="2662">
          <cell r="C2662" t="str">
            <v>Проценты по предоставленным кредитам/займам</v>
          </cell>
          <cell r="D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</row>
        <row r="2663">
          <cell r="C2663" t="str">
            <v>Доходы от продажи модулей</v>
          </cell>
          <cell r="D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</row>
        <row r="2664">
          <cell r="C2664" t="str">
            <v>Доходы от продажи коммерческих установок</v>
          </cell>
          <cell r="D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</row>
        <row r="2665">
          <cell r="C2665" t="str">
            <v>Оказание услуг технического исполнителя</v>
          </cell>
          <cell r="D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</row>
        <row r="2666">
          <cell r="C2666" t="str">
            <v>Прочие поступления</v>
          </cell>
          <cell r="D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</row>
        <row r="2667">
          <cell r="C2667" t="str">
            <v>Сырье и материалы</v>
          </cell>
          <cell r="D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</row>
        <row r="2668">
          <cell r="C2668" t="str">
            <v>ФОТ + ЕСН</v>
          </cell>
          <cell r="D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</row>
        <row r="2669">
          <cell r="C2669" t="str">
            <v>Электроэнергия</v>
          </cell>
          <cell r="D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</row>
        <row r="2670">
          <cell r="C2670" t="str">
            <v>Общепроизводственные</v>
          </cell>
          <cell r="D2670" t="str">
            <v>Завод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145000</v>
          </cell>
          <cell r="S2670">
            <v>1845000</v>
          </cell>
          <cell r="T2670">
            <v>1225000</v>
          </cell>
          <cell r="U2670">
            <v>815000</v>
          </cell>
          <cell r="V2670">
            <v>1095000</v>
          </cell>
          <cell r="W2670">
            <v>1575000</v>
          </cell>
          <cell r="X2670">
            <v>6700000</v>
          </cell>
        </row>
        <row r="2671">
          <cell r="C2671" t="str">
            <v>Прочие производственные расходы</v>
          </cell>
          <cell r="D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</row>
        <row r="2672">
          <cell r="C2672" t="str">
            <v>Операционные расходы по новым проектам</v>
          </cell>
          <cell r="D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</row>
        <row r="2673">
          <cell r="C2673" t="str">
            <v>Выплата процентов по полученным займам и кредитам</v>
          </cell>
          <cell r="D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</row>
        <row r="2674">
          <cell r="C2674" t="str">
            <v>Налоги и сборы, штрафы и пени</v>
          </cell>
          <cell r="D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</row>
        <row r="2675">
          <cell r="C2675" t="str">
            <v>Возмещение НДС</v>
          </cell>
          <cell r="D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</row>
        <row r="2676">
          <cell r="C2676" t="str">
            <v>Расходы на закупку модулей</v>
          </cell>
          <cell r="D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</row>
        <row r="2677">
          <cell r="C2677" t="str">
            <v>Расходы на закупку и монтаж коммерческих установок</v>
          </cell>
          <cell r="D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</row>
        <row r="2678">
          <cell r="C2678" t="str">
            <v>Прочие расходы</v>
          </cell>
          <cell r="D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C2679" t="str">
            <v>Коммерческие расходы</v>
          </cell>
          <cell r="D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C2680" t="str">
            <v>основная зарплата + подоходный налог</v>
          </cell>
          <cell r="D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</row>
        <row r="2681">
          <cell r="C2681" t="str">
            <v>бонус + подоходный налог</v>
          </cell>
          <cell r="D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</row>
        <row r="2682">
          <cell r="C2682" t="str">
            <v>льготы, материальная помощь</v>
          </cell>
          <cell r="D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</row>
        <row r="2683">
          <cell r="C2683" t="str">
            <v>резерв (фонд оплаты труда)</v>
          </cell>
          <cell r="D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</row>
        <row r="2684">
          <cell r="C2684" t="str">
            <v>Социальные выплаты (ЕСН)</v>
          </cell>
          <cell r="D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</row>
        <row r="2685">
          <cell r="C2685" t="str">
            <v>Добровольное медицинское страхование</v>
          </cell>
          <cell r="D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</row>
        <row r="2686">
          <cell r="C2686" t="str">
            <v>Прочие виды страхования</v>
          </cell>
          <cell r="D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</row>
        <row r="2687">
          <cell r="C2687" t="str">
            <v>спортивно-оздоровительные мероприятия</v>
          </cell>
          <cell r="D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</row>
        <row r="2688">
          <cell r="C2688" t="str">
            <v>расходы на культурно-массовые мероприятия, корпоративные вечера и пр.</v>
          </cell>
          <cell r="D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</row>
        <row r="2689">
          <cell r="C2689" t="str">
            <v>Взносы в негосударственный ПФ</v>
          </cell>
          <cell r="D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</row>
        <row r="2690">
          <cell r="C2690" t="str">
            <v>Аренда квартиры</v>
          </cell>
          <cell r="D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</row>
        <row r="2691">
          <cell r="C2691" t="str">
            <v>Коммунальные платежи (квартира)</v>
          </cell>
          <cell r="D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</row>
        <row r="2692">
          <cell r="C2692" t="str">
            <v>Прочие расходы (содержание персонала)</v>
          </cell>
          <cell r="D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</row>
        <row r="2693">
          <cell r="C2693" t="str">
            <v>Командировочные расходы</v>
          </cell>
          <cell r="D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C2694" t="str">
            <v>Представительские расходы</v>
          </cell>
          <cell r="D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</row>
        <row r="2695">
          <cell r="C2695" t="str">
            <v>расходы на текущее обучение</v>
          </cell>
          <cell r="D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</row>
        <row r="2696">
          <cell r="C2696" t="str">
            <v>расходы на целевое обучение</v>
          </cell>
          <cell r="D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</row>
        <row r="2697">
          <cell r="C2697" t="str">
            <v>Услуги рекрутинговых агентств и прочие расходы по подбору персонала</v>
          </cell>
          <cell r="D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</row>
        <row r="2698">
          <cell r="C2698" t="str">
            <v>ремонт и обслуживание зданий и сооружений</v>
          </cell>
          <cell r="D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</row>
        <row r="2699">
          <cell r="C2699" t="str">
            <v>ремонт мебели</v>
          </cell>
          <cell r="D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</row>
        <row r="2700">
          <cell r="C2700" t="str">
            <v>ремонт бытовой техники</v>
          </cell>
          <cell r="D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</row>
        <row r="2701">
          <cell r="C2701" t="str">
            <v>запчасти и материалы</v>
          </cell>
          <cell r="D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</row>
        <row r="2702">
          <cell r="C2702" t="str">
            <v>оформление и обустройство офисов</v>
          </cell>
          <cell r="D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</row>
        <row r="2703">
          <cell r="C2703" t="str">
            <v>уборка офисов</v>
          </cell>
          <cell r="D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</row>
        <row r="2704">
          <cell r="C2704" t="str">
            <v>Услуги коммунального хозяйства</v>
          </cell>
          <cell r="D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</row>
        <row r="2705">
          <cell r="C2705" t="str">
            <v>канцелярские товары</v>
          </cell>
          <cell r="D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</row>
        <row r="2706">
          <cell r="C2706" t="str">
            <v>изготовление визиток (деловой полиграфии)</v>
          </cell>
          <cell r="D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</row>
        <row r="2707">
          <cell r="C2707" t="str">
            <v>хозтовары</v>
          </cell>
          <cell r="D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</row>
        <row r="2708">
          <cell r="C2708" t="str">
            <v>экономическая, правовая, справочная литература</v>
          </cell>
          <cell r="D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</row>
        <row r="2709">
          <cell r="C2709" t="str">
            <v>чистая вода</v>
          </cell>
          <cell r="D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</row>
        <row r="2710">
          <cell r="C2710" t="str">
            <v>прочие расходы (содержание офиса)</v>
          </cell>
          <cell r="D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</row>
        <row r="2711">
          <cell r="C2711" t="str">
            <v>Аренда офиса</v>
          </cell>
          <cell r="D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</row>
        <row r="2712">
          <cell r="C2712" t="str">
            <v>Аренда автостоянки</v>
          </cell>
          <cell r="D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</row>
        <row r="2713">
          <cell r="C2713" t="str">
            <v>Прочие расходы (аренда зданий)</v>
          </cell>
          <cell r="D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</row>
        <row r="2714">
          <cell r="C2714" t="str">
            <v>ГСМ</v>
          </cell>
          <cell r="D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</row>
        <row r="2715">
          <cell r="C2715" t="str">
            <v>услуги по ремонту и обслуживанию</v>
          </cell>
          <cell r="D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</row>
        <row r="2716">
          <cell r="C2716" t="str">
            <v>Аренда машин / проездные</v>
          </cell>
          <cell r="D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</row>
        <row r="2717">
          <cell r="C2717" t="str">
            <v>Прочие расходы на транспорт</v>
          </cell>
          <cell r="D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</row>
        <row r="2718">
          <cell r="C2718" t="str">
            <v>поддержка ПО</v>
          </cell>
          <cell r="D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</row>
        <row r="2719">
          <cell r="C2719" t="str">
            <v>ремонт и сервисное обслуживание</v>
          </cell>
          <cell r="D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</row>
        <row r="2720">
          <cell r="C2720" t="str">
            <v>расходы на хостинг и аутсорсинг</v>
          </cell>
          <cell r="D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</row>
        <row r="2721">
          <cell r="C2721" t="str">
            <v>Запасные части и расходные материалы для оргтехники</v>
          </cell>
          <cell r="D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</row>
        <row r="2722">
          <cell r="C2722" t="str">
            <v>Прочие расходы на содержание офисной техники и IT</v>
          </cell>
          <cell r="D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</row>
        <row r="2723">
          <cell r="C2723" t="str">
            <v>Услуги мобильной связи</v>
          </cell>
          <cell r="D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</row>
        <row r="2724">
          <cell r="C2724" t="str">
            <v>Услуги фиксированной связи</v>
          </cell>
          <cell r="D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</row>
        <row r="2725">
          <cell r="C2725" t="str">
            <v>Услуги Интернет</v>
          </cell>
          <cell r="D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</row>
        <row r="2726">
          <cell r="C2726" t="str">
            <v>Почтово-телеграфные и курьерские расходы</v>
          </cell>
          <cell r="D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</row>
        <row r="2727">
          <cell r="C2727" t="str">
            <v>Подписка на периодические издания</v>
          </cell>
          <cell r="D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</row>
        <row r="2728">
          <cell r="C2728" t="str">
            <v>Прочие услуги связи</v>
          </cell>
          <cell r="D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</row>
        <row r="2729">
          <cell r="C2729" t="str">
            <v>Аренда каналов связи</v>
          </cell>
          <cell r="D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</row>
        <row r="2730">
          <cell r="C2730" t="str">
            <v>Услуги по охране объектов и персонала</v>
          </cell>
          <cell r="D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</row>
        <row r="2731">
          <cell r="C2731" t="str">
            <v>Информационная безопасность</v>
          </cell>
          <cell r="D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</row>
        <row r="2732">
          <cell r="C2732" t="str">
            <v>Прочие расходы (безопасность)</v>
          </cell>
          <cell r="D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</row>
        <row r="2733">
          <cell r="C2733" t="str">
            <v>Услуги внешнего аудита</v>
          </cell>
          <cell r="D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</row>
        <row r="2734">
          <cell r="C2734" t="str">
            <v>Юридические услуги</v>
          </cell>
          <cell r="D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</row>
        <row r="2735">
          <cell r="C2735" t="str">
            <v>Услуги регистраторов, нотариальные услуги</v>
          </cell>
          <cell r="D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</row>
        <row r="2736">
          <cell r="C2736" t="str">
            <v>Консультационно-информационные услуги</v>
          </cell>
          <cell r="D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</row>
        <row r="2737">
          <cell r="C2737" t="str">
            <v>Комиссии банков</v>
          </cell>
          <cell r="D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</row>
        <row r="2738">
          <cell r="C2738" t="str">
            <v>Услуги налоговых консультантов</v>
          </cell>
          <cell r="D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</row>
        <row r="2739">
          <cell r="C2739" t="str">
            <v>Налоги</v>
          </cell>
          <cell r="D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</row>
        <row r="2740">
          <cell r="C2740" t="str">
            <v>Штрафы и пени по налогам и сборам</v>
          </cell>
          <cell r="D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</row>
        <row r="2741">
          <cell r="C2741" t="str">
            <v>Бухгалтерские услуги</v>
          </cell>
          <cell r="D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</row>
        <row r="2742">
          <cell r="C2742" t="str">
            <v>Прочие расходы (проф. услуги)</v>
          </cell>
          <cell r="D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C2743" t="str">
            <v>на корпоративные медиа (реклама)</v>
          </cell>
          <cell r="D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</row>
        <row r="2744">
          <cell r="C2744" t="str">
            <v>на корпоративные презентации (реклама)</v>
          </cell>
          <cell r="D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</row>
        <row r="2745">
          <cell r="C2745" t="str">
            <v>на федеральные и региональные СМИ (реклама)</v>
          </cell>
          <cell r="D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</row>
        <row r="2746">
          <cell r="C2746" t="str">
            <v>прочие (реклама)</v>
          </cell>
          <cell r="D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</row>
        <row r="2747">
          <cell r="C2747" t="str">
            <v>внутренние коммуникации (корп. мероприятия)</v>
          </cell>
          <cell r="D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</row>
        <row r="2748">
          <cell r="C2748" t="str">
            <v>проведение Стратегической сессии и семинаров (корп. мероприятия)</v>
          </cell>
          <cell r="D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</row>
        <row r="2749">
          <cell r="C2749" t="str">
            <v>участие в общественно-экономических мероприятиях (соц. проекты)</v>
          </cell>
          <cell r="D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</row>
        <row r="2750">
          <cell r="C2750" t="str">
            <v>поддержка некоммерческих и неправительственных организаций и объединений (соц. проекты)</v>
          </cell>
          <cell r="D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</row>
        <row r="2751">
          <cell r="C2751" t="str">
            <v>Прочие расходы (связи с общественностью)</v>
          </cell>
          <cell r="D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</row>
        <row r="2752">
          <cell r="C2752" t="str">
            <v>Ремонт офисных зданий и сооружений</v>
          </cell>
          <cell r="D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</row>
        <row r="2753">
          <cell r="C2753" t="str">
            <v>Покупка автотранспорта</v>
          </cell>
          <cell r="D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</row>
        <row r="2754">
          <cell r="C2754" t="str">
            <v>мебель</v>
          </cell>
          <cell r="D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</row>
        <row r="2755">
          <cell r="C2755" t="str">
            <v>компьютерная техника</v>
          </cell>
          <cell r="D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</row>
        <row r="2756">
          <cell r="C2756" t="str">
            <v>средства связи, бытовая техника</v>
          </cell>
          <cell r="D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</row>
        <row r="2757">
          <cell r="C2757" t="str">
            <v>серверное и сетевое оборудование</v>
          </cell>
          <cell r="D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</row>
        <row r="2758">
          <cell r="C2758" t="str">
            <v>Программное обеспечение</v>
          </cell>
          <cell r="D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</row>
        <row r="2759">
          <cell r="C2759" t="str">
            <v>Прочие расходы (инвестиции АУР)</v>
          </cell>
          <cell r="D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</row>
        <row r="2760">
          <cell r="C2760" t="str">
            <v>Доходы от проектов "под ключ"</v>
          </cell>
          <cell r="D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</row>
        <row r="2761">
          <cell r="C2761" t="str">
            <v>Доходы от продажи основных средств</v>
          </cell>
          <cell r="D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</row>
        <row r="2762">
          <cell r="C2762" t="str">
            <v>Поступления от реализации Бизнесов/Проектов</v>
          </cell>
          <cell r="D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</row>
        <row r="2763">
          <cell r="C2763" t="str">
            <v>Поступления от займов выданных (сторонние контрагенты и прочие акционеры, кроме РМАГ)</v>
          </cell>
          <cell r="D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</row>
        <row r="2764">
          <cell r="C2764" t="str">
            <v>Поступления от займов выданных (Бизнесы/Проекты/ДЗО)</v>
          </cell>
          <cell r="D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</row>
        <row r="2765">
          <cell r="C2765" t="str">
            <v>Прочие поступления по инвестиционной деятельности</v>
          </cell>
          <cell r="D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</row>
        <row r="2766">
          <cell r="C2766" t="str">
            <v>Оборудование Oerlikon</v>
          </cell>
          <cell r="D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</row>
        <row r="2767">
          <cell r="C2767" t="str">
            <v>Оборудование Oerlikon. Расходы на БГ</v>
          </cell>
          <cell r="D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</row>
        <row r="2768">
          <cell r="C2768" t="str">
            <v>Таможенное оформление</v>
          </cell>
          <cell r="D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</row>
        <row r="2769">
          <cell r="C2769" t="str">
            <v>Вспомогательное оборудование</v>
          </cell>
          <cell r="D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</row>
        <row r="2770">
          <cell r="C2770" t="str">
            <v>Генеральный подряд</v>
          </cell>
          <cell r="D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</row>
        <row r="2771">
          <cell r="C2771" t="str">
            <v>Технический надзор</v>
          </cell>
          <cell r="D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</row>
        <row r="2772">
          <cell r="C2772" t="str">
            <v>СМР + проектирование + аренда (покупка) земли</v>
          </cell>
          <cell r="D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</row>
        <row r="2773">
          <cell r="C2773" t="str">
            <v>Вложения в проекты "под ключ"</v>
          </cell>
          <cell r="D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</row>
        <row r="2774">
          <cell r="C2774" t="str">
            <v>Прочие инвестиции в основные средства</v>
          </cell>
          <cell r="D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</row>
        <row r="2775">
          <cell r="C2775" t="str">
            <v>Инвестиции в бизнесы/проекты/ДЗО</v>
          </cell>
          <cell r="D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</row>
        <row r="2776">
          <cell r="C2776" t="str">
            <v>Выплаты по займам выданным (сторонние контрагенты и прочие акционеры, кроме РМАГ)</v>
          </cell>
          <cell r="D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</row>
        <row r="2777">
          <cell r="C2777" t="str">
            <v>Выплаты по займам выданным (Бизнесы/Проекты/ДЗО)</v>
          </cell>
          <cell r="D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</row>
        <row r="2778">
          <cell r="C2778" t="str">
            <v>Вложение в уставный капитал НТЦ</v>
          </cell>
          <cell r="D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</row>
        <row r="2779">
          <cell r="C2779" t="str">
            <v>Расходы на НИР и НИОКР НТЦ</v>
          </cell>
          <cell r="D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</row>
        <row r="2780">
          <cell r="C2780" t="str">
            <v>Акционерное финансирование от РМАГ</v>
          </cell>
          <cell r="D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</row>
        <row r="2781">
          <cell r="C2781" t="str">
            <v>Акционерное финансирование от Меткомбанка</v>
          </cell>
          <cell r="D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</row>
        <row r="2782">
          <cell r="C2782" t="str">
            <v>Акционерное финансирование от 3-х лиц по указанию РМАГ</v>
          </cell>
          <cell r="D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</row>
        <row r="2783">
          <cell r="C2783" t="str">
            <v>Акционерное финансирование от прочих акционеров</v>
          </cell>
          <cell r="D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</row>
        <row r="2784">
          <cell r="C2784" t="str">
            <v>Привлечение банковских кредитов</v>
          </cell>
          <cell r="D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</row>
        <row r="2785">
          <cell r="C2785" t="str">
            <v>Поступления от займов полученных (сторонние контрагенты и прочие акционеры, кроме РМАГ)</v>
          </cell>
          <cell r="D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</row>
        <row r="2786">
          <cell r="C2786" t="str">
            <v>Поступления от займов полученных (Бизнесы/Проекты/ДЗО)</v>
          </cell>
          <cell r="D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</row>
        <row r="2787">
          <cell r="C2787" t="str">
            <v>Поступления от ценных бумаг</v>
          </cell>
          <cell r="D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</row>
        <row r="2788">
          <cell r="C2788" t="str">
            <v>Прочие поступления по финансовой деятельности</v>
          </cell>
          <cell r="D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</row>
        <row r="2789">
          <cell r="C2789" t="str">
            <v>Выплата дивидендов в РМАГ</v>
          </cell>
          <cell r="D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</row>
        <row r="2790">
          <cell r="C2790" t="str">
            <v>Выплата дивидендов в Меткомбанк</v>
          </cell>
          <cell r="D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</row>
        <row r="2791">
          <cell r="C2791" t="str">
            <v>Выплата дивидендов на 3-х лиц по указанию РМАГ</v>
          </cell>
          <cell r="D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</row>
        <row r="2792">
          <cell r="C2792" t="str">
            <v>Выплата дивидендов прочим акционерам</v>
          </cell>
          <cell r="D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</row>
        <row r="2793">
          <cell r="C2793" t="str">
            <v>Погашение банковских кредитов</v>
          </cell>
          <cell r="D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</row>
        <row r="2794">
          <cell r="C2794" t="str">
            <v>Выплаты по займам полученным (сторонние контрагенты и прочие акционеры, кроме РМАГ)</v>
          </cell>
          <cell r="D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</row>
        <row r="2795">
          <cell r="C2795" t="str">
            <v>Выплаты по займам полученным (Бизнесы/Проекты/ДЗО)</v>
          </cell>
          <cell r="D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</row>
        <row r="2796">
          <cell r="C2796" t="str">
            <v>Выплаты по ценным бумагам</v>
          </cell>
          <cell r="D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</row>
        <row r="2797">
          <cell r="C2797" t="str">
            <v>Прочие расходы по финансовой деятельности</v>
          </cell>
          <cell r="D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</row>
        <row r="2798">
          <cell r="C2798" t="str">
            <v>Курсовые разницы</v>
          </cell>
          <cell r="D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</row>
        <row r="2799">
          <cell r="C2799" t="str">
            <v>Транзитные поступления от РМАГ</v>
          </cell>
          <cell r="D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</row>
        <row r="2800">
          <cell r="C2800" t="str">
            <v>Транзитные поступления от Меткомбанка</v>
          </cell>
          <cell r="D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</row>
        <row r="2801">
          <cell r="C2801" t="str">
            <v>Транзитные поступления от 3-х лиц по указанию РМАГ</v>
          </cell>
          <cell r="D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</row>
        <row r="2802">
          <cell r="C2802" t="str">
            <v>Транзитные поступления от Бизнесов/Проектов/ДЗО</v>
          </cell>
          <cell r="D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</row>
        <row r="2803">
          <cell r="C2803" t="str">
            <v>Транзитные выбытия в РМАГ</v>
          </cell>
          <cell r="D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</row>
        <row r="2804">
          <cell r="C2804" t="str">
            <v>Транзитные выбытия в Меткомбанк</v>
          </cell>
          <cell r="D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</row>
        <row r="2805">
          <cell r="C2805" t="str">
            <v>Транзитные выбытия на 3-х лиц по указанию РМАГ</v>
          </cell>
          <cell r="D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</row>
        <row r="2806">
          <cell r="C2806" t="str">
            <v>Транзитные выбытия в Бизнесы/Проекты/ДЗО</v>
          </cell>
          <cell r="D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</row>
        <row r="2807">
          <cell r="C2807" t="str">
            <v>Чистое изменение денежных средств</v>
          </cell>
          <cell r="D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</row>
        <row r="2808">
          <cell r="C2808" t="str">
            <v>Денежные средства на начало периода</v>
          </cell>
          <cell r="D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</row>
        <row r="2809">
          <cell r="C2809" t="str">
            <v>Денежные средства на конец периода</v>
          </cell>
          <cell r="D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</row>
        <row r="2810">
          <cell r="C2810" t="str">
            <v>Покупка валюты</v>
          </cell>
          <cell r="D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</row>
        <row r="2811">
          <cell r="C2811" t="str">
            <v>Перевод собственных средств</v>
          </cell>
          <cell r="D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</row>
        <row r="2812">
          <cell r="D2812" t="str">
            <v>Завод</v>
          </cell>
          <cell r="H2812">
            <v>-7450040</v>
          </cell>
          <cell r="I2812">
            <v>-9472951</v>
          </cell>
          <cell r="J2812">
            <v>-10121985</v>
          </cell>
          <cell r="K2812">
            <v>-27044976</v>
          </cell>
          <cell r="L2812">
            <v>-18541022.681783333</v>
          </cell>
          <cell r="M2812">
            <v>-19886780.996783331</v>
          </cell>
          <cell r="N2812">
            <v>-22882176.296783336</v>
          </cell>
          <cell r="O2812">
            <v>-19219875.957616668</v>
          </cell>
          <cell r="P2812">
            <v>-22549544.460384175</v>
          </cell>
          <cell r="Q2812">
            <v>-47958608.327384166</v>
          </cell>
          <cell r="R2812">
            <v>-23751728.545384172</v>
          </cell>
          <cell r="S2812">
            <v>-23924514.045384172</v>
          </cell>
          <cell r="T2812">
            <v>-31390749.640384175</v>
          </cell>
          <cell r="U2812">
            <v>-22823363.802259173</v>
          </cell>
          <cell r="V2812">
            <v>-23133934.302259173</v>
          </cell>
          <cell r="W2812">
            <v>-26864569.704759177</v>
          </cell>
          <cell r="X2812">
            <v>-302926868.76116502</v>
          </cell>
        </row>
        <row r="2813">
          <cell r="C2813" t="str">
            <v>Доходы от продажи собственных модулей</v>
          </cell>
          <cell r="D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</row>
        <row r="2814">
          <cell r="C2814" t="str">
            <v>НИР и НИОКР НТЦ - Хевел</v>
          </cell>
          <cell r="D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</row>
        <row r="2815">
          <cell r="C2815" t="str">
            <v>Генеральный подряд ИЭС - Хевел</v>
          </cell>
          <cell r="D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</row>
        <row r="2816">
          <cell r="C2816" t="str">
            <v>Поступления от Бизнесов/Проектов</v>
          </cell>
          <cell r="D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</row>
        <row r="2817">
          <cell r="C2817" t="str">
            <v>Проценты по банковским депозитам</v>
          </cell>
          <cell r="D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</row>
        <row r="2818">
          <cell r="C2818" t="str">
            <v>Проценты по предоставленным кредитам/займам</v>
          </cell>
          <cell r="D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</row>
        <row r="2819">
          <cell r="C2819" t="str">
            <v>Доходы от продажи модулей</v>
          </cell>
          <cell r="D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</row>
        <row r="2820">
          <cell r="C2820" t="str">
            <v>Доходы от продажи коммерческих установок</v>
          </cell>
          <cell r="D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</row>
        <row r="2821">
          <cell r="C2821" t="str">
            <v>Оказание услуг технического исполнителя</v>
          </cell>
          <cell r="D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</row>
        <row r="2822">
          <cell r="C2822" t="str">
            <v>Прочие поступления</v>
          </cell>
          <cell r="D2822" t="str">
            <v>Завод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134000</v>
          </cell>
          <cell r="Q2822">
            <v>180000</v>
          </cell>
          <cell r="R2822">
            <v>180000</v>
          </cell>
          <cell r="S2822">
            <v>180000</v>
          </cell>
          <cell r="T2822">
            <v>180000</v>
          </cell>
          <cell r="U2822">
            <v>180000</v>
          </cell>
          <cell r="V2822">
            <v>180000</v>
          </cell>
          <cell r="W2822">
            <v>180000</v>
          </cell>
          <cell r="X2822">
            <v>1394000</v>
          </cell>
        </row>
        <row r="2823">
          <cell r="C2823" t="str">
            <v>Сырье и материалы</v>
          </cell>
          <cell r="D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</row>
        <row r="2824">
          <cell r="C2824" t="str">
            <v>ФОТ + ЕСН</v>
          </cell>
          <cell r="D2824" t="str">
            <v>Завод</v>
          </cell>
          <cell r="H2824">
            <v>6949684</v>
          </cell>
          <cell r="I2824">
            <v>8464511</v>
          </cell>
          <cell r="J2824">
            <v>9756601</v>
          </cell>
          <cell r="K2824">
            <v>25170796</v>
          </cell>
          <cell r="L2824">
            <v>10658178.116666667</v>
          </cell>
          <cell r="M2824">
            <v>13147019.431666665</v>
          </cell>
          <cell r="N2824">
            <v>14172863.481666666</v>
          </cell>
          <cell r="O2824">
            <v>12104784.965</v>
          </cell>
          <cell r="P2824">
            <v>14595492.884750005</v>
          </cell>
          <cell r="Q2824">
            <v>19107580.650250006</v>
          </cell>
          <cell r="R2824">
            <v>14699398.092250004</v>
          </cell>
          <cell r="S2824">
            <v>14576589.592250006</v>
          </cell>
          <cell r="T2824">
            <v>18030553.144750006</v>
          </cell>
          <cell r="U2824">
            <v>14353419.842250006</v>
          </cell>
          <cell r="V2824">
            <v>14238997.842250006</v>
          </cell>
          <cell r="W2824">
            <v>17593137.394750006</v>
          </cell>
          <cell r="X2824">
            <v>177278015.43850008</v>
          </cell>
        </row>
        <row r="2825">
          <cell r="C2825" t="str">
            <v>Электроэнергия</v>
          </cell>
          <cell r="D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</row>
        <row r="2826">
          <cell r="C2826" t="str">
            <v>Общепроизводственные</v>
          </cell>
          <cell r="D2826" t="str">
            <v>Завод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60000</v>
          </cell>
          <cell r="M2826">
            <v>60000</v>
          </cell>
          <cell r="N2826">
            <v>60000</v>
          </cell>
          <cell r="O2826">
            <v>60000</v>
          </cell>
          <cell r="P2826">
            <v>60000</v>
          </cell>
          <cell r="Q2826">
            <v>200000</v>
          </cell>
          <cell r="R2826">
            <v>20000</v>
          </cell>
          <cell r="S2826">
            <v>20000</v>
          </cell>
          <cell r="T2826">
            <v>20000</v>
          </cell>
          <cell r="U2826">
            <v>20000</v>
          </cell>
          <cell r="V2826">
            <v>20000</v>
          </cell>
          <cell r="W2826">
            <v>20000</v>
          </cell>
          <cell r="X2826">
            <v>620000</v>
          </cell>
        </row>
        <row r="2827">
          <cell r="C2827" t="str">
            <v>Прочие производственные расходы</v>
          </cell>
          <cell r="D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</row>
        <row r="2828">
          <cell r="C2828" t="str">
            <v>Операционные расходы по новым проектам</v>
          </cell>
          <cell r="D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</row>
        <row r="2829">
          <cell r="C2829" t="str">
            <v>Выплата процентов по полученным займам и кредитам</v>
          </cell>
          <cell r="D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</row>
        <row r="2830">
          <cell r="C2830" t="str">
            <v>Налоги и сборы, штрафы и пени</v>
          </cell>
          <cell r="D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</row>
        <row r="2831">
          <cell r="C2831" t="str">
            <v>Возмещение НДС</v>
          </cell>
          <cell r="D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</row>
        <row r="2832">
          <cell r="C2832" t="str">
            <v>Расходы на закупку модулей</v>
          </cell>
          <cell r="D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</row>
        <row r="2833">
          <cell r="C2833" t="str">
            <v>Расходы на закупку и монтаж коммерческих установок</v>
          </cell>
          <cell r="D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</row>
        <row r="2834">
          <cell r="C2834" t="str">
            <v>Прочие расходы</v>
          </cell>
          <cell r="D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</row>
        <row r="2835">
          <cell r="C2835" t="str">
            <v>Коммерческие расходы</v>
          </cell>
          <cell r="D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</row>
        <row r="2836">
          <cell r="C2836" t="str">
            <v>основная зарплата + подоходный налог</v>
          </cell>
          <cell r="D2836" t="str">
            <v>Завод</v>
          </cell>
          <cell r="H2836">
            <v>70000</v>
          </cell>
          <cell r="I2836">
            <v>70000</v>
          </cell>
          <cell r="J2836">
            <v>70000</v>
          </cell>
          <cell r="K2836">
            <v>210000</v>
          </cell>
          <cell r="L2836">
            <v>4103730</v>
          </cell>
          <cell r="M2836">
            <v>4103730</v>
          </cell>
          <cell r="N2836">
            <v>4103730</v>
          </cell>
          <cell r="O2836">
            <v>4307230</v>
          </cell>
          <cell r="P2836">
            <v>4634939.5</v>
          </cell>
          <cell r="Q2836">
            <v>4933439.5</v>
          </cell>
          <cell r="R2836">
            <v>4933439.5</v>
          </cell>
          <cell r="S2836">
            <v>4933439.5</v>
          </cell>
          <cell r="T2836">
            <v>4410439.5</v>
          </cell>
          <cell r="U2836">
            <v>4114314.5</v>
          </cell>
          <cell r="V2836">
            <v>4114314.5</v>
          </cell>
          <cell r="W2836">
            <v>4114314.5</v>
          </cell>
          <cell r="X2836">
            <v>52807061</v>
          </cell>
        </row>
        <row r="2837">
          <cell r="C2837" t="str">
            <v>бонус + подоходный налог</v>
          </cell>
          <cell r="D2837" t="str">
            <v>Завод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56250</v>
          </cell>
          <cell r="O2837">
            <v>0</v>
          </cell>
          <cell r="P2837">
            <v>0</v>
          </cell>
          <cell r="Q2837">
            <v>15303536</v>
          </cell>
          <cell r="R2837">
            <v>0</v>
          </cell>
          <cell r="S2837">
            <v>0</v>
          </cell>
          <cell r="T2837">
            <v>85387.5</v>
          </cell>
          <cell r="U2837">
            <v>0</v>
          </cell>
          <cell r="V2837">
            <v>0</v>
          </cell>
          <cell r="W2837">
            <v>41400</v>
          </cell>
          <cell r="X2837">
            <v>15486573.5</v>
          </cell>
        </row>
        <row r="2838">
          <cell r="C2838" t="str">
            <v>льготы, материальная помощь</v>
          </cell>
          <cell r="D2838" t="str">
            <v>Завод</v>
          </cell>
          <cell r="H2838">
            <v>203856.00000000003</v>
          </cell>
          <cell r="I2838">
            <v>189440</v>
          </cell>
          <cell r="J2838">
            <v>200384</v>
          </cell>
          <cell r="K2838">
            <v>593680</v>
          </cell>
          <cell r="L2838">
            <v>520182.77666666667</v>
          </cell>
          <cell r="M2838">
            <v>508572.77666666667</v>
          </cell>
          <cell r="N2838">
            <v>600592.77666666661</v>
          </cell>
          <cell r="O2838">
            <v>996892.77666666661</v>
          </cell>
          <cell r="P2838">
            <v>865192.77666666661</v>
          </cell>
          <cell r="Q2838">
            <v>987912.77666666661</v>
          </cell>
          <cell r="R2838">
            <v>1105512.7766666666</v>
          </cell>
          <cell r="S2838">
            <v>1057812.7766666666</v>
          </cell>
          <cell r="T2838">
            <v>1086009.7766666666</v>
          </cell>
          <cell r="U2838">
            <v>1136807.2766666666</v>
          </cell>
          <cell r="V2838">
            <v>1017007.2766666666</v>
          </cell>
          <cell r="W2838">
            <v>1169007.2766666666</v>
          </cell>
          <cell r="X2838">
            <v>11051503.82</v>
          </cell>
        </row>
        <row r="2839">
          <cell r="C2839" t="str">
            <v>резерв (фонд оплаты труда)</v>
          </cell>
          <cell r="D2839" t="str">
            <v>Завод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348817.05</v>
          </cell>
          <cell r="M2839">
            <v>348817.05</v>
          </cell>
          <cell r="N2839">
            <v>348817.05</v>
          </cell>
          <cell r="O2839">
            <v>366114.55</v>
          </cell>
          <cell r="P2839">
            <v>393969.85749999998</v>
          </cell>
          <cell r="Q2839">
            <v>417217.35749999998</v>
          </cell>
          <cell r="R2839">
            <v>417217.35749999998</v>
          </cell>
          <cell r="S2839">
            <v>417217.35749999998</v>
          </cell>
          <cell r="T2839">
            <v>372762.35749999998</v>
          </cell>
          <cell r="U2839">
            <v>347591.73249999998</v>
          </cell>
          <cell r="V2839">
            <v>347591.73249999998</v>
          </cell>
          <cell r="W2839">
            <v>347591.73249999998</v>
          </cell>
          <cell r="X2839">
            <v>4473725.1849999996</v>
          </cell>
        </row>
        <row r="2840">
          <cell r="C2840" t="str">
            <v>Социальные выплаты (ЕСН)</v>
          </cell>
          <cell r="D2840" t="str">
            <v>Завод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1397614.7384500001</v>
          </cell>
          <cell r="M2840">
            <v>1042141.7384499999</v>
          </cell>
          <cell r="N2840">
            <v>1059522.9884500001</v>
          </cell>
          <cell r="O2840">
            <v>957953.66594999994</v>
          </cell>
          <cell r="P2840">
            <v>1056593.4414674998</v>
          </cell>
          <cell r="Q2840">
            <v>3147238.0429675002</v>
          </cell>
          <cell r="R2840">
            <v>1024470.8189675</v>
          </cell>
          <cell r="S2840">
            <v>938354.8189675</v>
          </cell>
          <cell r="T2840">
            <v>826497.36146749998</v>
          </cell>
          <cell r="U2840">
            <v>731960.45084249997</v>
          </cell>
          <cell r="V2840">
            <v>667472.95084249997</v>
          </cell>
          <cell r="W2840">
            <v>624138.80084249994</v>
          </cell>
          <cell r="X2840">
            <v>13473959.817665</v>
          </cell>
        </row>
        <row r="2841">
          <cell r="C2841" t="str">
            <v>Добровольное медицинское страхование</v>
          </cell>
          <cell r="D2841" t="str">
            <v>Завод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1990000</v>
          </cell>
          <cell r="O2841">
            <v>0</v>
          </cell>
          <cell r="P2841">
            <v>0</v>
          </cell>
          <cell r="Q2841">
            <v>2023750</v>
          </cell>
          <cell r="R2841">
            <v>0</v>
          </cell>
          <cell r="S2841">
            <v>0</v>
          </cell>
          <cell r="T2841">
            <v>4017500</v>
          </cell>
          <cell r="U2841">
            <v>0</v>
          </cell>
          <cell r="V2841">
            <v>0</v>
          </cell>
          <cell r="W2841">
            <v>1986250</v>
          </cell>
          <cell r="X2841">
            <v>10017500</v>
          </cell>
        </row>
        <row r="2842">
          <cell r="C2842" t="str">
            <v>Прочие виды страхования</v>
          </cell>
          <cell r="D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</row>
        <row r="2843">
          <cell r="C2843" t="str">
            <v>спортивно-оздоровительные мероприятия</v>
          </cell>
          <cell r="D2843" t="str">
            <v>Завод</v>
          </cell>
          <cell r="H2843">
            <v>0</v>
          </cell>
          <cell r="I2843">
            <v>25000</v>
          </cell>
          <cell r="J2843">
            <v>25000</v>
          </cell>
          <cell r="K2843">
            <v>50000</v>
          </cell>
          <cell r="L2843">
            <v>25000</v>
          </cell>
          <cell r="M2843">
            <v>25000</v>
          </cell>
          <cell r="N2843">
            <v>25000</v>
          </cell>
          <cell r="O2843">
            <v>25000</v>
          </cell>
          <cell r="P2843">
            <v>25000</v>
          </cell>
          <cell r="Q2843">
            <v>25000</v>
          </cell>
          <cell r="R2843">
            <v>25000</v>
          </cell>
          <cell r="S2843">
            <v>25000</v>
          </cell>
          <cell r="T2843">
            <v>150000</v>
          </cell>
          <cell r="U2843">
            <v>25000</v>
          </cell>
          <cell r="V2843">
            <v>25000</v>
          </cell>
          <cell r="W2843">
            <v>25000</v>
          </cell>
          <cell r="X2843">
            <v>425000</v>
          </cell>
        </row>
        <row r="2844">
          <cell r="C2844" t="str">
            <v>расходы на культурно-массовые мероприятия, корпоративные вечера и пр.</v>
          </cell>
          <cell r="D2844" t="str">
            <v>Завод</v>
          </cell>
          <cell r="H2844">
            <v>0</v>
          </cell>
          <cell r="I2844">
            <v>168000</v>
          </cell>
          <cell r="J2844">
            <v>50000</v>
          </cell>
          <cell r="K2844">
            <v>218000</v>
          </cell>
          <cell r="L2844">
            <v>0</v>
          </cell>
          <cell r="M2844">
            <v>140000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1670000</v>
          </cell>
          <cell r="W2844">
            <v>0</v>
          </cell>
          <cell r="X2844">
            <v>1810000</v>
          </cell>
        </row>
        <row r="2845">
          <cell r="C2845" t="str">
            <v>Взносы в негосударственный ПФ</v>
          </cell>
          <cell r="D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</row>
        <row r="2846">
          <cell r="C2846" t="str">
            <v>Аренда квартиры</v>
          </cell>
          <cell r="D2846" t="str">
            <v>Завод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202500</v>
          </cell>
          <cell r="M2846">
            <v>217500</v>
          </cell>
          <cell r="N2846">
            <v>217500</v>
          </cell>
          <cell r="O2846">
            <v>180000</v>
          </cell>
          <cell r="P2846">
            <v>230000</v>
          </cell>
          <cell r="Q2846">
            <v>255000</v>
          </cell>
          <cell r="R2846">
            <v>255000</v>
          </cell>
          <cell r="S2846">
            <v>255000</v>
          </cell>
          <cell r="T2846">
            <v>255000</v>
          </cell>
          <cell r="U2846">
            <v>240000</v>
          </cell>
          <cell r="V2846">
            <v>240000</v>
          </cell>
          <cell r="W2846">
            <v>240000</v>
          </cell>
          <cell r="X2846">
            <v>2787500</v>
          </cell>
        </row>
        <row r="2847">
          <cell r="C2847" t="str">
            <v>Коммунальные платежи (квартира)</v>
          </cell>
          <cell r="D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</row>
        <row r="2848">
          <cell r="C2848" t="str">
            <v>Прочие расходы (содержание персонала)</v>
          </cell>
          <cell r="D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</row>
        <row r="2849">
          <cell r="C2849" t="str">
            <v>Командировочные расходы</v>
          </cell>
          <cell r="D2849" t="str">
            <v>Завод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23100</v>
          </cell>
          <cell r="P2849">
            <v>16400</v>
          </cell>
          <cell r="Q2849">
            <v>133800</v>
          </cell>
          <cell r="R2849">
            <v>292700</v>
          </cell>
          <cell r="S2849">
            <v>425600</v>
          </cell>
          <cell r="T2849">
            <v>656100</v>
          </cell>
          <cell r="U2849">
            <v>593500</v>
          </cell>
          <cell r="V2849">
            <v>167300</v>
          </cell>
          <cell r="W2849">
            <v>133800</v>
          </cell>
          <cell r="X2849">
            <v>2442300</v>
          </cell>
        </row>
        <row r="2850">
          <cell r="C2850" t="str">
            <v>Представительские расходы</v>
          </cell>
          <cell r="D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</row>
        <row r="2851">
          <cell r="C2851" t="str">
            <v>расходы на текущее обучение</v>
          </cell>
          <cell r="D2851" t="str">
            <v>Завод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4000</v>
          </cell>
          <cell r="N2851">
            <v>0</v>
          </cell>
          <cell r="O2851">
            <v>15000</v>
          </cell>
          <cell r="P2851">
            <v>143456</v>
          </cell>
          <cell r="Q2851">
            <v>1060714</v>
          </cell>
          <cell r="R2851">
            <v>618490</v>
          </cell>
          <cell r="S2851">
            <v>926000</v>
          </cell>
          <cell r="T2851">
            <v>848500</v>
          </cell>
          <cell r="U2851">
            <v>1003770</v>
          </cell>
          <cell r="V2851">
            <v>401250</v>
          </cell>
          <cell r="W2851">
            <v>344930</v>
          </cell>
          <cell r="X2851">
            <v>5366110</v>
          </cell>
        </row>
        <row r="2852">
          <cell r="C2852" t="str">
            <v>расходы на целевое обучение</v>
          </cell>
          <cell r="D2852" t="str">
            <v>Завод</v>
          </cell>
          <cell r="H2852">
            <v>206500</v>
          </cell>
          <cell r="I2852">
            <v>536000</v>
          </cell>
          <cell r="J2852">
            <v>0</v>
          </cell>
          <cell r="K2852">
            <v>742500</v>
          </cell>
          <cell r="L2852">
            <v>25000</v>
          </cell>
          <cell r="M2852">
            <v>190000</v>
          </cell>
          <cell r="N2852">
            <v>147900</v>
          </cell>
          <cell r="O2852">
            <v>83800</v>
          </cell>
          <cell r="P2852">
            <v>332500</v>
          </cell>
          <cell r="Q2852">
            <v>513420</v>
          </cell>
          <cell r="R2852">
            <v>510500</v>
          </cell>
          <cell r="S2852">
            <v>499500</v>
          </cell>
          <cell r="T2852">
            <v>482000</v>
          </cell>
          <cell r="U2852">
            <v>407000</v>
          </cell>
          <cell r="V2852">
            <v>375000</v>
          </cell>
          <cell r="W2852">
            <v>375000</v>
          </cell>
          <cell r="X2852">
            <v>3941620</v>
          </cell>
        </row>
        <row r="2853">
          <cell r="C2853" t="str">
            <v>Услуги рекрутинговых агентств и прочие расходы по подбору персонала</v>
          </cell>
          <cell r="D2853" t="str">
            <v>Завод</v>
          </cell>
          <cell r="H2853">
            <v>20000</v>
          </cell>
          <cell r="I2853">
            <v>20000</v>
          </cell>
          <cell r="J2853">
            <v>20000</v>
          </cell>
          <cell r="K2853">
            <v>60000</v>
          </cell>
          <cell r="L2853">
            <v>1200000</v>
          </cell>
          <cell r="M2853">
            <v>100000</v>
          </cell>
          <cell r="N2853">
            <v>100000</v>
          </cell>
          <cell r="O2853">
            <v>100000</v>
          </cell>
          <cell r="P2853">
            <v>30000</v>
          </cell>
          <cell r="Q2853">
            <v>30000</v>
          </cell>
          <cell r="R2853">
            <v>30000</v>
          </cell>
          <cell r="S2853">
            <v>30000</v>
          </cell>
          <cell r="T2853">
            <v>330000</v>
          </cell>
          <cell r="U2853">
            <v>30000</v>
          </cell>
          <cell r="V2853">
            <v>30000</v>
          </cell>
          <cell r="W2853">
            <v>30000</v>
          </cell>
          <cell r="X2853">
            <v>2040000</v>
          </cell>
        </row>
        <row r="2854">
          <cell r="C2854" t="str">
            <v>ремонт и обслуживание зданий и сооружений</v>
          </cell>
          <cell r="D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</row>
        <row r="2855">
          <cell r="C2855" t="str">
            <v>ремонт мебели</v>
          </cell>
          <cell r="D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</row>
        <row r="2856">
          <cell r="C2856" t="str">
            <v>ремонт бытовой техники</v>
          </cell>
          <cell r="D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</row>
        <row r="2857">
          <cell r="C2857" t="str">
            <v>запчасти и материалы</v>
          </cell>
          <cell r="D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</row>
        <row r="2858">
          <cell r="C2858" t="str">
            <v>оформление и обустройство офисов</v>
          </cell>
          <cell r="D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</row>
        <row r="2859">
          <cell r="C2859" t="str">
            <v>уборка офисов</v>
          </cell>
          <cell r="D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</row>
        <row r="2860">
          <cell r="C2860" t="str">
            <v>Услуги коммунального хозяйства</v>
          </cell>
          <cell r="D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</row>
        <row r="2861">
          <cell r="C2861" t="str">
            <v>канцелярские товары</v>
          </cell>
          <cell r="D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</row>
        <row r="2862">
          <cell r="C2862" t="str">
            <v>изготовление визиток (деловой полиграфии)</v>
          </cell>
          <cell r="D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</row>
        <row r="2863">
          <cell r="C2863" t="str">
            <v>хозтовары</v>
          </cell>
          <cell r="D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</row>
        <row r="2864">
          <cell r="C2864" t="str">
            <v>экономическая, правовая, справочная литература</v>
          </cell>
          <cell r="D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</row>
        <row r="2865">
          <cell r="C2865" t="str">
            <v>чистая вода</v>
          </cell>
          <cell r="D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</row>
        <row r="2866">
          <cell r="C2866" t="str">
            <v>прочие расходы (содержание офиса)</v>
          </cell>
          <cell r="D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</row>
        <row r="2867">
          <cell r="C2867" t="str">
            <v>Аренда офиса</v>
          </cell>
          <cell r="D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</row>
        <row r="2868">
          <cell r="C2868" t="str">
            <v>Аренда автостоянки</v>
          </cell>
          <cell r="D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</row>
        <row r="2869">
          <cell r="C2869" t="str">
            <v>Прочие расходы (аренда зданий)</v>
          </cell>
          <cell r="D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</row>
        <row r="2870">
          <cell r="C2870" t="str">
            <v>ГСМ</v>
          </cell>
          <cell r="D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</row>
        <row r="2871">
          <cell r="C2871" t="str">
            <v>услуги по ремонту и обслуживанию</v>
          </cell>
          <cell r="D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</row>
        <row r="2872">
          <cell r="C2872" t="str">
            <v>Аренда машин / проездные</v>
          </cell>
          <cell r="D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</row>
        <row r="2873">
          <cell r="C2873" t="str">
            <v>Прочие расходы на транспорт</v>
          </cell>
          <cell r="D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</row>
        <row r="2874">
          <cell r="C2874" t="str">
            <v>поддержка ПО</v>
          </cell>
          <cell r="D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</row>
        <row r="2875">
          <cell r="C2875" t="str">
            <v>ремонт и сервисное обслуживание</v>
          </cell>
          <cell r="D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</row>
        <row r="2876">
          <cell r="C2876" t="str">
            <v>расходы на хостинг и аутсорсинг</v>
          </cell>
          <cell r="D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</row>
        <row r="2877">
          <cell r="C2877" t="str">
            <v>Запасные части и расходные материалы для оргтехники</v>
          </cell>
          <cell r="D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</row>
        <row r="2878">
          <cell r="C2878" t="str">
            <v>Прочие расходы на содержание офисной техники и IT</v>
          </cell>
          <cell r="D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</row>
        <row r="2879">
          <cell r="C2879" t="str">
            <v>Услуги мобильной связи</v>
          </cell>
          <cell r="D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</row>
        <row r="2880">
          <cell r="C2880" t="str">
            <v>Услуги фиксированной связи</v>
          </cell>
          <cell r="D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</row>
        <row r="2881">
          <cell r="C2881" t="str">
            <v>Услуги Интернет</v>
          </cell>
          <cell r="D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</row>
        <row r="2882">
          <cell r="C2882" t="str">
            <v>Почтово-телеграфные и курьерские расходы</v>
          </cell>
          <cell r="D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</row>
        <row r="2883">
          <cell r="C2883" t="str">
            <v>Подписка на периодические издания</v>
          </cell>
          <cell r="D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</row>
        <row r="2884">
          <cell r="C2884" t="str">
            <v>Прочие услуги связи</v>
          </cell>
          <cell r="D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</row>
        <row r="2885">
          <cell r="C2885" t="str">
            <v>Аренда каналов связи</v>
          </cell>
          <cell r="D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</row>
        <row r="2886">
          <cell r="C2886" t="str">
            <v>Услуги по охране объектов и персонала</v>
          </cell>
          <cell r="D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</row>
        <row r="2887">
          <cell r="C2887" t="str">
            <v>Информационная безопасность</v>
          </cell>
          <cell r="D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</row>
        <row r="2888">
          <cell r="C2888" t="str">
            <v>Прочие расходы (безопасность)</v>
          </cell>
          <cell r="D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</row>
        <row r="2889">
          <cell r="C2889" t="str">
            <v>Услуги внешнего аудита</v>
          </cell>
          <cell r="D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</row>
        <row r="2890">
          <cell r="C2890" t="str">
            <v>Юридические услуги</v>
          </cell>
          <cell r="D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</row>
        <row r="2891">
          <cell r="C2891" t="str">
            <v>Услуги регистраторов, нотариальные услуги</v>
          </cell>
          <cell r="D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</row>
        <row r="2892">
          <cell r="C2892" t="str">
            <v>Консультационно-информационные услуги</v>
          </cell>
          <cell r="D2892" t="str">
            <v>Завод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300000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300000</v>
          </cell>
        </row>
        <row r="2893">
          <cell r="C2893" t="str">
            <v>Комиссии банков</v>
          </cell>
          <cell r="D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</row>
        <row r="2894">
          <cell r="C2894" t="str">
            <v>Услуги налоговых консультантов</v>
          </cell>
          <cell r="D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</row>
        <row r="2895">
          <cell r="C2895" t="str">
            <v>Налоги</v>
          </cell>
          <cell r="D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</row>
        <row r="2896">
          <cell r="C2896" t="str">
            <v>Штрафы и пени по налогам и сборам</v>
          </cell>
          <cell r="D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</row>
        <row r="2897">
          <cell r="C2897" t="str">
            <v>Бухгалтерские услуги</v>
          </cell>
          <cell r="D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</row>
        <row r="2898">
          <cell r="C2898" t="str">
            <v>Прочие расходы (проф. услуги)</v>
          </cell>
          <cell r="D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</row>
        <row r="2899">
          <cell r="C2899" t="str">
            <v>на корпоративные медиа (реклама)</v>
          </cell>
          <cell r="D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</row>
        <row r="2900">
          <cell r="C2900" t="str">
            <v>на корпоративные презентации (реклама)</v>
          </cell>
          <cell r="D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</row>
        <row r="2901">
          <cell r="C2901" t="str">
            <v>на федеральные и региональные СМИ (реклама)</v>
          </cell>
          <cell r="D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</row>
        <row r="2902">
          <cell r="C2902" t="str">
            <v>прочие (реклама)</v>
          </cell>
          <cell r="D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</row>
        <row r="2903">
          <cell r="C2903" t="str">
            <v>внутренние коммуникации (корп. мероприятия)</v>
          </cell>
          <cell r="D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</row>
        <row r="2904">
          <cell r="C2904" t="str">
            <v>проведение Стратегической сессии и семинаров (корп. мероприятия)</v>
          </cell>
          <cell r="D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</row>
        <row r="2905">
          <cell r="C2905" t="str">
            <v>участие в общественно-экономических мероприятиях (соц. проекты)</v>
          </cell>
          <cell r="D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</row>
        <row r="2906">
          <cell r="C2906" t="str">
            <v>поддержка некоммерческих и неправительственных организаций и объединений (соц. проекты)</v>
          </cell>
          <cell r="D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</row>
        <row r="2907">
          <cell r="C2907" t="str">
            <v>Прочие расходы (связи с общественностью)</v>
          </cell>
          <cell r="D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</row>
        <row r="2908">
          <cell r="C2908" t="str">
            <v>Ремонт офисных зданий и сооружений</v>
          </cell>
          <cell r="D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</row>
        <row r="2909">
          <cell r="C2909" t="str">
            <v>Покупка автотранспорта</v>
          </cell>
          <cell r="D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</row>
        <row r="2910">
          <cell r="C2910" t="str">
            <v>мебель</v>
          </cell>
          <cell r="D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</row>
        <row r="2911">
          <cell r="C2911" t="str">
            <v>компьютерная техника</v>
          </cell>
          <cell r="D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</row>
        <row r="2912">
          <cell r="C2912" t="str">
            <v>средства связи, бытовая техника</v>
          </cell>
          <cell r="D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</row>
        <row r="2913">
          <cell r="C2913" t="str">
            <v>серверное и сетевое оборудование</v>
          </cell>
          <cell r="D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</row>
        <row r="2914">
          <cell r="C2914" t="str">
            <v>Программное обеспечение</v>
          </cell>
          <cell r="D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</row>
        <row r="2915">
          <cell r="C2915" t="str">
            <v>Прочие расходы (инвестиции АУР)</v>
          </cell>
          <cell r="D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</row>
        <row r="2916">
          <cell r="C2916" t="str">
            <v>Доходы от проектов "под ключ"</v>
          </cell>
          <cell r="D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</row>
        <row r="2917">
          <cell r="C2917" t="str">
            <v>Доходы от продажи основных средств</v>
          </cell>
          <cell r="D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</row>
        <row r="2918">
          <cell r="C2918" t="str">
            <v>Поступления от реализации Бизнесов/Проектов</v>
          </cell>
          <cell r="D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</row>
        <row r="2919">
          <cell r="C2919" t="str">
            <v>Поступления от займов выданных (сторонние контрагенты и прочие акционеры, кроме РМАГ)</v>
          </cell>
          <cell r="D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</row>
        <row r="2920">
          <cell r="C2920" t="str">
            <v>Поступления от займов выданных (Бизнесы/Проекты/ДЗО)</v>
          </cell>
          <cell r="D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</row>
        <row r="2921">
          <cell r="C2921" t="str">
            <v>Прочие поступления по инвестиционной деятельности</v>
          </cell>
          <cell r="D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</row>
        <row r="2922">
          <cell r="C2922" t="str">
            <v>Оборудование Oerlikon</v>
          </cell>
          <cell r="D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</row>
        <row r="2923">
          <cell r="C2923" t="str">
            <v>Оборудование Oerlikon. Расходы на БГ</v>
          </cell>
          <cell r="D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</row>
        <row r="2924">
          <cell r="C2924" t="str">
            <v>Таможенное оформление</v>
          </cell>
          <cell r="D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</row>
        <row r="2925">
          <cell r="C2925" t="str">
            <v>Вспомогательное оборудование</v>
          </cell>
          <cell r="D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</row>
        <row r="2926">
          <cell r="C2926" t="str">
            <v>Генеральный подряд</v>
          </cell>
          <cell r="D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</row>
        <row r="2927">
          <cell r="C2927" t="str">
            <v>Технический надзор</v>
          </cell>
          <cell r="D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</row>
        <row r="2928">
          <cell r="C2928" t="str">
            <v>СМР + проектирование + аренда (покупка) земли</v>
          </cell>
          <cell r="D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</row>
        <row r="2929">
          <cell r="C2929" t="str">
            <v>Вложения в проекты "под ключ"</v>
          </cell>
          <cell r="D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</row>
        <row r="2930">
          <cell r="C2930" t="str">
            <v>Прочие инвестиции в основные средства</v>
          </cell>
          <cell r="D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</row>
        <row r="2931">
          <cell r="C2931" t="str">
            <v>Инвестиции в бизнесы/проекты/ДЗО</v>
          </cell>
          <cell r="D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</row>
        <row r="2932">
          <cell r="C2932" t="str">
            <v>Выплаты по займам выданным (сторонние контрагенты и прочие акционеры, кроме РМАГ)</v>
          </cell>
          <cell r="D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</row>
        <row r="2933">
          <cell r="C2933" t="str">
            <v>Выплаты по займам выданным (Бизнесы/Проекты/ДЗО)</v>
          </cell>
          <cell r="D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</row>
        <row r="2934">
          <cell r="C2934" t="str">
            <v>Вложение в уставный капитал НТЦ</v>
          </cell>
          <cell r="D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</row>
        <row r="2935">
          <cell r="C2935" t="str">
            <v>Расходы на НИР и НИОКР НТЦ</v>
          </cell>
          <cell r="D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</row>
        <row r="2936">
          <cell r="C2936" t="str">
            <v>Акционерное финансирование от РМАГ</v>
          </cell>
          <cell r="D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</row>
        <row r="2937">
          <cell r="C2937" t="str">
            <v>Акционерное финансирование от Меткомбанка</v>
          </cell>
          <cell r="D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</row>
        <row r="2938">
          <cell r="C2938" t="str">
            <v>Акционерное финансирование от 3-х лиц по указанию РМАГ</v>
          </cell>
          <cell r="D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</row>
        <row r="2939">
          <cell r="C2939" t="str">
            <v>Акционерное финансирование от прочих акционеров</v>
          </cell>
          <cell r="D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</row>
        <row r="2940">
          <cell r="C2940" t="str">
            <v>Привлечение банковских кредитов</v>
          </cell>
          <cell r="D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</row>
        <row r="2941">
          <cell r="C2941" t="str">
            <v>Поступления от займов полученных (сторонние контрагенты и прочие акционеры, кроме РМАГ)</v>
          </cell>
          <cell r="D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</row>
        <row r="2942">
          <cell r="C2942" t="str">
            <v>Поступления от займов полученных (Бизнесы/Проекты/ДЗО)</v>
          </cell>
          <cell r="D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</row>
        <row r="2943">
          <cell r="C2943" t="str">
            <v>Поступления от ценных бумаг</v>
          </cell>
          <cell r="D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</row>
        <row r="2944">
          <cell r="C2944" t="str">
            <v>Прочие поступления по финансовой деятельности</v>
          </cell>
          <cell r="D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</row>
        <row r="2945">
          <cell r="C2945" t="str">
            <v>Выплата дивидендов в РМАГ</v>
          </cell>
          <cell r="D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</row>
        <row r="2946">
          <cell r="C2946" t="str">
            <v>Выплата дивидендов в Меткомбанк</v>
          </cell>
          <cell r="D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</row>
        <row r="2947">
          <cell r="C2947" t="str">
            <v>Выплата дивидендов на 3-х лиц по указанию РМАГ</v>
          </cell>
          <cell r="D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</row>
        <row r="2948">
          <cell r="C2948" t="str">
            <v>Выплата дивидендов прочим акционерам</v>
          </cell>
          <cell r="D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</row>
        <row r="2949">
          <cell r="C2949" t="str">
            <v>Погашение банковских кредитов</v>
          </cell>
          <cell r="D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</row>
        <row r="2950">
          <cell r="C2950" t="str">
            <v>Выплаты по займам полученным (сторонние контрагенты и прочие акционеры, кроме РМАГ)</v>
          </cell>
          <cell r="D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</row>
        <row r="2951">
          <cell r="C2951" t="str">
            <v>Выплаты по займам полученным (Бизнесы/Проекты/ДЗО)</v>
          </cell>
          <cell r="D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</row>
        <row r="2952">
          <cell r="C2952" t="str">
            <v>Выплаты по ценным бумагам</v>
          </cell>
          <cell r="D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</row>
        <row r="2953">
          <cell r="C2953" t="str">
            <v>Прочие расходы по финансовой деятельности</v>
          </cell>
          <cell r="D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</row>
        <row r="2954">
          <cell r="C2954" t="str">
            <v>Курсовые разницы</v>
          </cell>
          <cell r="D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</row>
        <row r="2955">
          <cell r="C2955" t="str">
            <v>Транзитные поступления от РМАГ</v>
          </cell>
          <cell r="D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</row>
        <row r="2956">
          <cell r="C2956" t="str">
            <v>Транзитные поступления от Меткомбанка</v>
          </cell>
          <cell r="D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</row>
        <row r="2957">
          <cell r="C2957" t="str">
            <v>Транзитные поступления от 3-х лиц по указанию РМАГ</v>
          </cell>
          <cell r="D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</row>
        <row r="2958">
          <cell r="C2958" t="str">
            <v>Транзитные поступления от Бизнесов/Проектов/ДЗО</v>
          </cell>
          <cell r="D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</row>
        <row r="2959">
          <cell r="C2959" t="str">
            <v>Транзитные выбытия в РМАГ</v>
          </cell>
          <cell r="D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</row>
        <row r="2960">
          <cell r="C2960" t="str">
            <v>Транзитные выбытия в Меткомбанк</v>
          </cell>
          <cell r="D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</row>
        <row r="2961">
          <cell r="C2961" t="str">
            <v>Транзитные выбытия на 3-х лиц по указанию РМАГ</v>
          </cell>
          <cell r="D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</row>
        <row r="2962">
          <cell r="C2962" t="str">
            <v>Транзитные выбытия в Бизнесы/Проекты/ДЗО</v>
          </cell>
          <cell r="D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</row>
        <row r="2963">
          <cell r="C2963" t="str">
            <v>Чистое изменение денежных средств</v>
          </cell>
          <cell r="D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</row>
        <row r="2964">
          <cell r="C2964" t="str">
            <v>Денежные средства на начало периода</v>
          </cell>
          <cell r="D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</row>
        <row r="2965">
          <cell r="C2965" t="str">
            <v>Денежные средства на конец периода</v>
          </cell>
          <cell r="D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</row>
        <row r="2966">
          <cell r="C2966" t="str">
            <v>Покупка валюты</v>
          </cell>
          <cell r="D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</row>
        <row r="2967">
          <cell r="C2967" t="str">
            <v>Перевод собственных средств</v>
          </cell>
          <cell r="D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</row>
        <row r="2968">
          <cell r="D2968" t="str">
            <v>Завод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-400000</v>
          </cell>
          <cell r="S2968">
            <v>-400000</v>
          </cell>
          <cell r="T2968">
            <v>-200000</v>
          </cell>
          <cell r="U2968">
            <v>-375000</v>
          </cell>
          <cell r="V2968">
            <v>-175000</v>
          </cell>
          <cell r="W2968">
            <v>-375000</v>
          </cell>
          <cell r="X2968">
            <v>-1925000</v>
          </cell>
        </row>
        <row r="2969">
          <cell r="C2969" t="str">
            <v>Доходы от продажи собственных модулей</v>
          </cell>
          <cell r="D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</row>
        <row r="2970">
          <cell r="C2970" t="str">
            <v>НИР и НИОКР НТЦ - Хевел</v>
          </cell>
          <cell r="D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</row>
        <row r="2971">
          <cell r="C2971" t="str">
            <v>Генеральный подряд ИЭС - Хевел</v>
          </cell>
          <cell r="D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</row>
        <row r="2972">
          <cell r="C2972" t="str">
            <v>Поступления от Бизнесов/Проектов</v>
          </cell>
          <cell r="D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</row>
        <row r="2973">
          <cell r="C2973" t="str">
            <v>Проценты по банковским депозитам</v>
          </cell>
          <cell r="D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</row>
        <row r="2974">
          <cell r="C2974" t="str">
            <v>Проценты по предоставленным кредитам/займам</v>
          </cell>
          <cell r="D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</row>
        <row r="2975">
          <cell r="C2975" t="str">
            <v>Доходы от продажи модулей</v>
          </cell>
          <cell r="D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</row>
        <row r="2976">
          <cell r="C2976" t="str">
            <v>Доходы от продажи коммерческих установок</v>
          </cell>
          <cell r="D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</row>
        <row r="2977">
          <cell r="C2977" t="str">
            <v>Оказание услуг технического исполнителя</v>
          </cell>
          <cell r="D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</row>
        <row r="2978">
          <cell r="C2978" t="str">
            <v>Прочие поступления</v>
          </cell>
          <cell r="D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</row>
        <row r="2979">
          <cell r="C2979" t="str">
            <v>Сырье и материалы</v>
          </cell>
          <cell r="D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</row>
        <row r="2980">
          <cell r="C2980" t="str">
            <v>ФОТ + ЕСН</v>
          </cell>
          <cell r="D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</row>
        <row r="2981">
          <cell r="C2981" t="str">
            <v>Электроэнергия</v>
          </cell>
          <cell r="D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</row>
        <row r="2982">
          <cell r="C2982" t="str">
            <v>Общепроизводственные</v>
          </cell>
          <cell r="D2982" t="str">
            <v>Завод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400000</v>
          </cell>
          <cell r="S2982">
            <v>400000</v>
          </cell>
          <cell r="T2982">
            <v>200000</v>
          </cell>
          <cell r="U2982">
            <v>375000</v>
          </cell>
          <cell r="V2982">
            <v>175000</v>
          </cell>
          <cell r="W2982">
            <v>375000</v>
          </cell>
          <cell r="X2982">
            <v>1925000</v>
          </cell>
        </row>
        <row r="2983">
          <cell r="C2983" t="str">
            <v>Прочие производственные расходы</v>
          </cell>
          <cell r="D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</row>
        <row r="2984">
          <cell r="C2984" t="str">
            <v>Операционные расходы по новым проектам</v>
          </cell>
          <cell r="D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</row>
        <row r="2985">
          <cell r="C2985" t="str">
            <v>Выплата процентов по полученным займам и кредитам</v>
          </cell>
          <cell r="D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</row>
        <row r="2986">
          <cell r="C2986" t="str">
            <v>Налоги и сборы, штрафы и пени</v>
          </cell>
          <cell r="D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</row>
        <row r="2987">
          <cell r="C2987" t="str">
            <v>Возмещение НДС</v>
          </cell>
          <cell r="D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</row>
        <row r="2988">
          <cell r="C2988" t="str">
            <v>Расходы на закупку модулей</v>
          </cell>
          <cell r="D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</row>
        <row r="2989">
          <cell r="C2989" t="str">
            <v>Расходы на закупку и монтаж коммерческих установок</v>
          </cell>
          <cell r="D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</row>
        <row r="2990">
          <cell r="C2990" t="str">
            <v>Прочие расходы</v>
          </cell>
          <cell r="D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</row>
        <row r="2991">
          <cell r="C2991" t="str">
            <v>Коммерческие расходы</v>
          </cell>
          <cell r="D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</row>
        <row r="2992">
          <cell r="C2992" t="str">
            <v>основная зарплата + подоходный налог</v>
          </cell>
          <cell r="D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</row>
        <row r="2993">
          <cell r="C2993" t="str">
            <v>бонус + подоходный налог</v>
          </cell>
          <cell r="D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</row>
        <row r="2994">
          <cell r="C2994" t="str">
            <v>льготы, материальная помощь</v>
          </cell>
          <cell r="D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</row>
        <row r="2995">
          <cell r="C2995" t="str">
            <v>резерв (фонд оплаты труда)</v>
          </cell>
          <cell r="D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</row>
        <row r="2996">
          <cell r="C2996" t="str">
            <v>Социальные выплаты (ЕСН)</v>
          </cell>
          <cell r="D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</row>
        <row r="2997">
          <cell r="C2997" t="str">
            <v>Добровольное медицинское страхование</v>
          </cell>
          <cell r="D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</row>
        <row r="2998">
          <cell r="C2998" t="str">
            <v>Прочие виды страхования</v>
          </cell>
          <cell r="D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</row>
        <row r="2999">
          <cell r="C2999" t="str">
            <v>спортивно-оздоровительные мероприятия</v>
          </cell>
          <cell r="D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</row>
        <row r="3000">
          <cell r="C3000" t="str">
            <v>расходы на культурно-массовые мероприятия, корпоративные вечера и пр.</v>
          </cell>
          <cell r="D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</row>
        <row r="3001">
          <cell r="C3001" t="str">
            <v>Взносы в негосударственный ПФ</v>
          </cell>
          <cell r="D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</row>
        <row r="3002">
          <cell r="C3002" t="str">
            <v>Аренда квартиры</v>
          </cell>
          <cell r="D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</row>
        <row r="3003">
          <cell r="C3003" t="str">
            <v>Коммунальные платежи (квартира)</v>
          </cell>
          <cell r="D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</row>
        <row r="3004">
          <cell r="C3004" t="str">
            <v>Прочие расходы (содержание персонала)</v>
          </cell>
          <cell r="D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</row>
        <row r="3005">
          <cell r="C3005" t="str">
            <v>Командировочные расходы</v>
          </cell>
          <cell r="D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</row>
        <row r="3006">
          <cell r="C3006" t="str">
            <v>Представительские расходы</v>
          </cell>
          <cell r="D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</row>
        <row r="3007">
          <cell r="C3007" t="str">
            <v>расходы на текущее обучение</v>
          </cell>
          <cell r="D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</row>
        <row r="3008">
          <cell r="C3008" t="str">
            <v>расходы на целевое обучение</v>
          </cell>
          <cell r="D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</row>
        <row r="3009">
          <cell r="C3009" t="str">
            <v>Услуги рекрутинговых агентств и прочие расходы по подбору персонала</v>
          </cell>
          <cell r="D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</row>
        <row r="3010">
          <cell r="C3010" t="str">
            <v>ремонт и обслуживание зданий и сооружений</v>
          </cell>
          <cell r="D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</row>
        <row r="3011">
          <cell r="C3011" t="str">
            <v>ремонт мебели</v>
          </cell>
          <cell r="D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</row>
        <row r="3012">
          <cell r="C3012" t="str">
            <v>ремонт бытовой техники</v>
          </cell>
          <cell r="D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</row>
        <row r="3013">
          <cell r="C3013" t="str">
            <v>запчасти и материалы</v>
          </cell>
          <cell r="D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</row>
        <row r="3014">
          <cell r="C3014" t="str">
            <v>оформление и обустройство офисов</v>
          </cell>
          <cell r="D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</row>
        <row r="3015">
          <cell r="C3015" t="str">
            <v>уборка офисов</v>
          </cell>
          <cell r="D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</row>
        <row r="3016">
          <cell r="C3016" t="str">
            <v>Услуги коммунального хозяйства</v>
          </cell>
          <cell r="D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</row>
        <row r="3017">
          <cell r="C3017" t="str">
            <v>канцелярские товары</v>
          </cell>
          <cell r="D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</row>
        <row r="3018">
          <cell r="C3018" t="str">
            <v>изготовление визиток (деловой полиграфии)</v>
          </cell>
          <cell r="D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</row>
        <row r="3019">
          <cell r="C3019" t="str">
            <v>хозтовары</v>
          </cell>
          <cell r="D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</row>
        <row r="3020">
          <cell r="C3020" t="str">
            <v>экономическая, правовая, справочная литература</v>
          </cell>
          <cell r="D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</row>
        <row r="3021">
          <cell r="C3021" t="str">
            <v>чистая вода</v>
          </cell>
          <cell r="D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</row>
        <row r="3022">
          <cell r="C3022" t="str">
            <v>прочие расходы (содержание офиса)</v>
          </cell>
          <cell r="D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</row>
        <row r="3023">
          <cell r="C3023" t="str">
            <v>Аренда офиса</v>
          </cell>
          <cell r="D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</row>
        <row r="3024">
          <cell r="C3024" t="str">
            <v>Аренда автостоянки</v>
          </cell>
          <cell r="D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</row>
        <row r="3025">
          <cell r="C3025" t="str">
            <v>Прочие расходы (аренда зданий)</v>
          </cell>
          <cell r="D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</row>
        <row r="3026">
          <cell r="C3026" t="str">
            <v>ГСМ</v>
          </cell>
          <cell r="D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</row>
        <row r="3027">
          <cell r="C3027" t="str">
            <v>услуги по ремонту и обслуживанию</v>
          </cell>
          <cell r="D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</row>
        <row r="3028">
          <cell r="C3028" t="str">
            <v>Аренда машин / проездные</v>
          </cell>
          <cell r="D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</row>
        <row r="3029">
          <cell r="C3029" t="str">
            <v>Прочие расходы на транспорт</v>
          </cell>
          <cell r="D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</row>
        <row r="3030">
          <cell r="C3030" t="str">
            <v>поддержка ПО</v>
          </cell>
          <cell r="D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</row>
        <row r="3031">
          <cell r="C3031" t="str">
            <v>ремонт и сервисное обслуживание</v>
          </cell>
          <cell r="D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</row>
        <row r="3032">
          <cell r="C3032" t="str">
            <v>расходы на хостинг и аутсорсинг</v>
          </cell>
          <cell r="D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</row>
        <row r="3033">
          <cell r="C3033" t="str">
            <v>Запасные части и расходные материалы для оргтехники</v>
          </cell>
          <cell r="D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</row>
        <row r="3034">
          <cell r="C3034" t="str">
            <v>Прочие расходы на содержание офисной техники и IT</v>
          </cell>
          <cell r="D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</row>
        <row r="3035">
          <cell r="C3035" t="str">
            <v>Услуги мобильной связи</v>
          </cell>
          <cell r="D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</row>
        <row r="3036">
          <cell r="C3036" t="str">
            <v>Услуги фиксированной связи</v>
          </cell>
          <cell r="D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</row>
        <row r="3037">
          <cell r="C3037" t="str">
            <v>Услуги Интернет</v>
          </cell>
          <cell r="D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</row>
        <row r="3038">
          <cell r="C3038" t="str">
            <v>Почтово-телеграфные и курьерские расходы</v>
          </cell>
          <cell r="D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</row>
        <row r="3039">
          <cell r="C3039" t="str">
            <v>Подписка на периодические издания</v>
          </cell>
          <cell r="D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</row>
        <row r="3040">
          <cell r="C3040" t="str">
            <v>Прочие услуги связи</v>
          </cell>
          <cell r="D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</row>
        <row r="3041">
          <cell r="C3041" t="str">
            <v>Аренда каналов связи</v>
          </cell>
          <cell r="D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</row>
        <row r="3042">
          <cell r="C3042" t="str">
            <v>Услуги по охране объектов и персонала</v>
          </cell>
          <cell r="D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</row>
        <row r="3043">
          <cell r="C3043" t="str">
            <v>Информационная безопасность</v>
          </cell>
          <cell r="D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</row>
        <row r="3044">
          <cell r="C3044" t="str">
            <v>Прочие расходы (безопасность)</v>
          </cell>
          <cell r="D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</row>
        <row r="3045">
          <cell r="C3045" t="str">
            <v>Услуги внешнего аудита</v>
          </cell>
          <cell r="D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</row>
        <row r="3046">
          <cell r="C3046" t="str">
            <v>Юридические услуги</v>
          </cell>
          <cell r="D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</row>
        <row r="3047">
          <cell r="C3047" t="str">
            <v>Услуги регистраторов, нотариальные услуги</v>
          </cell>
          <cell r="D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</row>
        <row r="3048">
          <cell r="C3048" t="str">
            <v>Консультационно-информационные услуги</v>
          </cell>
          <cell r="D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</row>
        <row r="3049">
          <cell r="C3049" t="str">
            <v>Комиссии банков</v>
          </cell>
          <cell r="D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</row>
        <row r="3050">
          <cell r="C3050" t="str">
            <v>Услуги налоговых консультантов</v>
          </cell>
          <cell r="D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</row>
        <row r="3051">
          <cell r="C3051" t="str">
            <v>Налоги</v>
          </cell>
          <cell r="D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</row>
        <row r="3052">
          <cell r="C3052" t="str">
            <v>Штрафы и пени по налогам и сборам</v>
          </cell>
          <cell r="D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</row>
        <row r="3053">
          <cell r="C3053" t="str">
            <v>Бухгалтерские услуги</v>
          </cell>
          <cell r="D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</row>
        <row r="3054">
          <cell r="C3054" t="str">
            <v>Прочие расходы (проф. услуги)</v>
          </cell>
          <cell r="D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</row>
        <row r="3055">
          <cell r="C3055" t="str">
            <v>на корпоративные медиа (реклама)</v>
          </cell>
          <cell r="D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</row>
        <row r="3056">
          <cell r="C3056" t="str">
            <v>на корпоративные презентации (реклама)</v>
          </cell>
          <cell r="D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</row>
        <row r="3057">
          <cell r="C3057" t="str">
            <v>на федеральные и региональные СМИ (реклама)</v>
          </cell>
          <cell r="D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</row>
        <row r="3058">
          <cell r="C3058" t="str">
            <v>прочие (реклама)</v>
          </cell>
          <cell r="D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</row>
        <row r="3059">
          <cell r="C3059" t="str">
            <v>внутренние коммуникации (корп. мероприятия)</v>
          </cell>
          <cell r="D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</row>
        <row r="3060">
          <cell r="C3060" t="str">
            <v>проведение Стратегической сессии и семинаров (корп. мероприятия)</v>
          </cell>
          <cell r="D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</row>
        <row r="3061">
          <cell r="C3061" t="str">
            <v>участие в общественно-экономических мероприятиях (соц. проекты)</v>
          </cell>
          <cell r="D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</row>
        <row r="3062">
          <cell r="C3062" t="str">
            <v>поддержка некоммерческих и неправительственных организаций и объединений (соц. проекты)</v>
          </cell>
          <cell r="D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</row>
        <row r="3063">
          <cell r="C3063" t="str">
            <v>Прочие расходы (связи с общественностью)</v>
          </cell>
          <cell r="D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</row>
        <row r="3064">
          <cell r="C3064" t="str">
            <v>Ремонт офисных зданий и сооружений</v>
          </cell>
          <cell r="D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</row>
        <row r="3065">
          <cell r="C3065" t="str">
            <v>Покупка автотранспорта</v>
          </cell>
          <cell r="D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</row>
        <row r="3066">
          <cell r="C3066" t="str">
            <v>мебель</v>
          </cell>
          <cell r="D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</row>
        <row r="3067">
          <cell r="C3067" t="str">
            <v>компьютерная техника</v>
          </cell>
          <cell r="D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</row>
        <row r="3068">
          <cell r="C3068" t="str">
            <v>средства связи, бытовая техника</v>
          </cell>
          <cell r="D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</row>
        <row r="3069">
          <cell r="C3069" t="str">
            <v>серверное и сетевое оборудование</v>
          </cell>
          <cell r="D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</row>
        <row r="3070">
          <cell r="C3070" t="str">
            <v>Программное обеспечение</v>
          </cell>
          <cell r="D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</row>
        <row r="3071">
          <cell r="C3071" t="str">
            <v>Прочие расходы (инвестиции АУР)</v>
          </cell>
          <cell r="D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</row>
        <row r="3072">
          <cell r="C3072" t="str">
            <v>Доходы от проектов "под ключ"</v>
          </cell>
          <cell r="D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</row>
        <row r="3073">
          <cell r="C3073" t="str">
            <v>Доходы от продажи основных средств</v>
          </cell>
          <cell r="D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</row>
        <row r="3074">
          <cell r="C3074" t="str">
            <v>Поступления от реализации Бизнесов/Проектов</v>
          </cell>
          <cell r="D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</row>
        <row r="3075">
          <cell r="C3075" t="str">
            <v>Поступления от займов выданных (сторонние контрагенты и прочие акционеры, кроме РМАГ)</v>
          </cell>
          <cell r="D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</row>
        <row r="3076">
          <cell r="C3076" t="str">
            <v>Поступления от займов выданных (Бизнесы/Проекты/ДЗО)</v>
          </cell>
          <cell r="D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</row>
        <row r="3077">
          <cell r="C3077" t="str">
            <v>Прочие поступления по инвестиционной деятельности</v>
          </cell>
          <cell r="D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</row>
        <row r="3078">
          <cell r="C3078" t="str">
            <v>Оборудование Oerlikon</v>
          </cell>
          <cell r="D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</row>
        <row r="3079">
          <cell r="C3079" t="str">
            <v>Оборудование Oerlikon. Расходы на БГ</v>
          </cell>
          <cell r="D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</row>
        <row r="3080">
          <cell r="C3080" t="str">
            <v>Таможенное оформление</v>
          </cell>
          <cell r="D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</row>
        <row r="3081">
          <cell r="C3081" t="str">
            <v>Вспомогательное оборудование</v>
          </cell>
          <cell r="D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</row>
        <row r="3082">
          <cell r="C3082" t="str">
            <v>Генеральный подряд</v>
          </cell>
          <cell r="D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</row>
        <row r="3083">
          <cell r="C3083" t="str">
            <v>Технический надзор</v>
          </cell>
          <cell r="D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</row>
        <row r="3084">
          <cell r="C3084" t="str">
            <v>СМР + проектирование + аренда (покупка) земли</v>
          </cell>
          <cell r="D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</row>
        <row r="3085">
          <cell r="C3085" t="str">
            <v>Вложения в проекты "под ключ"</v>
          </cell>
          <cell r="D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</row>
        <row r="3086">
          <cell r="C3086" t="str">
            <v>Прочие инвестиции в основные средства</v>
          </cell>
          <cell r="D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</row>
        <row r="3087">
          <cell r="C3087" t="str">
            <v>Инвестиции в бизнесы/проекты/ДЗО</v>
          </cell>
          <cell r="D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</row>
        <row r="3088">
          <cell r="C3088" t="str">
            <v>Выплаты по займам выданным (сторонние контрагенты и прочие акционеры, кроме РМАГ)</v>
          </cell>
          <cell r="D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</row>
        <row r="3089">
          <cell r="C3089" t="str">
            <v>Выплаты по займам выданным (Бизнесы/Проекты/ДЗО)</v>
          </cell>
          <cell r="D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</row>
        <row r="3090">
          <cell r="C3090" t="str">
            <v>Вложение в уставный капитал НТЦ</v>
          </cell>
          <cell r="D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</row>
        <row r="3091">
          <cell r="C3091" t="str">
            <v>Расходы на НИР и НИОКР НТЦ</v>
          </cell>
          <cell r="D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</row>
        <row r="3092">
          <cell r="C3092" t="str">
            <v>Акционерное финансирование от РМАГ</v>
          </cell>
          <cell r="D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</row>
        <row r="3093">
          <cell r="C3093" t="str">
            <v>Акционерное финансирование от Меткомбанка</v>
          </cell>
          <cell r="D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</row>
        <row r="3094">
          <cell r="C3094" t="str">
            <v>Акционерное финансирование от 3-х лиц по указанию РМАГ</v>
          </cell>
          <cell r="D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</row>
        <row r="3095">
          <cell r="C3095" t="str">
            <v>Акционерное финансирование от прочих акционеров</v>
          </cell>
          <cell r="D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</row>
        <row r="3096">
          <cell r="C3096" t="str">
            <v>Привлечение банковских кредитов</v>
          </cell>
          <cell r="D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</row>
        <row r="3097">
          <cell r="C3097" t="str">
            <v>Поступления от займов полученных (сторонние контрагенты и прочие акционеры, кроме РМАГ)</v>
          </cell>
          <cell r="D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</row>
        <row r="3098">
          <cell r="C3098" t="str">
            <v>Поступления от займов полученных (Бизнесы/Проекты/ДЗО)</v>
          </cell>
          <cell r="D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</row>
        <row r="3099">
          <cell r="C3099" t="str">
            <v>Поступления от ценных бумаг</v>
          </cell>
          <cell r="D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</row>
        <row r="3100">
          <cell r="C3100" t="str">
            <v>Прочие поступления по финансовой деятельности</v>
          </cell>
          <cell r="D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</row>
        <row r="3101">
          <cell r="C3101" t="str">
            <v>Выплата дивидендов в РМАГ</v>
          </cell>
          <cell r="D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</row>
        <row r="3102">
          <cell r="C3102" t="str">
            <v>Выплата дивидендов в Меткомбанк</v>
          </cell>
          <cell r="D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</row>
        <row r="3103">
          <cell r="C3103" t="str">
            <v>Выплата дивидендов на 3-х лиц по указанию РМАГ</v>
          </cell>
          <cell r="D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</row>
        <row r="3104">
          <cell r="C3104" t="str">
            <v>Выплата дивидендов прочим акционерам</v>
          </cell>
          <cell r="D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</row>
        <row r="3105">
          <cell r="C3105" t="str">
            <v>Погашение банковских кредитов</v>
          </cell>
          <cell r="D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</row>
        <row r="3106">
          <cell r="C3106" t="str">
            <v>Выплаты по займам полученным (сторонние контрагенты и прочие акционеры, кроме РМАГ)</v>
          </cell>
          <cell r="D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</row>
        <row r="3107">
          <cell r="C3107" t="str">
            <v>Выплаты по займам полученным (Бизнесы/Проекты/ДЗО)</v>
          </cell>
          <cell r="D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</row>
        <row r="3108">
          <cell r="C3108" t="str">
            <v>Выплаты по ценным бумагам</v>
          </cell>
          <cell r="D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</row>
        <row r="3109">
          <cell r="C3109" t="str">
            <v>Прочие расходы по финансовой деятельности</v>
          </cell>
          <cell r="D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</row>
        <row r="3110">
          <cell r="C3110" t="str">
            <v>Курсовые разницы</v>
          </cell>
          <cell r="D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</row>
        <row r="3111">
          <cell r="C3111" t="str">
            <v>Транзитные поступления от РМАГ</v>
          </cell>
          <cell r="D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</row>
        <row r="3112">
          <cell r="C3112" t="str">
            <v>Транзитные поступления от Меткомбанка</v>
          </cell>
          <cell r="D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</row>
        <row r="3113">
          <cell r="C3113" t="str">
            <v>Транзитные поступления от 3-х лиц по указанию РМАГ</v>
          </cell>
          <cell r="D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</row>
        <row r="3114">
          <cell r="C3114" t="str">
            <v>Транзитные поступления от Бизнесов/Проектов/ДЗО</v>
          </cell>
          <cell r="D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</row>
        <row r="3115">
          <cell r="C3115" t="str">
            <v>Транзитные выбытия в РМАГ</v>
          </cell>
          <cell r="D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</row>
        <row r="3116">
          <cell r="C3116" t="str">
            <v>Транзитные выбытия в Меткомбанк</v>
          </cell>
          <cell r="D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</row>
        <row r="3117">
          <cell r="C3117" t="str">
            <v>Транзитные выбытия на 3-х лиц по указанию РМАГ</v>
          </cell>
          <cell r="D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</row>
        <row r="3118">
          <cell r="C3118" t="str">
            <v>Транзитные выбытия в Бизнесы/Проекты/ДЗО</v>
          </cell>
          <cell r="D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</row>
        <row r="3119">
          <cell r="C3119" t="str">
            <v>Чистое изменение денежных средств</v>
          </cell>
          <cell r="D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</row>
        <row r="3120">
          <cell r="C3120" t="str">
            <v>Денежные средства на начало периода</v>
          </cell>
          <cell r="D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</row>
        <row r="3121">
          <cell r="C3121" t="str">
            <v>Денежные средства на конец периода</v>
          </cell>
          <cell r="D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</row>
        <row r="3122">
          <cell r="C3122" t="str">
            <v>Покупка валюты</v>
          </cell>
          <cell r="D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</row>
        <row r="3123">
          <cell r="C3123" t="str">
            <v>Перевод собственных средств</v>
          </cell>
          <cell r="D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</row>
        <row r="3124">
          <cell r="D3124" t="str">
            <v>Завод</v>
          </cell>
          <cell r="H3124">
            <v>-6635995.2602844778</v>
          </cell>
          <cell r="I3124">
            <v>-21184267.827879578</v>
          </cell>
          <cell r="J3124">
            <v>-25009217.120170344</v>
          </cell>
          <cell r="K3124">
            <v>-52829480.208334401</v>
          </cell>
          <cell r="L3124">
            <v>-17111081.78753195</v>
          </cell>
          <cell r="M3124">
            <v>-16575581.94163372</v>
          </cell>
          <cell r="N3124">
            <v>-16900600.322145473</v>
          </cell>
          <cell r="O3124">
            <v>-21234136.931527339</v>
          </cell>
          <cell r="P3124">
            <v>-6291707.3915254632</v>
          </cell>
          <cell r="Q3124">
            <v>-12615533.662979485</v>
          </cell>
          <cell r="R3124">
            <v>-26812343.132387891</v>
          </cell>
          <cell r="S3124">
            <v>-27789955.855310541</v>
          </cell>
          <cell r="T3124">
            <v>-55050457.336629301</v>
          </cell>
          <cell r="U3124">
            <v>-29379720.1235971</v>
          </cell>
          <cell r="V3124">
            <v>-30662702.978065956</v>
          </cell>
          <cell r="W3124">
            <v>-31994182.780606721</v>
          </cell>
          <cell r="X3124">
            <v>-292418004.24394095</v>
          </cell>
        </row>
        <row r="3125">
          <cell r="C3125" t="str">
            <v>Доходы от продажи собственных модулей</v>
          </cell>
          <cell r="D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</row>
        <row r="3126">
          <cell r="C3126" t="str">
            <v>НИР и НИОКР НТЦ - Хевел</v>
          </cell>
          <cell r="D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</row>
        <row r="3127">
          <cell r="C3127" t="str">
            <v>Генеральный подряд ИЭС - Хевел</v>
          </cell>
          <cell r="D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</row>
        <row r="3128">
          <cell r="C3128" t="str">
            <v>Поступления от Бизнесов/Проектов</v>
          </cell>
          <cell r="D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</row>
        <row r="3129">
          <cell r="C3129" t="str">
            <v>Проценты по банковским депозитам</v>
          </cell>
          <cell r="D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</row>
        <row r="3130">
          <cell r="C3130" t="str">
            <v>Проценты по предоставленным кредитам/займам</v>
          </cell>
          <cell r="D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</row>
        <row r="3131">
          <cell r="C3131" t="str">
            <v>Доходы от продажи модулей</v>
          </cell>
          <cell r="D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</row>
        <row r="3132">
          <cell r="C3132" t="str">
            <v>Доходы от продажи коммерческих установок</v>
          </cell>
          <cell r="D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</row>
        <row r="3133">
          <cell r="C3133" t="str">
            <v>Оказание услуг технического исполнителя</v>
          </cell>
          <cell r="D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</row>
        <row r="3134">
          <cell r="C3134" t="str">
            <v>Прочие поступления</v>
          </cell>
          <cell r="D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</row>
        <row r="3135">
          <cell r="C3135" t="str">
            <v>Сырье и материалы</v>
          </cell>
          <cell r="D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</row>
        <row r="3136">
          <cell r="C3136" t="str">
            <v>ФОТ + ЕСН</v>
          </cell>
          <cell r="D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</row>
        <row r="3137">
          <cell r="C3137" t="str">
            <v>Электроэнергия</v>
          </cell>
          <cell r="D3137" t="str">
            <v>Завод</v>
          </cell>
          <cell r="H3137">
            <v>5340680</v>
          </cell>
          <cell r="I3137">
            <v>11797640</v>
          </cell>
          <cell r="J3137">
            <v>14202008</v>
          </cell>
          <cell r="K3137">
            <v>31340328</v>
          </cell>
          <cell r="L3137">
            <v>13355120</v>
          </cell>
          <cell r="M3137">
            <v>13355120</v>
          </cell>
          <cell r="N3137">
            <v>13355120</v>
          </cell>
          <cell r="O3137">
            <v>17530300.800000001</v>
          </cell>
          <cell r="P3137">
            <v>5357644.444444444</v>
          </cell>
          <cell r="Q3137">
            <v>9454666.666666666</v>
          </cell>
          <cell r="R3137">
            <v>24960320</v>
          </cell>
          <cell r="S3137">
            <v>24960320</v>
          </cell>
          <cell r="T3137">
            <v>24960320</v>
          </cell>
          <cell r="U3137">
            <v>24960320</v>
          </cell>
          <cell r="V3137">
            <v>24960320</v>
          </cell>
          <cell r="W3137">
            <v>24960320</v>
          </cell>
          <cell r="X3137">
            <v>222169891.91111112</v>
          </cell>
        </row>
        <row r="3138">
          <cell r="C3138" t="str">
            <v>Общепроизводственные</v>
          </cell>
          <cell r="D3138" t="str">
            <v>Завод</v>
          </cell>
          <cell r="H3138">
            <v>616265.35113137588</v>
          </cell>
          <cell r="I3138">
            <v>1600126.2990952563</v>
          </cell>
          <cell r="J3138">
            <v>2260940.5046225972</v>
          </cell>
          <cell r="K3138">
            <v>4477332.1548492294</v>
          </cell>
          <cell r="L3138">
            <v>2335747.9413850401</v>
          </cell>
          <cell r="M3138">
            <v>2152428.1969585177</v>
          </cell>
          <cell r="N3138">
            <v>2391180.6838649735</v>
          </cell>
          <cell r="O3138">
            <v>1952002.0825663246</v>
          </cell>
          <cell r="P3138">
            <v>571578.3434790062</v>
          </cell>
          <cell r="Q3138">
            <v>427458.9833868884</v>
          </cell>
          <cell r="R3138">
            <v>522951.0438482184</v>
          </cell>
          <cell r="S3138">
            <v>2536832.6911252551</v>
          </cell>
          <cell r="T3138">
            <v>3580361.5642218012</v>
          </cell>
          <cell r="U3138">
            <v>3831924.1706238966</v>
          </cell>
          <cell r="V3138">
            <v>4923872.6278547514</v>
          </cell>
          <cell r="W3138">
            <v>6013115.6745244563</v>
          </cell>
          <cell r="X3138">
            <v>31239454.003839128</v>
          </cell>
        </row>
        <row r="3139">
          <cell r="C3139" t="str">
            <v>Прочие производственные расходы</v>
          </cell>
          <cell r="D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</row>
        <row r="3140">
          <cell r="C3140" t="str">
            <v>Операционные расходы по новым проектам</v>
          </cell>
          <cell r="D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</row>
        <row r="3141">
          <cell r="C3141" t="str">
            <v>Выплата процентов по полученным займам и кредитам</v>
          </cell>
          <cell r="D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</row>
        <row r="3142">
          <cell r="C3142" t="str">
            <v>Налоги и сборы, штрафы и пени</v>
          </cell>
          <cell r="D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</row>
        <row r="3143">
          <cell r="C3143" t="str">
            <v>Возмещение НДС</v>
          </cell>
          <cell r="D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</row>
        <row r="3144">
          <cell r="C3144" t="str">
            <v>Расходы на закупку модулей</v>
          </cell>
          <cell r="D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</row>
        <row r="3145">
          <cell r="C3145" t="str">
            <v>Расходы на закупку и монтаж коммерческих установок</v>
          </cell>
          <cell r="D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</row>
        <row r="3146">
          <cell r="C3146" t="str">
            <v>Прочие расходы</v>
          </cell>
          <cell r="D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</row>
        <row r="3147">
          <cell r="C3147" t="str">
            <v>Коммерческие расходы</v>
          </cell>
          <cell r="D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</row>
        <row r="3148">
          <cell r="C3148" t="str">
            <v>основная зарплата + подоходный налог</v>
          </cell>
          <cell r="D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</row>
        <row r="3149">
          <cell r="C3149" t="str">
            <v>бонус + подоходный налог</v>
          </cell>
          <cell r="D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</row>
        <row r="3150">
          <cell r="C3150" t="str">
            <v>льготы, материальная помощь</v>
          </cell>
          <cell r="D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</row>
        <row r="3151">
          <cell r="C3151" t="str">
            <v>резерв (фонд оплаты труда)</v>
          </cell>
          <cell r="D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</row>
        <row r="3152">
          <cell r="C3152" t="str">
            <v>Социальные выплаты (ЕСН)</v>
          </cell>
          <cell r="D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</row>
        <row r="3153">
          <cell r="C3153" t="str">
            <v>Добровольное медицинское страхование</v>
          </cell>
          <cell r="D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</row>
        <row r="3154">
          <cell r="C3154" t="str">
            <v>Прочие виды страхования</v>
          </cell>
          <cell r="D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</row>
        <row r="3155">
          <cell r="C3155" t="str">
            <v>спортивно-оздоровительные мероприятия</v>
          </cell>
          <cell r="D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</row>
        <row r="3156">
          <cell r="C3156" t="str">
            <v>расходы на культурно-массовые мероприятия, корпоративные вечера и пр.</v>
          </cell>
          <cell r="D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</row>
        <row r="3157">
          <cell r="C3157" t="str">
            <v>Взносы в негосударственный ПФ</v>
          </cell>
          <cell r="D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</row>
        <row r="3158">
          <cell r="C3158" t="str">
            <v>Аренда квартиры</v>
          </cell>
          <cell r="D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</row>
        <row r="3159">
          <cell r="C3159" t="str">
            <v>Коммунальные платежи (квартира)</v>
          </cell>
          <cell r="D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</row>
        <row r="3160">
          <cell r="C3160" t="str">
            <v>Прочие расходы (содержание персонала)</v>
          </cell>
          <cell r="D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</row>
        <row r="3161">
          <cell r="C3161" t="str">
            <v>Командировочные расходы</v>
          </cell>
          <cell r="D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</row>
        <row r="3162">
          <cell r="C3162" t="str">
            <v>Представительские расходы</v>
          </cell>
          <cell r="D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</row>
        <row r="3163">
          <cell r="C3163" t="str">
            <v>расходы на текущее обучение</v>
          </cell>
          <cell r="D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</row>
        <row r="3164">
          <cell r="C3164" t="str">
            <v>расходы на целевое обучение</v>
          </cell>
          <cell r="D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</row>
        <row r="3165">
          <cell r="C3165" t="str">
            <v>Услуги рекрутинговых агентств и прочие расходы по подбору персонала</v>
          </cell>
          <cell r="D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</row>
        <row r="3166">
          <cell r="C3166" t="str">
            <v>ремонт и обслуживание зданий и сооружений</v>
          </cell>
          <cell r="D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</row>
        <row r="3167">
          <cell r="C3167" t="str">
            <v>ремонт мебели</v>
          </cell>
          <cell r="D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</row>
        <row r="3168">
          <cell r="C3168" t="str">
            <v>ремонт бытовой техники</v>
          </cell>
          <cell r="D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</row>
        <row r="3169">
          <cell r="C3169" t="str">
            <v>запчасти и материалы</v>
          </cell>
          <cell r="D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</row>
        <row r="3170">
          <cell r="C3170" t="str">
            <v>оформление и обустройство офисов</v>
          </cell>
          <cell r="D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</row>
        <row r="3171">
          <cell r="C3171" t="str">
            <v>уборка офисов</v>
          </cell>
          <cell r="D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</row>
        <row r="3172">
          <cell r="C3172" t="str">
            <v>Услуги коммунального хозяйства</v>
          </cell>
          <cell r="D3172" t="str">
            <v>Завод</v>
          </cell>
          <cell r="H3172">
            <v>679049.9091531022</v>
          </cell>
          <cell r="I3172">
            <v>829301.52878432069</v>
          </cell>
          <cell r="J3172">
            <v>1031468.6155477457</v>
          </cell>
          <cell r="K3172">
            <v>2539820.0534851686</v>
          </cell>
          <cell r="L3172">
            <v>1420213.8461469105</v>
          </cell>
          <cell r="M3172">
            <v>1068033.7446752016</v>
          </cell>
          <cell r="N3172">
            <v>1154299.6382805002</v>
          </cell>
          <cell r="O3172">
            <v>871834.04896101204</v>
          </cell>
          <cell r="P3172">
            <v>362484.60360201239</v>
          </cell>
          <cell r="Q3172">
            <v>249923.37292592894</v>
          </cell>
          <cell r="R3172">
            <v>264721.52853967529</v>
          </cell>
          <cell r="S3172">
            <v>292803.16418528429</v>
          </cell>
          <cell r="T3172">
            <v>509775.77240750578</v>
          </cell>
          <cell r="U3172">
            <v>587475.95297320141</v>
          </cell>
          <cell r="V3172">
            <v>778510.35021120566</v>
          </cell>
          <cell r="W3172">
            <v>1020747.1060822655</v>
          </cell>
          <cell r="X3172">
            <v>8580823.1289907042</v>
          </cell>
        </row>
        <row r="3173">
          <cell r="C3173" t="str">
            <v>канцелярские товары</v>
          </cell>
          <cell r="D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</row>
        <row r="3174">
          <cell r="C3174" t="str">
            <v>изготовление визиток (деловой полиграфии)</v>
          </cell>
          <cell r="D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</row>
        <row r="3175">
          <cell r="C3175" t="str">
            <v>хозтовары</v>
          </cell>
          <cell r="D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</row>
        <row r="3176">
          <cell r="C3176" t="str">
            <v>экономическая, правовая, справочная литература</v>
          </cell>
          <cell r="D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</row>
        <row r="3177">
          <cell r="C3177" t="str">
            <v>чистая вода</v>
          </cell>
          <cell r="D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</row>
        <row r="3178">
          <cell r="C3178" t="str">
            <v>прочие расходы (содержание офиса)</v>
          </cell>
          <cell r="D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</row>
        <row r="3179">
          <cell r="C3179" t="str">
            <v>Аренда офиса</v>
          </cell>
          <cell r="D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</row>
        <row r="3180">
          <cell r="C3180" t="str">
            <v>Аренда автостоянки</v>
          </cell>
          <cell r="D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</row>
        <row r="3181">
          <cell r="C3181" t="str">
            <v>Прочие расходы (аренда зданий)</v>
          </cell>
          <cell r="D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</row>
        <row r="3182">
          <cell r="C3182" t="str">
            <v>ГСМ</v>
          </cell>
          <cell r="D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</row>
        <row r="3183">
          <cell r="C3183" t="str">
            <v>услуги по ремонту и обслуживанию</v>
          </cell>
          <cell r="D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</row>
        <row r="3184">
          <cell r="C3184" t="str">
            <v>Аренда машин / проездные</v>
          </cell>
          <cell r="D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</row>
        <row r="3185">
          <cell r="C3185" t="str">
            <v>Прочие расходы на транспорт</v>
          </cell>
          <cell r="D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</row>
        <row r="3186">
          <cell r="C3186" t="str">
            <v>поддержка ПО</v>
          </cell>
          <cell r="D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</row>
        <row r="3187">
          <cell r="C3187" t="str">
            <v>ремонт и сервисное обслуживание</v>
          </cell>
          <cell r="D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</row>
        <row r="3188">
          <cell r="C3188" t="str">
            <v>расходы на хостинг и аутсорсинг</v>
          </cell>
          <cell r="D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</row>
        <row r="3189">
          <cell r="C3189" t="str">
            <v>Запасные части и расходные материалы для оргтехники</v>
          </cell>
          <cell r="D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</row>
        <row r="3190">
          <cell r="C3190" t="str">
            <v>Прочие расходы на содержание офисной техники и IT</v>
          </cell>
          <cell r="D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</row>
        <row r="3191">
          <cell r="C3191" t="str">
            <v>Услуги мобильной связи</v>
          </cell>
          <cell r="D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</row>
        <row r="3192">
          <cell r="C3192" t="str">
            <v>Услуги фиксированной связи</v>
          </cell>
          <cell r="D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</row>
        <row r="3193">
          <cell r="C3193" t="str">
            <v>Услуги Интернет</v>
          </cell>
          <cell r="D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</row>
        <row r="3194">
          <cell r="C3194" t="str">
            <v>Почтово-телеграфные и курьерские расходы</v>
          </cell>
          <cell r="D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</row>
        <row r="3195">
          <cell r="C3195" t="str">
            <v>Подписка на периодические издания</v>
          </cell>
          <cell r="D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</row>
        <row r="3196">
          <cell r="C3196" t="str">
            <v>Прочие услуги связи</v>
          </cell>
          <cell r="D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</row>
        <row r="3197">
          <cell r="C3197" t="str">
            <v>Аренда каналов связи</v>
          </cell>
          <cell r="D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</row>
        <row r="3198">
          <cell r="C3198" t="str">
            <v>Услуги по охране объектов и персонала</v>
          </cell>
          <cell r="D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</row>
        <row r="3199">
          <cell r="C3199" t="str">
            <v>Информационная безопасность</v>
          </cell>
          <cell r="D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</row>
        <row r="3200">
          <cell r="C3200" t="str">
            <v>Прочие расходы (безопасность)</v>
          </cell>
          <cell r="D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</row>
        <row r="3201">
          <cell r="C3201" t="str">
            <v>Услуги внешнего аудита</v>
          </cell>
          <cell r="D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</row>
        <row r="3202">
          <cell r="C3202" t="str">
            <v>Юридические услуги</v>
          </cell>
          <cell r="D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</row>
        <row r="3203">
          <cell r="C3203" t="str">
            <v>Услуги регистраторов, нотариальные услуги</v>
          </cell>
          <cell r="D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</row>
        <row r="3204">
          <cell r="C3204" t="str">
            <v>Консультационно-информационные услуги</v>
          </cell>
          <cell r="D3204" t="str">
            <v>Завод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2483484.64</v>
          </cell>
          <cell r="R3204">
            <v>1064350.56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3547835.2</v>
          </cell>
        </row>
        <row r="3205">
          <cell r="C3205" t="str">
            <v>Комиссии банков</v>
          </cell>
          <cell r="D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</row>
        <row r="3206">
          <cell r="C3206" t="str">
            <v>Услуги налоговых консультантов</v>
          </cell>
          <cell r="D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</row>
        <row r="3207">
          <cell r="C3207" t="str">
            <v>Налоги</v>
          </cell>
          <cell r="D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</row>
        <row r="3208">
          <cell r="C3208" t="str">
            <v>Штрафы и пени по налогам и сборам</v>
          </cell>
          <cell r="D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</row>
        <row r="3209">
          <cell r="C3209" t="str">
            <v>Бухгалтерские услуги</v>
          </cell>
          <cell r="D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</row>
        <row r="3210">
          <cell r="C3210" t="str">
            <v>Прочие расходы (проф. услуги)</v>
          </cell>
          <cell r="D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</row>
        <row r="3211">
          <cell r="C3211" t="str">
            <v>на корпоративные медиа (реклама)</v>
          </cell>
          <cell r="D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</row>
        <row r="3212">
          <cell r="C3212" t="str">
            <v>на корпоративные презентации (реклама)</v>
          </cell>
          <cell r="D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</row>
        <row r="3213">
          <cell r="C3213" t="str">
            <v>на федеральные и региональные СМИ (реклама)</v>
          </cell>
          <cell r="D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</row>
        <row r="3214">
          <cell r="C3214" t="str">
            <v>прочие (реклама)</v>
          </cell>
          <cell r="D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</row>
        <row r="3215">
          <cell r="C3215" t="str">
            <v>внутренние коммуникации (корп. мероприятия)</v>
          </cell>
          <cell r="D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</row>
        <row r="3216">
          <cell r="C3216" t="str">
            <v>проведение Стратегической сессии и семинаров (корп. мероприятия)</v>
          </cell>
          <cell r="D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</row>
        <row r="3217">
          <cell r="C3217" t="str">
            <v>участие в общественно-экономических мероприятиях (соц. проекты)</v>
          </cell>
          <cell r="D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</row>
        <row r="3218">
          <cell r="C3218" t="str">
            <v>поддержка некоммерческих и неправительственных организаций и объединений (соц. проекты)</v>
          </cell>
          <cell r="D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</row>
        <row r="3219">
          <cell r="C3219" t="str">
            <v>Прочие расходы (связи с общественностью)</v>
          </cell>
          <cell r="D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</row>
        <row r="3220">
          <cell r="C3220" t="str">
            <v>Ремонт офисных зданий и сооружений</v>
          </cell>
          <cell r="D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</row>
        <row r="3221">
          <cell r="C3221" t="str">
            <v>Покупка автотранспорта</v>
          </cell>
          <cell r="D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</row>
        <row r="3222">
          <cell r="C3222" t="str">
            <v>мебель</v>
          </cell>
          <cell r="D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</row>
        <row r="3223">
          <cell r="C3223" t="str">
            <v>компьютерная техника</v>
          </cell>
          <cell r="D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</row>
        <row r="3224">
          <cell r="C3224" t="str">
            <v>средства связи, бытовая техника</v>
          </cell>
          <cell r="D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</row>
        <row r="3225">
          <cell r="C3225" t="str">
            <v>серверное и сетевое оборудование</v>
          </cell>
          <cell r="D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</row>
        <row r="3226">
          <cell r="C3226" t="str">
            <v>Программное обеспечение</v>
          </cell>
          <cell r="D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</row>
        <row r="3227">
          <cell r="C3227" t="str">
            <v>Прочие расходы (инвестиции АУР)</v>
          </cell>
          <cell r="D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</row>
        <row r="3228">
          <cell r="C3228" t="str">
            <v>Доходы от проектов "под ключ"</v>
          </cell>
          <cell r="D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</row>
        <row r="3229">
          <cell r="C3229" t="str">
            <v>Доходы от продажи основных средств</v>
          </cell>
          <cell r="D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</row>
        <row r="3230">
          <cell r="C3230" t="str">
            <v>Поступления от реализации Бизнесов/Проектов</v>
          </cell>
          <cell r="D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</row>
        <row r="3231">
          <cell r="C3231" t="str">
            <v>Поступления от займов выданных (сторонние контрагенты и прочие акционеры, кроме РМАГ)</v>
          </cell>
          <cell r="D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</row>
        <row r="3232">
          <cell r="C3232" t="str">
            <v>Поступления от займов выданных (Бизнесы/Проекты/ДЗО)</v>
          </cell>
          <cell r="D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</row>
        <row r="3233">
          <cell r="C3233" t="str">
            <v>Прочие поступления по инвестиционной деятельности</v>
          </cell>
          <cell r="D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</row>
        <row r="3234">
          <cell r="C3234" t="str">
            <v>Оборудование Oerlikon</v>
          </cell>
          <cell r="D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</row>
        <row r="3235">
          <cell r="C3235" t="str">
            <v>Оборудование Oerlikon. Расходы на БГ</v>
          </cell>
          <cell r="D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</row>
        <row r="3236">
          <cell r="C3236" t="str">
            <v>Таможенное оформление</v>
          </cell>
          <cell r="D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</row>
        <row r="3237">
          <cell r="C3237" t="str">
            <v>Вспомогательное оборудование</v>
          </cell>
          <cell r="D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</row>
        <row r="3238">
          <cell r="C3238" t="str">
            <v>Генеральный подряд</v>
          </cell>
          <cell r="D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</row>
        <row r="3239">
          <cell r="C3239" t="str">
            <v>Технический надзор</v>
          </cell>
          <cell r="D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</row>
        <row r="3240">
          <cell r="C3240" t="str">
            <v>СМР + проектирование + аренда (покупка) земли</v>
          </cell>
          <cell r="D3240" t="str">
            <v>Завод</v>
          </cell>
          <cell r="H3240">
            <v>0</v>
          </cell>
          <cell r="I3240">
            <v>6957200</v>
          </cell>
          <cell r="J3240">
            <v>7514800</v>
          </cell>
          <cell r="K3240">
            <v>14472000</v>
          </cell>
          <cell r="L3240">
            <v>0</v>
          </cell>
          <cell r="M3240">
            <v>0</v>
          </cell>
          <cell r="N3240">
            <v>0</v>
          </cell>
          <cell r="O3240">
            <v>880000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26000000</v>
          </cell>
          <cell r="U3240">
            <v>0</v>
          </cell>
          <cell r="V3240">
            <v>0</v>
          </cell>
          <cell r="W3240">
            <v>0</v>
          </cell>
          <cell r="X3240">
            <v>26880000</v>
          </cell>
        </row>
        <row r="3241">
          <cell r="C3241" t="str">
            <v>Вложения в проекты "под ключ"</v>
          </cell>
          <cell r="D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</row>
        <row r="3242">
          <cell r="C3242" t="str">
            <v>Прочие инвестиции в основные средства</v>
          </cell>
          <cell r="D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</row>
        <row r="3243">
          <cell r="C3243" t="str">
            <v>Инвестиции в бизнесы/проекты/ДЗО</v>
          </cell>
          <cell r="D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</row>
        <row r="3244">
          <cell r="C3244" t="str">
            <v>Выплаты по займам выданным (сторонние контрагенты и прочие акционеры, кроме РМАГ)</v>
          </cell>
          <cell r="D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</row>
        <row r="3245">
          <cell r="C3245" t="str">
            <v>Выплаты по займам выданным (Бизнесы/Проекты/ДЗО)</v>
          </cell>
          <cell r="D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</row>
        <row r="3246">
          <cell r="C3246" t="str">
            <v>Вложение в уставный капитал НТЦ</v>
          </cell>
          <cell r="D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</row>
        <row r="3247">
          <cell r="C3247" t="str">
            <v>Расходы на НИР и НИОКР НТЦ</v>
          </cell>
          <cell r="D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</row>
        <row r="3248">
          <cell r="C3248" t="str">
            <v>Акционерное финансирование от РМАГ</v>
          </cell>
          <cell r="D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</row>
        <row r="3249">
          <cell r="C3249" t="str">
            <v>Акционерное финансирование от Меткомбанка</v>
          </cell>
          <cell r="D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</row>
        <row r="3250">
          <cell r="C3250" t="str">
            <v>Акционерное финансирование от 3-х лиц по указанию РМАГ</v>
          </cell>
          <cell r="D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</row>
        <row r="3251">
          <cell r="C3251" t="str">
            <v>Акционерное финансирование от прочих акционеров</v>
          </cell>
          <cell r="D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</row>
        <row r="3252">
          <cell r="C3252" t="str">
            <v>Привлечение банковских кредитов</v>
          </cell>
          <cell r="D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</row>
        <row r="3253">
          <cell r="C3253" t="str">
            <v>Поступления от займов полученных (сторонние контрагенты и прочие акционеры, кроме РМАГ)</v>
          </cell>
          <cell r="D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</row>
        <row r="3254">
          <cell r="C3254" t="str">
            <v>Поступления от займов полученных (Бизнесы/Проекты/ДЗО)</v>
          </cell>
          <cell r="D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</row>
        <row r="3255">
          <cell r="C3255" t="str">
            <v>Поступления от ценных бумаг</v>
          </cell>
          <cell r="D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</row>
        <row r="3256">
          <cell r="C3256" t="str">
            <v>Прочие поступления по финансовой деятельности</v>
          </cell>
          <cell r="D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</row>
        <row r="3257">
          <cell r="C3257" t="str">
            <v>Выплата дивидендов в РМАГ</v>
          </cell>
          <cell r="D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</row>
        <row r="3258">
          <cell r="C3258" t="str">
            <v>Выплата дивидендов в Меткомбанк</v>
          </cell>
          <cell r="D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</row>
        <row r="3259">
          <cell r="C3259" t="str">
            <v>Выплата дивидендов на 3-х лиц по указанию РМАГ</v>
          </cell>
          <cell r="D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</row>
        <row r="3260">
          <cell r="C3260" t="str">
            <v>Выплата дивидендов прочим акционерам</v>
          </cell>
          <cell r="D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</row>
        <row r="3261">
          <cell r="C3261" t="str">
            <v>Погашение банковских кредитов</v>
          </cell>
          <cell r="D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</row>
        <row r="3262">
          <cell r="C3262" t="str">
            <v>Выплаты по займам полученным (сторонние контрагенты и прочие акционеры, кроме РМАГ)</v>
          </cell>
          <cell r="D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</row>
        <row r="3263">
          <cell r="C3263" t="str">
            <v>Выплаты по займам полученным (Бизнесы/Проекты/ДЗО)</v>
          </cell>
          <cell r="D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</row>
        <row r="3264">
          <cell r="C3264" t="str">
            <v>Выплаты по ценным бумагам</v>
          </cell>
          <cell r="D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</row>
        <row r="3265">
          <cell r="C3265" t="str">
            <v>Прочие расходы по финансовой деятельности</v>
          </cell>
          <cell r="D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</row>
        <row r="3266">
          <cell r="C3266" t="str">
            <v>Курсовые разницы</v>
          </cell>
          <cell r="D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</row>
        <row r="3267">
          <cell r="C3267" t="str">
            <v>Транзитные поступления от РМАГ</v>
          </cell>
          <cell r="D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</row>
        <row r="3268">
          <cell r="C3268" t="str">
            <v>Транзитные поступления от Меткомбанка</v>
          </cell>
          <cell r="D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</row>
        <row r="3269">
          <cell r="C3269" t="str">
            <v>Транзитные поступления от 3-х лиц по указанию РМАГ</v>
          </cell>
          <cell r="D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</row>
        <row r="3270">
          <cell r="C3270" t="str">
            <v>Транзитные поступления от Бизнесов/Проектов/ДЗО</v>
          </cell>
          <cell r="D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</row>
        <row r="3271">
          <cell r="C3271" t="str">
            <v>Транзитные выбытия в РМАГ</v>
          </cell>
          <cell r="D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</row>
        <row r="3272">
          <cell r="C3272" t="str">
            <v>Транзитные выбытия в Меткомбанк</v>
          </cell>
          <cell r="D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</row>
        <row r="3273">
          <cell r="C3273" t="str">
            <v>Транзитные выбытия на 3-х лиц по указанию РМАГ</v>
          </cell>
          <cell r="D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</row>
        <row r="3274">
          <cell r="C3274" t="str">
            <v>Транзитные выбытия в Бизнесы/Проекты/ДЗО</v>
          </cell>
          <cell r="D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</row>
        <row r="3275">
          <cell r="C3275" t="str">
            <v>Чистое изменение денежных средств</v>
          </cell>
          <cell r="D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</row>
        <row r="3276">
          <cell r="C3276" t="str">
            <v>Денежные средства на начало периода</v>
          </cell>
          <cell r="D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</row>
        <row r="3277">
          <cell r="C3277" t="str">
            <v>Денежные средства на конец периода</v>
          </cell>
          <cell r="D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</row>
        <row r="3278">
          <cell r="C3278" t="str">
            <v>Покупка валюты</v>
          </cell>
          <cell r="D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</row>
        <row r="3279">
          <cell r="C3279" t="str">
            <v>Перевод собственных средств</v>
          </cell>
          <cell r="D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</row>
        <row r="3280">
          <cell r="D3280" t="str">
            <v>УК</v>
          </cell>
          <cell r="H3280">
            <v>-160000</v>
          </cell>
          <cell r="I3280">
            <v>-160000</v>
          </cell>
          <cell r="J3280">
            <v>-160000</v>
          </cell>
          <cell r="K3280">
            <v>-480000</v>
          </cell>
          <cell r="L3280">
            <v>-60000</v>
          </cell>
          <cell r="M3280">
            <v>-93400</v>
          </cell>
          <cell r="N3280">
            <v>-226100</v>
          </cell>
          <cell r="O3280">
            <v>-93400</v>
          </cell>
          <cell r="P3280">
            <v>-126100</v>
          </cell>
          <cell r="Q3280">
            <v>-160800</v>
          </cell>
          <cell r="R3280">
            <v>-133400</v>
          </cell>
          <cell r="S3280">
            <v>-141100</v>
          </cell>
          <cell r="T3280">
            <v>-153100</v>
          </cell>
          <cell r="U3280">
            <v>-141100</v>
          </cell>
          <cell r="V3280">
            <v>-433400</v>
          </cell>
          <cell r="W3280">
            <v>-160800</v>
          </cell>
          <cell r="X3280">
            <v>-1922700</v>
          </cell>
        </row>
        <row r="3281">
          <cell r="C3281" t="str">
            <v>Доходы от продажи собственных модулей</v>
          </cell>
          <cell r="D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</row>
        <row r="3282">
          <cell r="C3282" t="str">
            <v>НИР и НИОКР НТЦ - Хевел</v>
          </cell>
          <cell r="D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</row>
        <row r="3283">
          <cell r="C3283" t="str">
            <v>Генеральный подряд ИЭС - Хевел</v>
          </cell>
          <cell r="D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</row>
        <row r="3284">
          <cell r="C3284" t="str">
            <v>Поступления от Бизнесов/Проектов</v>
          </cell>
          <cell r="D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</row>
        <row r="3285">
          <cell r="C3285" t="str">
            <v>Проценты по банковским депозитам</v>
          </cell>
          <cell r="D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</row>
        <row r="3286">
          <cell r="C3286" t="str">
            <v>Проценты по предоставленным кредитам/займам</v>
          </cell>
          <cell r="D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</row>
        <row r="3287">
          <cell r="C3287" t="str">
            <v>Доходы от продажи модулей</v>
          </cell>
          <cell r="D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</row>
        <row r="3288">
          <cell r="C3288" t="str">
            <v>Доходы от продажи коммерческих установок</v>
          </cell>
          <cell r="D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</row>
        <row r="3289">
          <cell r="C3289" t="str">
            <v>Оказание услуг технического исполнителя</v>
          </cell>
          <cell r="D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</row>
        <row r="3290">
          <cell r="C3290" t="str">
            <v>Прочие поступления</v>
          </cell>
          <cell r="D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</row>
        <row r="3291">
          <cell r="C3291" t="str">
            <v>Сырье и материалы</v>
          </cell>
          <cell r="D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</row>
        <row r="3292">
          <cell r="C3292" t="str">
            <v>ФОТ + ЕСН</v>
          </cell>
          <cell r="D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</row>
        <row r="3293">
          <cell r="C3293" t="str">
            <v>Электроэнергия</v>
          </cell>
          <cell r="D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</row>
        <row r="3294">
          <cell r="C3294" t="str">
            <v>Общепроизводственные</v>
          </cell>
          <cell r="D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</row>
        <row r="3295">
          <cell r="C3295" t="str">
            <v>Прочие производственные расходы</v>
          </cell>
          <cell r="D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</row>
        <row r="3296">
          <cell r="C3296" t="str">
            <v>Операционные расходы по новым проектам</v>
          </cell>
          <cell r="D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</row>
        <row r="3297">
          <cell r="C3297" t="str">
            <v>Выплата процентов по полученным займам и кредитам</v>
          </cell>
          <cell r="D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</row>
        <row r="3298">
          <cell r="C3298" t="str">
            <v>Налоги и сборы, штрафы и пени</v>
          </cell>
          <cell r="D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</row>
        <row r="3299">
          <cell r="C3299" t="str">
            <v>Возмещение НДС</v>
          </cell>
          <cell r="D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</row>
        <row r="3300">
          <cell r="C3300" t="str">
            <v>Расходы на закупку модулей</v>
          </cell>
          <cell r="D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</row>
        <row r="3301">
          <cell r="C3301" t="str">
            <v>Расходы на закупку и монтаж коммерческих установок</v>
          </cell>
          <cell r="D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</row>
        <row r="3302">
          <cell r="C3302" t="str">
            <v>Прочие расходы</v>
          </cell>
          <cell r="D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</row>
        <row r="3303">
          <cell r="C3303" t="str">
            <v>Коммерческие расходы</v>
          </cell>
          <cell r="D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</row>
        <row r="3304">
          <cell r="C3304" t="str">
            <v>основная зарплата + подоходный налог</v>
          </cell>
          <cell r="D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</row>
        <row r="3305">
          <cell r="C3305" t="str">
            <v>бонус + подоходный налог</v>
          </cell>
          <cell r="D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</row>
        <row r="3306">
          <cell r="C3306" t="str">
            <v>льготы, материальная помощь</v>
          </cell>
          <cell r="D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</row>
        <row r="3307">
          <cell r="C3307" t="str">
            <v>резерв (фонд оплаты труда)</v>
          </cell>
          <cell r="D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</row>
        <row r="3308">
          <cell r="C3308" t="str">
            <v>Социальные выплаты (ЕСН)</v>
          </cell>
          <cell r="D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</row>
        <row r="3309">
          <cell r="C3309" t="str">
            <v>Добровольное медицинское страхование</v>
          </cell>
          <cell r="D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</row>
        <row r="3310">
          <cell r="C3310" t="str">
            <v>Прочие виды страхования</v>
          </cell>
          <cell r="D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</row>
        <row r="3311">
          <cell r="C3311" t="str">
            <v>спортивно-оздоровительные мероприятия</v>
          </cell>
          <cell r="D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</row>
        <row r="3312">
          <cell r="C3312" t="str">
            <v>расходы на культурно-массовые мероприятия, корпоративные вечера и пр.</v>
          </cell>
          <cell r="D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</row>
        <row r="3313">
          <cell r="C3313" t="str">
            <v>Взносы в негосударственный ПФ</v>
          </cell>
          <cell r="D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</row>
        <row r="3314">
          <cell r="C3314" t="str">
            <v>Аренда квартиры</v>
          </cell>
          <cell r="D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</row>
        <row r="3315">
          <cell r="C3315" t="str">
            <v>Коммунальные платежи (квартира)</v>
          </cell>
          <cell r="D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</row>
        <row r="3316">
          <cell r="C3316" t="str">
            <v>Прочие расходы (содержание персонала)</v>
          </cell>
          <cell r="D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</row>
        <row r="3317">
          <cell r="C3317" t="str">
            <v>Командировочные расходы</v>
          </cell>
          <cell r="D3317" t="str">
            <v>УК</v>
          </cell>
          <cell r="H3317">
            <v>100000</v>
          </cell>
          <cell r="I3317">
            <v>100000</v>
          </cell>
          <cell r="J3317">
            <v>100000</v>
          </cell>
          <cell r="K3317">
            <v>300000</v>
          </cell>
          <cell r="L3317">
            <v>0</v>
          </cell>
          <cell r="M3317">
            <v>33400</v>
          </cell>
          <cell r="N3317">
            <v>66100</v>
          </cell>
          <cell r="O3317">
            <v>33400</v>
          </cell>
          <cell r="P3317">
            <v>66100</v>
          </cell>
          <cell r="Q3317">
            <v>100800</v>
          </cell>
          <cell r="R3317">
            <v>73400</v>
          </cell>
          <cell r="S3317">
            <v>81100</v>
          </cell>
          <cell r="T3317">
            <v>93100</v>
          </cell>
          <cell r="U3317">
            <v>81100</v>
          </cell>
          <cell r="V3317">
            <v>73400</v>
          </cell>
          <cell r="W3317">
            <v>100800</v>
          </cell>
          <cell r="X3317">
            <v>802700</v>
          </cell>
        </row>
        <row r="3318">
          <cell r="C3318" t="str">
            <v>Представительские расходы</v>
          </cell>
          <cell r="D3318" t="str">
            <v>УК</v>
          </cell>
          <cell r="H3318">
            <v>60000</v>
          </cell>
          <cell r="I3318">
            <v>60000</v>
          </cell>
          <cell r="J3318">
            <v>60000</v>
          </cell>
          <cell r="K3318">
            <v>180000</v>
          </cell>
          <cell r="L3318">
            <v>60000</v>
          </cell>
          <cell r="M3318">
            <v>60000</v>
          </cell>
          <cell r="N3318">
            <v>60000</v>
          </cell>
          <cell r="O3318">
            <v>60000</v>
          </cell>
          <cell r="P3318">
            <v>60000</v>
          </cell>
          <cell r="Q3318">
            <v>60000</v>
          </cell>
          <cell r="R3318">
            <v>60000</v>
          </cell>
          <cell r="S3318">
            <v>60000</v>
          </cell>
          <cell r="T3318">
            <v>60000</v>
          </cell>
          <cell r="U3318">
            <v>60000</v>
          </cell>
          <cell r="V3318">
            <v>60000</v>
          </cell>
          <cell r="W3318">
            <v>60000</v>
          </cell>
          <cell r="X3318">
            <v>720000</v>
          </cell>
        </row>
        <row r="3319">
          <cell r="C3319" t="str">
            <v>расходы на текущее обучение</v>
          </cell>
          <cell r="D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</row>
        <row r="3320">
          <cell r="C3320" t="str">
            <v>расходы на целевое обучение</v>
          </cell>
          <cell r="D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</row>
        <row r="3321">
          <cell r="C3321" t="str">
            <v>Услуги рекрутинговых агентств и прочие расходы по подбору персонала</v>
          </cell>
          <cell r="D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</row>
        <row r="3322">
          <cell r="C3322" t="str">
            <v>ремонт и обслуживание зданий и сооружений</v>
          </cell>
          <cell r="D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</row>
        <row r="3323">
          <cell r="C3323" t="str">
            <v>ремонт мебели</v>
          </cell>
          <cell r="D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</row>
        <row r="3324">
          <cell r="C3324" t="str">
            <v>ремонт бытовой техники</v>
          </cell>
          <cell r="D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</row>
        <row r="3325">
          <cell r="C3325" t="str">
            <v>запчасти и материалы</v>
          </cell>
          <cell r="D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</row>
        <row r="3326">
          <cell r="C3326" t="str">
            <v>оформление и обустройство офисов</v>
          </cell>
          <cell r="D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</row>
        <row r="3327">
          <cell r="C3327" t="str">
            <v>уборка офисов</v>
          </cell>
          <cell r="D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</row>
        <row r="3328">
          <cell r="C3328" t="str">
            <v>Услуги коммунального хозяйства</v>
          </cell>
          <cell r="D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</row>
        <row r="3329">
          <cell r="C3329" t="str">
            <v>канцелярские товары</v>
          </cell>
          <cell r="D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</row>
        <row r="3330">
          <cell r="C3330" t="str">
            <v>изготовление визиток (деловой полиграфии)</v>
          </cell>
          <cell r="D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</row>
        <row r="3331">
          <cell r="C3331" t="str">
            <v>хозтовары</v>
          </cell>
          <cell r="D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</row>
        <row r="3332">
          <cell r="C3332" t="str">
            <v>экономическая, правовая, справочная литература</v>
          </cell>
          <cell r="D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</row>
        <row r="3333">
          <cell r="C3333" t="str">
            <v>чистая вода</v>
          </cell>
          <cell r="D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</row>
        <row r="3334">
          <cell r="C3334" t="str">
            <v>прочие расходы (содержание офиса)</v>
          </cell>
          <cell r="D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</row>
        <row r="3335">
          <cell r="C3335" t="str">
            <v>Аренда офиса</v>
          </cell>
          <cell r="D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</row>
        <row r="3336">
          <cell r="C3336" t="str">
            <v>Аренда автостоянки</v>
          </cell>
          <cell r="D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</row>
        <row r="3337">
          <cell r="C3337" t="str">
            <v>Прочие расходы (аренда зданий)</v>
          </cell>
          <cell r="D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</row>
        <row r="3338">
          <cell r="C3338" t="str">
            <v>ГСМ</v>
          </cell>
          <cell r="D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</row>
        <row r="3339">
          <cell r="C3339" t="str">
            <v>услуги по ремонту и обслуживанию</v>
          </cell>
          <cell r="D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</row>
        <row r="3340">
          <cell r="C3340" t="str">
            <v>Аренда машин / проездные</v>
          </cell>
          <cell r="D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</row>
        <row r="3341">
          <cell r="C3341" t="str">
            <v>Прочие расходы на транспорт</v>
          </cell>
          <cell r="D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</row>
        <row r="3342">
          <cell r="C3342" t="str">
            <v>поддержка ПО</v>
          </cell>
          <cell r="D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</row>
        <row r="3343">
          <cell r="C3343" t="str">
            <v>ремонт и сервисное обслуживание</v>
          </cell>
          <cell r="D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</row>
        <row r="3344">
          <cell r="C3344" t="str">
            <v>расходы на хостинг и аутсорсинг</v>
          </cell>
          <cell r="D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</row>
        <row r="3345">
          <cell r="C3345" t="str">
            <v>Запасные части и расходные материалы для оргтехники</v>
          </cell>
          <cell r="D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</row>
        <row r="3346">
          <cell r="C3346" t="str">
            <v>Прочие расходы на содержание офисной техники и IT</v>
          </cell>
          <cell r="D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</row>
        <row r="3347">
          <cell r="C3347" t="str">
            <v>Услуги мобильной связи</v>
          </cell>
          <cell r="D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</row>
        <row r="3348">
          <cell r="C3348" t="str">
            <v>Услуги фиксированной связи</v>
          </cell>
          <cell r="D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</row>
        <row r="3349">
          <cell r="C3349" t="str">
            <v>Услуги Интернет</v>
          </cell>
          <cell r="D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</row>
        <row r="3350">
          <cell r="C3350" t="str">
            <v>Почтово-телеграфные и курьерские расходы</v>
          </cell>
          <cell r="D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</row>
        <row r="3351">
          <cell r="C3351" t="str">
            <v>Подписка на периодические издания</v>
          </cell>
          <cell r="D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</row>
        <row r="3352">
          <cell r="C3352" t="str">
            <v>Прочие услуги связи</v>
          </cell>
          <cell r="D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</row>
        <row r="3353">
          <cell r="C3353" t="str">
            <v>Аренда каналов связи</v>
          </cell>
          <cell r="D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</row>
        <row r="3354">
          <cell r="C3354" t="str">
            <v>Услуги по охране объектов и персонала</v>
          </cell>
          <cell r="D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</row>
        <row r="3355">
          <cell r="C3355" t="str">
            <v>Информационная безопасность</v>
          </cell>
          <cell r="D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</row>
        <row r="3356">
          <cell r="C3356" t="str">
            <v>Прочие расходы (безопасность)</v>
          </cell>
          <cell r="D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</row>
        <row r="3357">
          <cell r="C3357" t="str">
            <v>Услуги внешнего аудита</v>
          </cell>
          <cell r="D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</row>
        <row r="3358">
          <cell r="C3358" t="str">
            <v>Юридические услуги</v>
          </cell>
          <cell r="D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</row>
        <row r="3359">
          <cell r="C3359" t="str">
            <v>Услуги регистраторов, нотариальные услуги</v>
          </cell>
          <cell r="D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</row>
        <row r="3360">
          <cell r="C3360" t="str">
            <v>Консультационно-информационные услуги</v>
          </cell>
          <cell r="D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</row>
        <row r="3361">
          <cell r="C3361" t="str">
            <v>Комиссии банков</v>
          </cell>
          <cell r="D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</row>
        <row r="3362">
          <cell r="C3362" t="str">
            <v>Услуги налоговых консультантов</v>
          </cell>
          <cell r="D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</row>
        <row r="3363">
          <cell r="C3363" t="str">
            <v>Налоги</v>
          </cell>
          <cell r="D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</row>
        <row r="3364">
          <cell r="C3364" t="str">
            <v>Штрафы и пени по налогам и сборам</v>
          </cell>
          <cell r="D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</row>
        <row r="3365">
          <cell r="C3365" t="str">
            <v>Бухгалтерские услуги</v>
          </cell>
          <cell r="D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</row>
        <row r="3366">
          <cell r="C3366" t="str">
            <v>Прочие расходы (проф. услуги)</v>
          </cell>
          <cell r="D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</row>
        <row r="3367">
          <cell r="C3367" t="str">
            <v>на корпоративные медиа (реклама)</v>
          </cell>
          <cell r="D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</row>
        <row r="3368">
          <cell r="C3368" t="str">
            <v>на корпоративные презентации (реклама)</v>
          </cell>
          <cell r="D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</row>
        <row r="3369">
          <cell r="C3369" t="str">
            <v>на федеральные и региональные СМИ (реклама)</v>
          </cell>
          <cell r="D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</row>
        <row r="3370">
          <cell r="C3370" t="str">
            <v>прочие (реклама)</v>
          </cell>
          <cell r="D3370" t="str">
            <v>УК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100000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300000</v>
          </cell>
          <cell r="W3370">
            <v>0</v>
          </cell>
          <cell r="X3370">
            <v>400000</v>
          </cell>
        </row>
        <row r="3371">
          <cell r="C3371" t="str">
            <v>внутренние коммуникации (корп. мероприятия)</v>
          </cell>
          <cell r="D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</row>
        <row r="3372">
          <cell r="C3372" t="str">
            <v>проведение Стратегической сессии и семинаров (корп. мероприятия)</v>
          </cell>
          <cell r="D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</row>
        <row r="3373">
          <cell r="C3373" t="str">
            <v>участие в общественно-экономических мероприятиях (соц. проекты)</v>
          </cell>
          <cell r="D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</row>
        <row r="3374">
          <cell r="C3374" t="str">
            <v>поддержка некоммерческих и неправительственных организаций и объединений (соц. проекты)</v>
          </cell>
          <cell r="D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</row>
        <row r="3375">
          <cell r="C3375" t="str">
            <v>Прочие расходы (связи с общественностью)</v>
          </cell>
          <cell r="D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</row>
        <row r="3376">
          <cell r="C3376" t="str">
            <v>Ремонт офисных зданий и сооружений</v>
          </cell>
          <cell r="D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</row>
        <row r="3377">
          <cell r="C3377" t="str">
            <v>Покупка автотранспорта</v>
          </cell>
          <cell r="D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</row>
        <row r="3378">
          <cell r="C3378" t="str">
            <v>мебель</v>
          </cell>
          <cell r="D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</row>
        <row r="3379">
          <cell r="C3379" t="str">
            <v>компьютерная техника</v>
          </cell>
          <cell r="D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</row>
        <row r="3380">
          <cell r="C3380" t="str">
            <v>средства связи, бытовая техника</v>
          </cell>
          <cell r="D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</row>
        <row r="3381">
          <cell r="C3381" t="str">
            <v>серверное и сетевое оборудование</v>
          </cell>
          <cell r="D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</row>
        <row r="3382">
          <cell r="C3382" t="str">
            <v>Программное обеспечение</v>
          </cell>
          <cell r="D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</row>
        <row r="3383">
          <cell r="C3383" t="str">
            <v>Прочие расходы (инвестиции АУР)</v>
          </cell>
          <cell r="D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</row>
        <row r="3384">
          <cell r="C3384" t="str">
            <v>Доходы от проектов "под ключ"</v>
          </cell>
          <cell r="D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</row>
        <row r="3385">
          <cell r="C3385" t="str">
            <v>Доходы от продажи основных средств</v>
          </cell>
          <cell r="D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</row>
        <row r="3386">
          <cell r="C3386" t="str">
            <v>Поступления от реализации Бизнесов/Проектов</v>
          </cell>
          <cell r="D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</row>
        <row r="3387">
          <cell r="C3387" t="str">
            <v>Поступления от займов выданных (сторонние контрагенты и прочие акционеры, кроме РМАГ)</v>
          </cell>
          <cell r="D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</row>
        <row r="3388">
          <cell r="C3388" t="str">
            <v>Поступления от займов выданных (Бизнесы/Проекты/ДЗО)</v>
          </cell>
          <cell r="D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</row>
        <row r="3389">
          <cell r="C3389" t="str">
            <v>Прочие поступления по инвестиционной деятельности</v>
          </cell>
          <cell r="D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</row>
        <row r="3390">
          <cell r="C3390" t="str">
            <v>Оборудование Oerlikon</v>
          </cell>
          <cell r="D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</row>
        <row r="3391">
          <cell r="C3391" t="str">
            <v>Оборудование Oerlikon. Расходы на БГ</v>
          </cell>
          <cell r="D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</row>
        <row r="3392">
          <cell r="C3392" t="str">
            <v>Таможенное оформление</v>
          </cell>
          <cell r="D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</row>
        <row r="3393">
          <cell r="C3393" t="str">
            <v>Вспомогательное оборудование</v>
          </cell>
          <cell r="D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</row>
        <row r="3394">
          <cell r="C3394" t="str">
            <v>Генеральный подряд</v>
          </cell>
          <cell r="D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</row>
        <row r="3395">
          <cell r="C3395" t="str">
            <v>Технический надзор</v>
          </cell>
          <cell r="D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</row>
        <row r="3396">
          <cell r="C3396" t="str">
            <v>СМР + проектирование + аренда (покупка) земли</v>
          </cell>
          <cell r="D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</row>
        <row r="3397">
          <cell r="C3397" t="str">
            <v>Вложения в проекты "под ключ"</v>
          </cell>
          <cell r="D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</row>
        <row r="3398">
          <cell r="C3398" t="str">
            <v>Прочие инвестиции в основные средства</v>
          </cell>
          <cell r="D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</row>
        <row r="3399">
          <cell r="C3399" t="str">
            <v>Инвестиции в бизнесы/проекты/ДЗО</v>
          </cell>
          <cell r="D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</row>
        <row r="3400">
          <cell r="C3400" t="str">
            <v>Выплаты по займам выданным (сторонние контрагенты и прочие акционеры, кроме РМАГ)</v>
          </cell>
          <cell r="D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</row>
        <row r="3401">
          <cell r="C3401" t="str">
            <v>Выплаты по займам выданным (Бизнесы/Проекты/ДЗО)</v>
          </cell>
          <cell r="D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</row>
        <row r="3402">
          <cell r="C3402" t="str">
            <v>Вложение в уставный капитал НТЦ</v>
          </cell>
          <cell r="D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</row>
        <row r="3403">
          <cell r="C3403" t="str">
            <v>Расходы на НИР и НИОКР НТЦ</v>
          </cell>
          <cell r="D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</row>
        <row r="3404">
          <cell r="C3404" t="str">
            <v>Акционерное финансирование от РМАГ</v>
          </cell>
          <cell r="D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</row>
        <row r="3405">
          <cell r="C3405" t="str">
            <v>Акционерное финансирование от Меткомбанка</v>
          </cell>
          <cell r="D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</row>
        <row r="3406">
          <cell r="C3406" t="str">
            <v>Акционерное финансирование от 3-х лиц по указанию РМАГ</v>
          </cell>
          <cell r="D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</row>
        <row r="3407">
          <cell r="C3407" t="str">
            <v>Акционерное финансирование от прочих акционеров</v>
          </cell>
          <cell r="D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</row>
        <row r="3408">
          <cell r="C3408" t="str">
            <v>Привлечение банковских кредитов</v>
          </cell>
          <cell r="D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</row>
        <row r="3409">
          <cell r="C3409" t="str">
            <v>Поступления от займов полученных (сторонние контрагенты и прочие акционеры, кроме РМАГ)</v>
          </cell>
          <cell r="D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</row>
        <row r="3410">
          <cell r="C3410" t="str">
            <v>Поступления от займов полученных (Бизнесы/Проекты/ДЗО)</v>
          </cell>
          <cell r="D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</row>
        <row r="3411">
          <cell r="C3411" t="str">
            <v>Поступления от ценных бумаг</v>
          </cell>
          <cell r="D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</row>
        <row r="3412">
          <cell r="C3412" t="str">
            <v>Прочие поступления по финансовой деятельности</v>
          </cell>
          <cell r="D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</row>
        <row r="3413">
          <cell r="C3413" t="str">
            <v>Выплата дивидендов в РМАГ</v>
          </cell>
          <cell r="D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</row>
        <row r="3414">
          <cell r="C3414" t="str">
            <v>Выплата дивидендов в Меткомбанк</v>
          </cell>
          <cell r="D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</row>
        <row r="3415">
          <cell r="C3415" t="str">
            <v>Выплата дивидендов на 3-х лиц по указанию РМАГ</v>
          </cell>
          <cell r="D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</row>
        <row r="3416">
          <cell r="C3416" t="str">
            <v>Выплата дивидендов прочим акционерам</v>
          </cell>
          <cell r="D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</row>
        <row r="3417">
          <cell r="C3417" t="str">
            <v>Погашение банковских кредитов</v>
          </cell>
          <cell r="D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</row>
        <row r="3418">
          <cell r="C3418" t="str">
            <v>Выплаты по займам полученным (сторонние контрагенты и прочие акционеры, кроме РМАГ)</v>
          </cell>
          <cell r="D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</row>
        <row r="3419">
          <cell r="C3419" t="str">
            <v>Выплаты по займам полученным (Бизнесы/Проекты/ДЗО)</v>
          </cell>
          <cell r="D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</row>
        <row r="3420">
          <cell r="C3420" t="str">
            <v>Выплаты по ценным бумагам</v>
          </cell>
          <cell r="D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</row>
        <row r="3421">
          <cell r="C3421" t="str">
            <v>Прочие расходы по финансовой деятельности</v>
          </cell>
          <cell r="D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</row>
        <row r="3422">
          <cell r="C3422" t="str">
            <v>Курсовые разницы</v>
          </cell>
          <cell r="D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</row>
        <row r="3423">
          <cell r="C3423" t="str">
            <v>Транзитные поступления от РМАГ</v>
          </cell>
          <cell r="D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</row>
        <row r="3424">
          <cell r="C3424" t="str">
            <v>Транзитные поступления от Меткомбанка</v>
          </cell>
          <cell r="D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</row>
        <row r="3425">
          <cell r="C3425" t="str">
            <v>Транзитные поступления от 3-х лиц по указанию РМАГ</v>
          </cell>
          <cell r="D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</row>
        <row r="3426">
          <cell r="C3426" t="str">
            <v>Транзитные поступления от Бизнесов/Проектов/ДЗО</v>
          </cell>
          <cell r="D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</row>
        <row r="3427">
          <cell r="C3427" t="str">
            <v>Транзитные выбытия в РМАГ</v>
          </cell>
          <cell r="D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</row>
        <row r="3428">
          <cell r="C3428" t="str">
            <v>Транзитные выбытия в Меткомбанк</v>
          </cell>
          <cell r="D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</row>
        <row r="3429">
          <cell r="C3429" t="str">
            <v>Транзитные выбытия на 3-х лиц по указанию РМАГ</v>
          </cell>
          <cell r="D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</row>
        <row r="3430">
          <cell r="C3430" t="str">
            <v>Транзитные выбытия в Бизнесы/Проекты/ДЗО</v>
          </cell>
          <cell r="D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</row>
        <row r="3431">
          <cell r="C3431" t="str">
            <v>Чистое изменение денежных средств</v>
          </cell>
          <cell r="D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</row>
        <row r="3432">
          <cell r="C3432" t="str">
            <v>Денежные средства на начало периода</v>
          </cell>
          <cell r="D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</row>
        <row r="3433">
          <cell r="C3433" t="str">
            <v>Денежные средства на конец периода</v>
          </cell>
          <cell r="D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</row>
        <row r="3434">
          <cell r="C3434" t="str">
            <v>Покупка валюты</v>
          </cell>
          <cell r="D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</row>
        <row r="3435">
          <cell r="C3435" t="str">
            <v>Перевод собственных средств</v>
          </cell>
          <cell r="D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</row>
        <row r="3436">
          <cell r="D3436" t="str">
            <v>УК</v>
          </cell>
          <cell r="H3436">
            <v>-342400</v>
          </cell>
          <cell r="I3436">
            <v>-261000</v>
          </cell>
          <cell r="J3436">
            <v>-647680</v>
          </cell>
          <cell r="K3436">
            <v>-1251080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-396900</v>
          </cell>
          <cell r="Q3436">
            <v>-549200</v>
          </cell>
          <cell r="R3436">
            <v>-2490092.7999999998</v>
          </cell>
          <cell r="S3436">
            <v>-7718200</v>
          </cell>
          <cell r="T3436">
            <v>-7273911.2000000002</v>
          </cell>
          <cell r="U3436">
            <v>-5228019.2</v>
          </cell>
          <cell r="V3436">
            <v>-2231071.2000000002</v>
          </cell>
          <cell r="W3436">
            <v>-624900</v>
          </cell>
          <cell r="X3436">
            <v>-26512294.399999999</v>
          </cell>
        </row>
        <row r="3437">
          <cell r="C3437" t="str">
            <v>Доходы от продажи собственных модулей</v>
          </cell>
          <cell r="D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</row>
        <row r="3438">
          <cell r="C3438" t="str">
            <v>НИР и НИОКР НТЦ - Хевел</v>
          </cell>
          <cell r="D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</row>
        <row r="3439">
          <cell r="C3439" t="str">
            <v>Генеральный подряд ИЭС - Хевел</v>
          </cell>
          <cell r="D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</row>
        <row r="3440">
          <cell r="C3440" t="str">
            <v>Поступления от Бизнесов/Проектов</v>
          </cell>
          <cell r="D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</row>
        <row r="3441">
          <cell r="C3441" t="str">
            <v>Проценты по банковским депозитам</v>
          </cell>
          <cell r="D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</row>
        <row r="3442">
          <cell r="C3442" t="str">
            <v>Проценты по предоставленным кредитам/займам</v>
          </cell>
          <cell r="D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</row>
        <row r="3443">
          <cell r="C3443" t="str">
            <v>Доходы от продажи модулей</v>
          </cell>
          <cell r="D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</row>
        <row r="3444">
          <cell r="C3444" t="str">
            <v>Доходы от продажи коммерческих установок</v>
          </cell>
          <cell r="D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</row>
        <row r="3445">
          <cell r="C3445" t="str">
            <v>Оказание услуг технического исполнителя</v>
          </cell>
          <cell r="D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</row>
        <row r="3446">
          <cell r="C3446" t="str">
            <v>Прочие поступления</v>
          </cell>
          <cell r="D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</row>
        <row r="3447">
          <cell r="C3447" t="str">
            <v>Сырье и материалы</v>
          </cell>
          <cell r="D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</row>
        <row r="3448">
          <cell r="C3448" t="str">
            <v>ФОТ + ЕСН</v>
          </cell>
          <cell r="D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</row>
        <row r="3449">
          <cell r="C3449" t="str">
            <v>Электроэнергия</v>
          </cell>
          <cell r="D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</row>
        <row r="3450">
          <cell r="C3450" t="str">
            <v>Общепроизводственные</v>
          </cell>
          <cell r="D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</row>
        <row r="3451">
          <cell r="C3451" t="str">
            <v>Прочие производственные расходы</v>
          </cell>
          <cell r="D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</row>
        <row r="3452">
          <cell r="C3452" t="str">
            <v>Операционные расходы по новым проектам</v>
          </cell>
          <cell r="D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</row>
        <row r="3453">
          <cell r="C3453" t="str">
            <v>Выплата процентов по полученным займам и кредитам</v>
          </cell>
          <cell r="D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</row>
        <row r="3454">
          <cell r="C3454" t="str">
            <v>Налоги и сборы, штрафы и пени</v>
          </cell>
          <cell r="D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</row>
        <row r="3455">
          <cell r="C3455" t="str">
            <v>Возмещение НДС</v>
          </cell>
          <cell r="D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</row>
        <row r="3456">
          <cell r="C3456" t="str">
            <v>Расходы на закупку модулей</v>
          </cell>
          <cell r="D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</row>
        <row r="3457">
          <cell r="C3457" t="str">
            <v>Расходы на закупку и монтаж коммерческих установок</v>
          </cell>
          <cell r="D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</row>
        <row r="3458">
          <cell r="C3458" t="str">
            <v>Прочие расходы</v>
          </cell>
          <cell r="D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</row>
        <row r="3459">
          <cell r="C3459" t="str">
            <v>Коммерческие расходы</v>
          </cell>
          <cell r="D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</row>
        <row r="3460">
          <cell r="C3460" t="str">
            <v>основная зарплата + подоходный налог</v>
          </cell>
          <cell r="D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</row>
        <row r="3461">
          <cell r="C3461" t="str">
            <v>бонус + подоходный налог</v>
          </cell>
          <cell r="D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</row>
        <row r="3462">
          <cell r="C3462" t="str">
            <v>льготы, материальная помощь</v>
          </cell>
          <cell r="D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</row>
        <row r="3463">
          <cell r="C3463" t="str">
            <v>резерв (фонд оплаты труда)</v>
          </cell>
          <cell r="D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</row>
        <row r="3464">
          <cell r="C3464" t="str">
            <v>Социальные выплаты (ЕСН)</v>
          </cell>
          <cell r="D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</row>
        <row r="3465">
          <cell r="C3465" t="str">
            <v>Добровольное медицинское страхование</v>
          </cell>
          <cell r="D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</row>
        <row r="3466">
          <cell r="C3466" t="str">
            <v>Прочие виды страхования</v>
          </cell>
          <cell r="D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</row>
        <row r="3467">
          <cell r="C3467" t="str">
            <v>спортивно-оздоровительные мероприятия</v>
          </cell>
          <cell r="D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</row>
        <row r="3468">
          <cell r="C3468" t="str">
            <v>расходы на культурно-массовые мероприятия, корпоративные вечера и пр.</v>
          </cell>
          <cell r="D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</row>
        <row r="3469">
          <cell r="C3469" t="str">
            <v>Взносы в негосударственный ПФ</v>
          </cell>
          <cell r="D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</row>
        <row r="3470">
          <cell r="C3470" t="str">
            <v>Аренда квартиры</v>
          </cell>
          <cell r="D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</row>
        <row r="3471">
          <cell r="C3471" t="str">
            <v>Коммунальные платежи (квартира)</v>
          </cell>
          <cell r="D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</row>
        <row r="3472">
          <cell r="C3472" t="str">
            <v>Прочие расходы (содержание персонала)</v>
          </cell>
          <cell r="D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</row>
        <row r="3473">
          <cell r="C3473" t="str">
            <v>Командировочные расходы</v>
          </cell>
          <cell r="D3473" t="str">
            <v>УК</v>
          </cell>
          <cell r="H3473">
            <v>0</v>
          </cell>
          <cell r="I3473">
            <v>0</v>
          </cell>
          <cell r="J3473">
            <v>106480</v>
          </cell>
          <cell r="K3473">
            <v>106480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54000</v>
          </cell>
          <cell r="R3473">
            <v>0</v>
          </cell>
          <cell r="S3473">
            <v>0</v>
          </cell>
          <cell r="T3473">
            <v>101280</v>
          </cell>
          <cell r="U3473">
            <v>0</v>
          </cell>
          <cell r="V3473">
            <v>0</v>
          </cell>
          <cell r="W3473">
            <v>54000</v>
          </cell>
          <cell r="X3473">
            <v>209280</v>
          </cell>
        </row>
        <row r="3474">
          <cell r="C3474" t="str">
            <v>Представительские расходы</v>
          </cell>
          <cell r="D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</row>
        <row r="3475">
          <cell r="C3475" t="str">
            <v>расходы на текущее обучение</v>
          </cell>
          <cell r="D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</row>
        <row r="3476">
          <cell r="C3476" t="str">
            <v>расходы на целевое обучение</v>
          </cell>
          <cell r="D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</row>
        <row r="3477">
          <cell r="C3477" t="str">
            <v>Услуги рекрутинговых агентств и прочие расходы по подбору персонала</v>
          </cell>
          <cell r="D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</row>
        <row r="3478">
          <cell r="C3478" t="str">
            <v>ремонт и обслуживание зданий и сооружений</v>
          </cell>
          <cell r="D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</row>
        <row r="3479">
          <cell r="C3479" t="str">
            <v>ремонт мебели</v>
          </cell>
          <cell r="D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</row>
        <row r="3480">
          <cell r="C3480" t="str">
            <v>ремонт бытовой техники</v>
          </cell>
          <cell r="D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</row>
        <row r="3481">
          <cell r="C3481" t="str">
            <v>запчасти и материалы</v>
          </cell>
          <cell r="D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</row>
        <row r="3482">
          <cell r="C3482" t="str">
            <v>оформление и обустройство офисов</v>
          </cell>
          <cell r="D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</row>
        <row r="3483">
          <cell r="C3483" t="str">
            <v>уборка офисов</v>
          </cell>
          <cell r="D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</row>
        <row r="3484">
          <cell r="C3484" t="str">
            <v>Услуги коммунального хозяйства</v>
          </cell>
          <cell r="D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</row>
        <row r="3485">
          <cell r="C3485" t="str">
            <v>канцелярские товары</v>
          </cell>
          <cell r="D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</row>
        <row r="3486">
          <cell r="C3486" t="str">
            <v>изготовление визиток (деловой полиграфии)</v>
          </cell>
          <cell r="D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</row>
        <row r="3487">
          <cell r="C3487" t="str">
            <v>хозтовары</v>
          </cell>
          <cell r="D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</row>
        <row r="3488">
          <cell r="C3488" t="str">
            <v>экономическая, правовая, справочная литература</v>
          </cell>
          <cell r="D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</row>
        <row r="3489">
          <cell r="C3489" t="str">
            <v>чистая вода</v>
          </cell>
          <cell r="D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</row>
        <row r="3490">
          <cell r="C3490" t="str">
            <v>прочие расходы (содержание офиса)</v>
          </cell>
          <cell r="D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</row>
        <row r="3491">
          <cell r="C3491" t="str">
            <v>Аренда офиса</v>
          </cell>
          <cell r="D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</row>
        <row r="3492">
          <cell r="C3492" t="str">
            <v>Аренда автостоянки</v>
          </cell>
          <cell r="D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</row>
        <row r="3493">
          <cell r="C3493" t="str">
            <v>Прочие расходы (аренда зданий)</v>
          </cell>
          <cell r="D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</row>
        <row r="3494">
          <cell r="C3494" t="str">
            <v>ГСМ</v>
          </cell>
          <cell r="D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</row>
        <row r="3495">
          <cell r="C3495" t="str">
            <v>услуги по ремонту и обслуживанию</v>
          </cell>
          <cell r="D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</row>
        <row r="3496">
          <cell r="C3496" t="str">
            <v>Аренда машин / проездные</v>
          </cell>
          <cell r="D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</row>
        <row r="3497">
          <cell r="C3497" t="str">
            <v>Прочие расходы на транспорт</v>
          </cell>
          <cell r="D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</row>
        <row r="3498">
          <cell r="C3498" t="str">
            <v>поддержка ПО</v>
          </cell>
          <cell r="D3498" t="str">
            <v>УК</v>
          </cell>
          <cell r="H3498">
            <v>85000</v>
          </cell>
          <cell r="I3498">
            <v>0</v>
          </cell>
          <cell r="J3498">
            <v>173000</v>
          </cell>
          <cell r="K3498">
            <v>258000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89500</v>
          </cell>
          <cell r="Q3498">
            <v>90000</v>
          </cell>
          <cell r="R3498">
            <v>90500</v>
          </cell>
          <cell r="S3498">
            <v>91000</v>
          </cell>
          <cell r="T3498">
            <v>91500</v>
          </cell>
          <cell r="U3498">
            <v>92500</v>
          </cell>
          <cell r="V3498">
            <v>93500</v>
          </cell>
          <cell r="W3498">
            <v>94500</v>
          </cell>
          <cell r="X3498">
            <v>733000</v>
          </cell>
        </row>
        <row r="3499">
          <cell r="C3499" t="str">
            <v>ремонт и сервисное обслуживание</v>
          </cell>
          <cell r="D3499" t="str">
            <v>УК</v>
          </cell>
          <cell r="H3499">
            <v>10500</v>
          </cell>
          <cell r="I3499">
            <v>10500</v>
          </cell>
          <cell r="J3499">
            <v>28500</v>
          </cell>
          <cell r="K3499">
            <v>49500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11000</v>
          </cell>
          <cell r="Q3499">
            <v>36000</v>
          </cell>
          <cell r="R3499">
            <v>11000</v>
          </cell>
          <cell r="S3499">
            <v>11000</v>
          </cell>
          <cell r="T3499">
            <v>41000</v>
          </cell>
          <cell r="U3499">
            <v>11000</v>
          </cell>
          <cell r="V3499">
            <v>11000</v>
          </cell>
          <cell r="W3499">
            <v>41000</v>
          </cell>
          <cell r="X3499">
            <v>173000</v>
          </cell>
        </row>
        <row r="3500">
          <cell r="C3500" t="str">
            <v>расходы на хостинг и аутсорсинг</v>
          </cell>
          <cell r="D3500" t="str">
            <v>УК</v>
          </cell>
          <cell r="H3500">
            <v>0</v>
          </cell>
          <cell r="I3500">
            <v>0</v>
          </cell>
          <cell r="J3500">
            <v>7000</v>
          </cell>
          <cell r="K3500">
            <v>7000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6000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6000</v>
          </cell>
          <cell r="X3500">
            <v>12000</v>
          </cell>
        </row>
        <row r="3501">
          <cell r="C3501" t="str">
            <v>Запасные части и расходные материалы для оргтехники</v>
          </cell>
          <cell r="D3501" t="str">
            <v>УК</v>
          </cell>
          <cell r="H3501">
            <v>39900</v>
          </cell>
          <cell r="I3501">
            <v>43500</v>
          </cell>
          <cell r="J3501">
            <v>50700</v>
          </cell>
          <cell r="K3501">
            <v>134100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49200</v>
          </cell>
          <cell r="Q3501">
            <v>42000</v>
          </cell>
          <cell r="R3501">
            <v>43500</v>
          </cell>
          <cell r="S3501">
            <v>58800</v>
          </cell>
          <cell r="T3501">
            <v>42000</v>
          </cell>
          <cell r="U3501">
            <v>43500</v>
          </cell>
          <cell r="V3501">
            <v>58800</v>
          </cell>
          <cell r="W3501">
            <v>42000</v>
          </cell>
          <cell r="X3501">
            <v>379800</v>
          </cell>
        </row>
        <row r="3502">
          <cell r="C3502" t="str">
            <v>Прочие расходы на содержание офисной техники и IT</v>
          </cell>
          <cell r="D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</row>
        <row r="3503">
          <cell r="C3503" t="str">
            <v>Услуги мобильной связи</v>
          </cell>
          <cell r="D3503" t="str">
            <v>УК</v>
          </cell>
          <cell r="H3503">
            <v>124000</v>
          </cell>
          <cell r="I3503">
            <v>124000</v>
          </cell>
          <cell r="J3503">
            <v>124000</v>
          </cell>
          <cell r="K3503">
            <v>372000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124000</v>
          </cell>
          <cell r="Q3503">
            <v>124000</v>
          </cell>
          <cell r="R3503">
            <v>124000</v>
          </cell>
          <cell r="S3503">
            <v>124000</v>
          </cell>
          <cell r="T3503">
            <v>124000</v>
          </cell>
          <cell r="U3503">
            <v>124000</v>
          </cell>
          <cell r="V3503">
            <v>124000</v>
          </cell>
          <cell r="W3503">
            <v>124000</v>
          </cell>
          <cell r="X3503">
            <v>992000</v>
          </cell>
        </row>
        <row r="3504">
          <cell r="C3504" t="str">
            <v>Услуги фиксированной связи</v>
          </cell>
          <cell r="D3504" t="str">
            <v>УК</v>
          </cell>
          <cell r="H3504">
            <v>50000</v>
          </cell>
          <cell r="I3504">
            <v>50000</v>
          </cell>
          <cell r="J3504">
            <v>50000</v>
          </cell>
          <cell r="K3504">
            <v>150000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80000</v>
          </cell>
          <cell r="Q3504">
            <v>80000</v>
          </cell>
          <cell r="R3504">
            <v>105000</v>
          </cell>
          <cell r="S3504">
            <v>90000</v>
          </cell>
          <cell r="T3504">
            <v>90000</v>
          </cell>
          <cell r="U3504">
            <v>90000</v>
          </cell>
          <cell r="V3504">
            <v>90000</v>
          </cell>
          <cell r="W3504">
            <v>90000</v>
          </cell>
          <cell r="X3504">
            <v>715000</v>
          </cell>
        </row>
        <row r="3505">
          <cell r="C3505" t="str">
            <v>Услуги Интернет</v>
          </cell>
          <cell r="D3505" t="str">
            <v>УК</v>
          </cell>
          <cell r="H3505">
            <v>33000</v>
          </cell>
          <cell r="I3505">
            <v>33000</v>
          </cell>
          <cell r="J3505">
            <v>33000</v>
          </cell>
          <cell r="K3505">
            <v>99000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43200</v>
          </cell>
          <cell r="Q3505">
            <v>43200</v>
          </cell>
          <cell r="R3505">
            <v>138200</v>
          </cell>
          <cell r="S3505">
            <v>93400</v>
          </cell>
          <cell r="T3505">
            <v>93400</v>
          </cell>
          <cell r="U3505">
            <v>93400</v>
          </cell>
          <cell r="V3505">
            <v>93400</v>
          </cell>
          <cell r="W3505">
            <v>93400</v>
          </cell>
          <cell r="X3505">
            <v>691600</v>
          </cell>
        </row>
        <row r="3506">
          <cell r="C3506" t="str">
            <v>Почтово-телеграфные и курьерские расходы</v>
          </cell>
          <cell r="D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</row>
        <row r="3507">
          <cell r="C3507" t="str">
            <v>Подписка на периодические издания</v>
          </cell>
          <cell r="D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</row>
        <row r="3508">
          <cell r="C3508" t="str">
            <v>Прочие услуги связи</v>
          </cell>
          <cell r="D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</row>
        <row r="3509">
          <cell r="C3509" t="str">
            <v>Аренда каналов связи</v>
          </cell>
          <cell r="D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</row>
        <row r="3510">
          <cell r="C3510" t="str">
            <v>Услуги по охране объектов и персонала</v>
          </cell>
          <cell r="D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</row>
        <row r="3511">
          <cell r="C3511" t="str">
            <v>Информационная безопасность</v>
          </cell>
          <cell r="D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</row>
        <row r="3512">
          <cell r="C3512" t="str">
            <v>Прочие расходы (безопасность)</v>
          </cell>
          <cell r="D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</row>
        <row r="3513">
          <cell r="C3513" t="str">
            <v>Услуги внешнего аудита</v>
          </cell>
          <cell r="D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</row>
        <row r="3514">
          <cell r="C3514" t="str">
            <v>Юридические услуги</v>
          </cell>
          <cell r="D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</row>
        <row r="3515">
          <cell r="C3515" t="str">
            <v>Услуги регистраторов, нотариальные услуги</v>
          </cell>
          <cell r="D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</row>
        <row r="3516">
          <cell r="C3516" t="str">
            <v>Консультационно-информационные услуги</v>
          </cell>
          <cell r="D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</row>
        <row r="3517">
          <cell r="C3517" t="str">
            <v>Комиссии банков</v>
          </cell>
          <cell r="D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</row>
        <row r="3518">
          <cell r="C3518" t="str">
            <v>Услуги налоговых консультантов</v>
          </cell>
          <cell r="D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</row>
        <row r="3519">
          <cell r="C3519" t="str">
            <v>Налоги</v>
          </cell>
          <cell r="D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</row>
        <row r="3520">
          <cell r="C3520" t="str">
            <v>Штрафы и пени по налогам и сборам</v>
          </cell>
          <cell r="D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</row>
        <row r="3521">
          <cell r="C3521" t="str">
            <v>Бухгалтерские услуги</v>
          </cell>
          <cell r="D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</row>
        <row r="3522">
          <cell r="C3522" t="str">
            <v>Прочие расходы (проф. услуги)</v>
          </cell>
          <cell r="D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</row>
        <row r="3523">
          <cell r="C3523" t="str">
            <v>на корпоративные медиа (реклама)</v>
          </cell>
          <cell r="D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</row>
        <row r="3524">
          <cell r="C3524" t="str">
            <v>на корпоративные презентации (реклама)</v>
          </cell>
          <cell r="D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</row>
        <row r="3525">
          <cell r="C3525" t="str">
            <v>на федеральные и региональные СМИ (реклама)</v>
          </cell>
          <cell r="D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</row>
        <row r="3526">
          <cell r="C3526" t="str">
            <v>прочие (реклама)</v>
          </cell>
          <cell r="D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</row>
        <row r="3527">
          <cell r="C3527" t="str">
            <v>внутренние коммуникации (корп. мероприятия)</v>
          </cell>
          <cell r="D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</row>
        <row r="3528">
          <cell r="C3528" t="str">
            <v>проведение Стратегической сессии и семинаров (корп. мероприятия)</v>
          </cell>
          <cell r="D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</row>
        <row r="3529">
          <cell r="C3529" t="str">
            <v>участие в общественно-экономических мероприятиях (соц. проекты)</v>
          </cell>
          <cell r="D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</row>
        <row r="3530">
          <cell r="C3530" t="str">
            <v>поддержка некоммерческих и неправительственных организаций и объединений (соц. проекты)</v>
          </cell>
          <cell r="D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</row>
        <row r="3531">
          <cell r="C3531" t="str">
            <v>Прочие расходы (связи с общественностью)</v>
          </cell>
          <cell r="D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</row>
        <row r="3532">
          <cell r="C3532" t="str">
            <v>Ремонт офисных зданий и сооружений</v>
          </cell>
          <cell r="D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</row>
        <row r="3533">
          <cell r="C3533" t="str">
            <v>Покупка автотранспорта</v>
          </cell>
          <cell r="D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</row>
        <row r="3534">
          <cell r="C3534" t="str">
            <v>мебель</v>
          </cell>
          <cell r="D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</row>
        <row r="3535">
          <cell r="C3535" t="str">
            <v>компьютерная техника</v>
          </cell>
          <cell r="D3535" t="str">
            <v>УК</v>
          </cell>
          <cell r="H3535">
            <v>0</v>
          </cell>
          <cell r="I3535">
            <v>0</v>
          </cell>
          <cell r="J3535">
            <v>75000</v>
          </cell>
          <cell r="K3535">
            <v>75000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80000</v>
          </cell>
          <cell r="R3535">
            <v>45000</v>
          </cell>
          <cell r="S3535">
            <v>450000</v>
          </cell>
          <cell r="T3535">
            <v>80000</v>
          </cell>
          <cell r="U3535">
            <v>0</v>
          </cell>
          <cell r="V3535">
            <v>0</v>
          </cell>
          <cell r="W3535">
            <v>80000</v>
          </cell>
          <cell r="X3535">
            <v>735000</v>
          </cell>
        </row>
        <row r="3536">
          <cell r="C3536" t="str">
            <v>средства связи, бытовая техника</v>
          </cell>
          <cell r="D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</row>
        <row r="3537">
          <cell r="C3537" t="str">
            <v>серверное и сетевое оборудование</v>
          </cell>
          <cell r="D3537" t="str">
            <v>УК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2000000</v>
          </cell>
          <cell r="T3537">
            <v>1083800</v>
          </cell>
          <cell r="U3537">
            <v>0</v>
          </cell>
          <cell r="V3537">
            <v>0</v>
          </cell>
          <cell r="W3537">
            <v>0</v>
          </cell>
          <cell r="X3537">
            <v>3083800</v>
          </cell>
        </row>
        <row r="3538">
          <cell r="C3538" t="str">
            <v>Программное обеспечение</v>
          </cell>
          <cell r="D3538" t="str">
            <v>УК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1926892.8</v>
          </cell>
          <cell r="S3538">
            <v>4800000</v>
          </cell>
          <cell r="T3538">
            <v>5526931.2000000002</v>
          </cell>
          <cell r="U3538">
            <v>4773619.2</v>
          </cell>
          <cell r="V3538">
            <v>1760371.2000000002</v>
          </cell>
          <cell r="W3538">
            <v>0</v>
          </cell>
          <cell r="X3538">
            <v>18787814.399999999</v>
          </cell>
        </row>
        <row r="3539">
          <cell r="C3539" t="str">
            <v>Прочие расходы (инвестиции АУР)</v>
          </cell>
          <cell r="D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</row>
        <row r="3540">
          <cell r="C3540" t="str">
            <v>Доходы от проектов "под ключ"</v>
          </cell>
          <cell r="D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</row>
        <row r="3541">
          <cell r="C3541" t="str">
            <v>Доходы от продажи основных средств</v>
          </cell>
          <cell r="D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</row>
        <row r="3542">
          <cell r="C3542" t="str">
            <v>Поступления от реализации Бизнесов/Проектов</v>
          </cell>
          <cell r="D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</row>
        <row r="3543">
          <cell r="C3543" t="str">
            <v>Поступления от займов выданных (сторонние контрагенты и прочие акционеры, кроме РМАГ)</v>
          </cell>
          <cell r="D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</row>
        <row r="3544">
          <cell r="C3544" t="str">
            <v>Поступления от займов выданных (Бизнесы/Проекты/ДЗО)</v>
          </cell>
          <cell r="D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</row>
        <row r="3545">
          <cell r="C3545" t="str">
            <v>Прочие поступления по инвестиционной деятельности</v>
          </cell>
          <cell r="D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</row>
        <row r="3546">
          <cell r="C3546" t="str">
            <v>Оборудование Oerlikon</v>
          </cell>
          <cell r="D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</row>
        <row r="3547">
          <cell r="C3547" t="str">
            <v>Оборудование Oerlikon. Расходы на БГ</v>
          </cell>
          <cell r="D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</row>
        <row r="3548">
          <cell r="C3548" t="str">
            <v>Таможенное оформление</v>
          </cell>
          <cell r="D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</row>
        <row r="3549">
          <cell r="C3549" t="str">
            <v>Вспомогательное оборудование</v>
          </cell>
          <cell r="D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</row>
        <row r="3550">
          <cell r="C3550" t="str">
            <v>Генеральный подряд</v>
          </cell>
          <cell r="D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</row>
        <row r="3551">
          <cell r="C3551" t="str">
            <v>Технический надзор</v>
          </cell>
          <cell r="D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</row>
        <row r="3552">
          <cell r="C3552" t="str">
            <v>СМР + проектирование + аренда (покупка) земли</v>
          </cell>
          <cell r="D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</row>
        <row r="3553">
          <cell r="C3553" t="str">
            <v>Вложения в проекты "под ключ"</v>
          </cell>
          <cell r="D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</row>
        <row r="3554">
          <cell r="C3554" t="str">
            <v>Прочие инвестиции в основные средства</v>
          </cell>
          <cell r="D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</row>
        <row r="3555">
          <cell r="C3555" t="str">
            <v>Инвестиции в бизнесы/проекты/ДЗО</v>
          </cell>
          <cell r="D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</row>
        <row r="3556">
          <cell r="C3556" t="str">
            <v>Выплаты по займам выданным (сторонние контрагенты и прочие акционеры, кроме РМАГ)</v>
          </cell>
          <cell r="D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</row>
        <row r="3557">
          <cell r="C3557" t="str">
            <v>Выплаты по займам выданным (Бизнесы/Проекты/ДЗО)</v>
          </cell>
          <cell r="D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</row>
        <row r="3558">
          <cell r="C3558" t="str">
            <v>Вложение в уставный капитал НТЦ</v>
          </cell>
          <cell r="D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</row>
        <row r="3559">
          <cell r="C3559" t="str">
            <v>Расходы на НИР и НИОКР НТЦ</v>
          </cell>
          <cell r="D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</row>
        <row r="3560">
          <cell r="C3560" t="str">
            <v>Акционерное финансирование от РМАГ</v>
          </cell>
          <cell r="D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</row>
        <row r="3561">
          <cell r="C3561" t="str">
            <v>Акционерное финансирование от Меткомбанка</v>
          </cell>
          <cell r="D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</row>
        <row r="3562">
          <cell r="C3562" t="str">
            <v>Акционерное финансирование от 3-х лиц по указанию РМАГ</v>
          </cell>
          <cell r="D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</row>
        <row r="3563">
          <cell r="C3563" t="str">
            <v>Акционерное финансирование от прочих акционеров</v>
          </cell>
          <cell r="D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</row>
        <row r="3564">
          <cell r="C3564" t="str">
            <v>Привлечение банковских кредитов</v>
          </cell>
          <cell r="D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</row>
        <row r="3565">
          <cell r="C3565" t="str">
            <v>Поступления от займов полученных (сторонние контрагенты и прочие акционеры, кроме РМАГ)</v>
          </cell>
          <cell r="D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</row>
        <row r="3566">
          <cell r="C3566" t="str">
            <v>Поступления от займов полученных (Бизнесы/Проекты/ДЗО)</v>
          </cell>
          <cell r="D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</row>
        <row r="3567">
          <cell r="C3567" t="str">
            <v>Поступления от ценных бумаг</v>
          </cell>
          <cell r="D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</row>
        <row r="3568">
          <cell r="C3568" t="str">
            <v>Прочие поступления по финансовой деятельности</v>
          </cell>
          <cell r="D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</row>
        <row r="3569">
          <cell r="C3569" t="str">
            <v>Выплата дивидендов в РМАГ</v>
          </cell>
          <cell r="D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</row>
        <row r="3570">
          <cell r="C3570" t="str">
            <v>Выплата дивидендов в Меткомбанк</v>
          </cell>
          <cell r="D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</row>
        <row r="3571">
          <cell r="C3571" t="str">
            <v>Выплата дивидендов на 3-х лиц по указанию РМАГ</v>
          </cell>
          <cell r="D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</row>
        <row r="3572">
          <cell r="C3572" t="str">
            <v>Выплата дивидендов прочим акционерам</v>
          </cell>
          <cell r="D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</row>
        <row r="3573">
          <cell r="C3573" t="str">
            <v>Погашение банковских кредитов</v>
          </cell>
          <cell r="D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</row>
        <row r="3574">
          <cell r="C3574" t="str">
            <v>Выплаты по займам полученным (сторонние контрагенты и прочие акционеры, кроме РМАГ)</v>
          </cell>
          <cell r="D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</row>
        <row r="3575">
          <cell r="C3575" t="str">
            <v>Выплаты по займам полученным (Бизнесы/Проекты/ДЗО)</v>
          </cell>
          <cell r="D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</row>
        <row r="3576">
          <cell r="C3576" t="str">
            <v>Выплаты по ценным бумагам</v>
          </cell>
          <cell r="D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</row>
        <row r="3577">
          <cell r="C3577" t="str">
            <v>Прочие расходы по финансовой деятельности</v>
          </cell>
          <cell r="D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</row>
        <row r="3578">
          <cell r="C3578" t="str">
            <v>Курсовые разницы</v>
          </cell>
          <cell r="D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</row>
        <row r="3579">
          <cell r="C3579" t="str">
            <v>Транзитные поступления от РМАГ</v>
          </cell>
          <cell r="D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</row>
        <row r="3580">
          <cell r="C3580" t="str">
            <v>Транзитные поступления от Меткомбанка</v>
          </cell>
          <cell r="D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</row>
        <row r="3581">
          <cell r="C3581" t="str">
            <v>Транзитные поступления от 3-х лиц по указанию РМАГ</v>
          </cell>
          <cell r="D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</row>
        <row r="3582">
          <cell r="C3582" t="str">
            <v>Транзитные поступления от Бизнесов/Проектов/ДЗО</v>
          </cell>
          <cell r="D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</row>
        <row r="3583">
          <cell r="C3583" t="str">
            <v>Транзитные выбытия в РМАГ</v>
          </cell>
          <cell r="D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</row>
        <row r="3584">
          <cell r="C3584" t="str">
            <v>Транзитные выбытия в Меткомбанк</v>
          </cell>
          <cell r="D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</row>
        <row r="3585">
          <cell r="C3585" t="str">
            <v>Транзитные выбытия на 3-х лиц по указанию РМАГ</v>
          </cell>
          <cell r="D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</row>
        <row r="3586">
          <cell r="C3586" t="str">
            <v>Транзитные выбытия в Бизнесы/Проекты/ДЗО</v>
          </cell>
          <cell r="D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</row>
        <row r="3587">
          <cell r="C3587" t="str">
            <v>Чистое изменение денежных средств</v>
          </cell>
          <cell r="D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</row>
        <row r="3588">
          <cell r="C3588" t="str">
            <v>Денежные средства на начало периода</v>
          </cell>
          <cell r="D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</row>
        <row r="3589">
          <cell r="C3589" t="str">
            <v>Денежные средства на конец периода</v>
          </cell>
          <cell r="D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</row>
        <row r="3590">
          <cell r="C3590" t="str">
            <v>Покупка валюты</v>
          </cell>
          <cell r="D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</row>
        <row r="3591">
          <cell r="C3591" t="str">
            <v>Перевод собственных средств</v>
          </cell>
          <cell r="D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</row>
        <row r="3592">
          <cell r="D3592" t="str">
            <v>УК</v>
          </cell>
          <cell r="H3592">
            <v>0</v>
          </cell>
          <cell r="I3592">
            <v>-10000</v>
          </cell>
          <cell r="J3592">
            <v>-10000</v>
          </cell>
          <cell r="K3592">
            <v>-20000</v>
          </cell>
          <cell r="L3592">
            <v>-25000</v>
          </cell>
          <cell r="M3592">
            <v>-25000</v>
          </cell>
          <cell r="N3592">
            <v>-202000</v>
          </cell>
          <cell r="O3592">
            <v>-25000</v>
          </cell>
          <cell r="P3592">
            <v>-197800</v>
          </cell>
          <cell r="Q3592">
            <v>-223800</v>
          </cell>
          <cell r="R3592">
            <v>-2991600</v>
          </cell>
          <cell r="S3592">
            <v>-35000</v>
          </cell>
          <cell r="T3592">
            <v>-1163600</v>
          </cell>
          <cell r="U3592">
            <v>-766800</v>
          </cell>
          <cell r="V3592">
            <v>-25000</v>
          </cell>
          <cell r="W3592">
            <v>-25000</v>
          </cell>
          <cell r="X3592">
            <v>-5705600</v>
          </cell>
        </row>
        <row r="3593">
          <cell r="C3593" t="str">
            <v>Доходы от продажи собственных модулей</v>
          </cell>
          <cell r="D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</row>
        <row r="3594">
          <cell r="C3594" t="str">
            <v>НИР и НИОКР НТЦ - Хевел</v>
          </cell>
          <cell r="D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</row>
        <row r="3595">
          <cell r="C3595" t="str">
            <v>Генеральный подряд ИЭС - Хевел</v>
          </cell>
          <cell r="D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</row>
        <row r="3596">
          <cell r="C3596" t="str">
            <v>Поступления от Бизнесов/Проектов</v>
          </cell>
          <cell r="D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</row>
        <row r="3597">
          <cell r="C3597" t="str">
            <v>Проценты по банковским депозитам</v>
          </cell>
          <cell r="D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</row>
        <row r="3598">
          <cell r="C3598" t="str">
            <v>Проценты по предоставленным кредитам/займам</v>
          </cell>
          <cell r="D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</row>
        <row r="3599">
          <cell r="C3599" t="str">
            <v>Доходы от продажи модулей</v>
          </cell>
          <cell r="D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</row>
        <row r="3600">
          <cell r="C3600" t="str">
            <v>Доходы от продажи коммерческих установок</v>
          </cell>
          <cell r="D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</row>
        <row r="3601">
          <cell r="C3601" t="str">
            <v>Оказание услуг технического исполнителя</v>
          </cell>
          <cell r="D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</row>
        <row r="3602">
          <cell r="C3602" t="str">
            <v>Прочие поступления</v>
          </cell>
          <cell r="D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</row>
        <row r="3603">
          <cell r="C3603" t="str">
            <v>Сырье и материалы</v>
          </cell>
          <cell r="D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</row>
        <row r="3604">
          <cell r="C3604" t="str">
            <v>ФОТ + ЕСН</v>
          </cell>
          <cell r="D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</row>
        <row r="3605">
          <cell r="C3605" t="str">
            <v>Электроэнергия</v>
          </cell>
          <cell r="D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</row>
        <row r="3606">
          <cell r="C3606" t="str">
            <v>Общепроизводственные</v>
          </cell>
          <cell r="D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</row>
        <row r="3607">
          <cell r="C3607" t="str">
            <v>Прочие производственные расходы</v>
          </cell>
          <cell r="D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</row>
        <row r="3608">
          <cell r="C3608" t="str">
            <v>Операционные расходы по новым проектам</v>
          </cell>
          <cell r="D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</row>
        <row r="3609">
          <cell r="C3609" t="str">
            <v>Выплата процентов по полученным займам и кредитам</v>
          </cell>
          <cell r="D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</row>
        <row r="3610">
          <cell r="C3610" t="str">
            <v>Налоги и сборы, штрафы и пени</v>
          </cell>
          <cell r="D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</row>
        <row r="3611">
          <cell r="C3611" t="str">
            <v>Возмещение НДС</v>
          </cell>
          <cell r="D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</row>
        <row r="3612">
          <cell r="C3612" t="str">
            <v>Расходы на закупку модулей</v>
          </cell>
          <cell r="D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</row>
        <row r="3613">
          <cell r="C3613" t="str">
            <v>Расходы на закупку и монтаж коммерческих установок</v>
          </cell>
          <cell r="D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</row>
        <row r="3614">
          <cell r="C3614" t="str">
            <v>Прочие расходы</v>
          </cell>
          <cell r="D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</row>
        <row r="3615">
          <cell r="C3615" t="str">
            <v>Коммерческие расходы</v>
          </cell>
          <cell r="D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</row>
        <row r="3616">
          <cell r="C3616" t="str">
            <v>основная зарплата + подоходный налог</v>
          </cell>
          <cell r="D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</row>
        <row r="3617">
          <cell r="C3617" t="str">
            <v>бонус + подоходный налог</v>
          </cell>
          <cell r="D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</row>
        <row r="3618">
          <cell r="C3618" t="str">
            <v>льготы, материальная помощь</v>
          </cell>
          <cell r="D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</row>
        <row r="3619">
          <cell r="C3619" t="str">
            <v>резерв (фонд оплаты труда)</v>
          </cell>
          <cell r="D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</row>
        <row r="3620">
          <cell r="C3620" t="str">
            <v>Социальные выплаты (ЕСН)</v>
          </cell>
          <cell r="D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</row>
        <row r="3621">
          <cell r="C3621" t="str">
            <v>Добровольное медицинское страхование</v>
          </cell>
          <cell r="D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</row>
        <row r="3622">
          <cell r="C3622" t="str">
            <v>Прочие виды страхования</v>
          </cell>
          <cell r="D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</row>
        <row r="3623">
          <cell r="C3623" t="str">
            <v>спортивно-оздоровительные мероприятия</v>
          </cell>
          <cell r="D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</row>
        <row r="3624">
          <cell r="C3624" t="str">
            <v>расходы на культурно-массовые мероприятия, корпоративные вечера и пр.</v>
          </cell>
          <cell r="D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</row>
        <row r="3625">
          <cell r="C3625" t="str">
            <v>Взносы в негосударственный ПФ</v>
          </cell>
          <cell r="D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</row>
        <row r="3626">
          <cell r="C3626" t="str">
            <v>Аренда квартиры</v>
          </cell>
          <cell r="D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</row>
        <row r="3627">
          <cell r="C3627" t="str">
            <v>Коммунальные платежи (квартира)</v>
          </cell>
          <cell r="D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</row>
        <row r="3628">
          <cell r="C3628" t="str">
            <v>Прочие расходы (содержание персонала)</v>
          </cell>
          <cell r="D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</row>
        <row r="3629">
          <cell r="C3629" t="str">
            <v>Командировочные расходы</v>
          </cell>
          <cell r="D3629" t="str">
            <v>УК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172800</v>
          </cell>
          <cell r="Q3629">
            <v>108800</v>
          </cell>
          <cell r="R3629">
            <v>81600</v>
          </cell>
          <cell r="S3629">
            <v>0</v>
          </cell>
          <cell r="T3629">
            <v>131600</v>
          </cell>
          <cell r="U3629">
            <v>51800</v>
          </cell>
          <cell r="V3629">
            <v>0</v>
          </cell>
          <cell r="W3629">
            <v>0</v>
          </cell>
          <cell r="X3629">
            <v>546600</v>
          </cell>
        </row>
        <row r="3630">
          <cell r="C3630" t="str">
            <v>Представительские расходы</v>
          </cell>
          <cell r="D3630" t="str">
            <v>УК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15000</v>
          </cell>
          <cell r="M3630">
            <v>15000</v>
          </cell>
          <cell r="N3630">
            <v>15000</v>
          </cell>
          <cell r="O3630">
            <v>15000</v>
          </cell>
          <cell r="P3630">
            <v>15000</v>
          </cell>
          <cell r="Q3630">
            <v>15000</v>
          </cell>
          <cell r="R3630">
            <v>15000</v>
          </cell>
          <cell r="S3630">
            <v>15000</v>
          </cell>
          <cell r="T3630">
            <v>15000</v>
          </cell>
          <cell r="U3630">
            <v>15000</v>
          </cell>
          <cell r="V3630">
            <v>15000</v>
          </cell>
          <cell r="W3630">
            <v>15000</v>
          </cell>
          <cell r="X3630">
            <v>180000</v>
          </cell>
        </row>
        <row r="3631">
          <cell r="C3631" t="str">
            <v>расходы на текущее обучение</v>
          </cell>
          <cell r="D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</row>
        <row r="3632">
          <cell r="C3632" t="str">
            <v>расходы на целевое обучение</v>
          </cell>
          <cell r="D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</row>
        <row r="3633">
          <cell r="C3633" t="str">
            <v>Услуги рекрутинговых агентств и прочие расходы по подбору персонала</v>
          </cell>
          <cell r="D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</row>
        <row r="3634">
          <cell r="C3634" t="str">
            <v>ремонт и обслуживание зданий и сооружений</v>
          </cell>
          <cell r="D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</row>
        <row r="3635">
          <cell r="C3635" t="str">
            <v>ремонт мебели</v>
          </cell>
          <cell r="D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</row>
        <row r="3636">
          <cell r="C3636" t="str">
            <v>ремонт бытовой техники</v>
          </cell>
          <cell r="D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</row>
        <row r="3637">
          <cell r="C3637" t="str">
            <v>запчасти и материалы</v>
          </cell>
          <cell r="D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</row>
        <row r="3638">
          <cell r="C3638" t="str">
            <v>оформление и обустройство офисов</v>
          </cell>
          <cell r="D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</row>
        <row r="3639">
          <cell r="C3639" t="str">
            <v>уборка офисов</v>
          </cell>
          <cell r="D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</row>
        <row r="3640">
          <cell r="C3640" t="str">
            <v>Услуги коммунального хозяйства</v>
          </cell>
          <cell r="D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</row>
        <row r="3641">
          <cell r="C3641" t="str">
            <v>канцелярские товары</v>
          </cell>
          <cell r="D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</row>
        <row r="3642">
          <cell r="C3642" t="str">
            <v>изготовление визиток (деловой полиграфии)</v>
          </cell>
          <cell r="D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</row>
        <row r="3643">
          <cell r="C3643" t="str">
            <v>хозтовары</v>
          </cell>
          <cell r="D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</row>
        <row r="3644">
          <cell r="C3644" t="str">
            <v>экономическая, правовая, справочная литература</v>
          </cell>
          <cell r="D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</row>
        <row r="3645">
          <cell r="C3645" t="str">
            <v>чистая вода</v>
          </cell>
          <cell r="D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</row>
        <row r="3646">
          <cell r="C3646" t="str">
            <v>прочие расходы (содержание офиса)</v>
          </cell>
          <cell r="D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</row>
        <row r="3647">
          <cell r="C3647" t="str">
            <v>Аренда офиса</v>
          </cell>
          <cell r="D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</row>
        <row r="3648">
          <cell r="C3648" t="str">
            <v>Аренда автостоянки</v>
          </cell>
          <cell r="D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</row>
        <row r="3649">
          <cell r="C3649" t="str">
            <v>Прочие расходы (аренда зданий)</v>
          </cell>
          <cell r="D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</row>
        <row r="3650">
          <cell r="C3650" t="str">
            <v>ГСМ</v>
          </cell>
          <cell r="D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</row>
        <row r="3651">
          <cell r="C3651" t="str">
            <v>услуги по ремонту и обслуживанию</v>
          </cell>
          <cell r="D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</row>
        <row r="3652">
          <cell r="C3652" t="str">
            <v>Аренда машин / проездные</v>
          </cell>
          <cell r="D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</row>
        <row r="3653">
          <cell r="C3653" t="str">
            <v>Прочие расходы на транспорт</v>
          </cell>
          <cell r="D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</row>
        <row r="3654">
          <cell r="C3654" t="str">
            <v>поддержка ПО</v>
          </cell>
          <cell r="D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</row>
        <row r="3655">
          <cell r="C3655" t="str">
            <v>ремонт и сервисное обслуживание</v>
          </cell>
          <cell r="D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</row>
        <row r="3656">
          <cell r="C3656" t="str">
            <v>расходы на хостинг и аутсорсинг</v>
          </cell>
          <cell r="D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</row>
        <row r="3657">
          <cell r="C3657" t="str">
            <v>Запасные части и расходные материалы для оргтехники</v>
          </cell>
          <cell r="D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</row>
        <row r="3658">
          <cell r="C3658" t="str">
            <v>Прочие расходы на содержание офисной техники и IT</v>
          </cell>
          <cell r="D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</row>
        <row r="3659">
          <cell r="C3659" t="str">
            <v>Услуги мобильной связи</v>
          </cell>
          <cell r="D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</row>
        <row r="3660">
          <cell r="C3660" t="str">
            <v>Услуги фиксированной связи</v>
          </cell>
          <cell r="D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</row>
        <row r="3661">
          <cell r="C3661" t="str">
            <v>Услуги Интернет</v>
          </cell>
          <cell r="D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</row>
        <row r="3662">
          <cell r="C3662" t="str">
            <v>Почтово-телеграфные и курьерские расходы</v>
          </cell>
          <cell r="D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</row>
        <row r="3663">
          <cell r="C3663" t="str">
            <v>Подписка на периодические издания</v>
          </cell>
          <cell r="D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</row>
        <row r="3664">
          <cell r="C3664" t="str">
            <v>Прочие услуги связи</v>
          </cell>
          <cell r="D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</row>
        <row r="3665">
          <cell r="C3665" t="str">
            <v>Аренда каналов связи</v>
          </cell>
          <cell r="D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</row>
        <row r="3666">
          <cell r="C3666" t="str">
            <v>Услуги по охране объектов и персонала</v>
          </cell>
          <cell r="D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</row>
        <row r="3667">
          <cell r="C3667" t="str">
            <v>Информационная безопасность</v>
          </cell>
          <cell r="D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</row>
        <row r="3668">
          <cell r="C3668" t="str">
            <v>Прочие расходы (безопасность)</v>
          </cell>
          <cell r="D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</row>
        <row r="3669">
          <cell r="C3669" t="str">
            <v>Услуги внешнего аудита</v>
          </cell>
          <cell r="D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</row>
        <row r="3670">
          <cell r="C3670" t="str">
            <v>Юридические услуги</v>
          </cell>
          <cell r="D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</row>
        <row r="3671">
          <cell r="C3671" t="str">
            <v>Услуги регистраторов, нотариальные услуги</v>
          </cell>
          <cell r="D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</row>
        <row r="3672">
          <cell r="C3672" t="str">
            <v>Консультационно-информационные услуги</v>
          </cell>
          <cell r="D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</row>
        <row r="3673">
          <cell r="C3673" t="str">
            <v>Комиссии банков</v>
          </cell>
          <cell r="D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</row>
        <row r="3674">
          <cell r="C3674" t="str">
            <v>Услуги налоговых консультантов</v>
          </cell>
          <cell r="D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</row>
        <row r="3675">
          <cell r="C3675" t="str">
            <v>Налоги</v>
          </cell>
          <cell r="D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</row>
        <row r="3676">
          <cell r="C3676" t="str">
            <v>Штрафы и пени по налогам и сборам</v>
          </cell>
          <cell r="D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</row>
        <row r="3677">
          <cell r="C3677" t="str">
            <v>Бухгалтерские услуги</v>
          </cell>
          <cell r="D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</row>
        <row r="3678">
          <cell r="C3678" t="str">
            <v>Прочие расходы (проф. услуги)</v>
          </cell>
          <cell r="D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</row>
        <row r="3679">
          <cell r="C3679" t="str">
            <v>на корпоративные медиа (реклама)</v>
          </cell>
          <cell r="D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</row>
        <row r="3680">
          <cell r="C3680" t="str">
            <v>на корпоративные презентации (реклама)</v>
          </cell>
          <cell r="D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</row>
        <row r="3681">
          <cell r="C3681" t="str">
            <v>на федеральные и региональные СМИ (реклама)</v>
          </cell>
          <cell r="D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</row>
        <row r="3682">
          <cell r="C3682" t="str">
            <v>прочие (реклама)</v>
          </cell>
          <cell r="D3682" t="str">
            <v>УК</v>
          </cell>
          <cell r="H3682">
            <v>0</v>
          </cell>
          <cell r="I3682">
            <v>10000</v>
          </cell>
          <cell r="J3682">
            <v>10000</v>
          </cell>
          <cell r="K3682">
            <v>20000</v>
          </cell>
          <cell r="L3682">
            <v>10000</v>
          </cell>
          <cell r="M3682">
            <v>10000</v>
          </cell>
          <cell r="N3682">
            <v>187000</v>
          </cell>
          <cell r="O3682">
            <v>10000</v>
          </cell>
          <cell r="P3682">
            <v>10000</v>
          </cell>
          <cell r="Q3682">
            <v>50000</v>
          </cell>
          <cell r="R3682">
            <v>2845000</v>
          </cell>
          <cell r="S3682">
            <v>20000</v>
          </cell>
          <cell r="T3682">
            <v>1017000</v>
          </cell>
          <cell r="U3682">
            <v>700000</v>
          </cell>
          <cell r="V3682">
            <v>10000</v>
          </cell>
          <cell r="W3682">
            <v>10000</v>
          </cell>
          <cell r="X3682">
            <v>4879000</v>
          </cell>
        </row>
        <row r="3683">
          <cell r="C3683" t="str">
            <v>внутренние коммуникации (корп. мероприятия)</v>
          </cell>
          <cell r="D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</row>
        <row r="3684">
          <cell r="C3684" t="str">
            <v>проведение Стратегической сессии и семинаров (корп. мероприятия)</v>
          </cell>
          <cell r="D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</row>
        <row r="3685">
          <cell r="C3685" t="str">
            <v>участие в общественно-экономических мероприятиях (соц. проекты)</v>
          </cell>
          <cell r="D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</row>
        <row r="3686">
          <cell r="C3686" t="str">
            <v>поддержка некоммерческих и неправительственных организаций и объединений (соц. проекты)</v>
          </cell>
          <cell r="D3686" t="str">
            <v>УК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50000</v>
          </cell>
          <cell r="R3686">
            <v>50000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100000</v>
          </cell>
        </row>
        <row r="3687">
          <cell r="C3687" t="str">
            <v>Прочие расходы (связи с общественностью)</v>
          </cell>
          <cell r="D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</row>
        <row r="3688">
          <cell r="C3688" t="str">
            <v>Ремонт офисных зданий и сооружений</v>
          </cell>
          <cell r="D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</row>
        <row r="3689">
          <cell r="C3689" t="str">
            <v>Покупка автотранспорта</v>
          </cell>
          <cell r="D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</row>
        <row r="3690">
          <cell r="C3690" t="str">
            <v>мебель</v>
          </cell>
          <cell r="D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</row>
        <row r="3691">
          <cell r="C3691" t="str">
            <v>компьютерная техника</v>
          </cell>
          <cell r="D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</row>
        <row r="3692">
          <cell r="C3692" t="str">
            <v>средства связи, бытовая техника</v>
          </cell>
          <cell r="D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</row>
        <row r="3693">
          <cell r="C3693" t="str">
            <v>серверное и сетевое оборудование</v>
          </cell>
          <cell r="D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</row>
        <row r="3694">
          <cell r="C3694" t="str">
            <v>Программное обеспечение</v>
          </cell>
          <cell r="D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</row>
        <row r="3695">
          <cell r="C3695" t="str">
            <v>Прочие расходы (инвестиции АУР)</v>
          </cell>
          <cell r="D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</row>
        <row r="3696">
          <cell r="C3696" t="str">
            <v>Доходы от проектов "под ключ"</v>
          </cell>
          <cell r="D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</row>
        <row r="3697">
          <cell r="C3697" t="str">
            <v>Доходы от продажи основных средств</v>
          </cell>
          <cell r="D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</row>
        <row r="3698">
          <cell r="C3698" t="str">
            <v>Поступления от реализации Бизнесов/Проектов</v>
          </cell>
          <cell r="D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</row>
        <row r="3699">
          <cell r="C3699" t="str">
            <v>Поступления от займов выданных (сторонние контрагенты и прочие акционеры, кроме РМАГ)</v>
          </cell>
          <cell r="D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</row>
        <row r="3700">
          <cell r="C3700" t="str">
            <v>Поступления от займов выданных (Бизнесы/Проекты/ДЗО)</v>
          </cell>
          <cell r="D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</row>
        <row r="3701">
          <cell r="C3701" t="str">
            <v>Прочие поступления по инвестиционной деятельности</v>
          </cell>
          <cell r="D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</row>
        <row r="3702">
          <cell r="C3702" t="str">
            <v>Оборудование Oerlikon</v>
          </cell>
          <cell r="D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</row>
        <row r="3703">
          <cell r="C3703" t="str">
            <v>Оборудование Oerlikon. Расходы на БГ</v>
          </cell>
          <cell r="D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</row>
        <row r="3704">
          <cell r="C3704" t="str">
            <v>Таможенное оформление</v>
          </cell>
          <cell r="D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</row>
        <row r="3705">
          <cell r="C3705" t="str">
            <v>Вспомогательное оборудование</v>
          </cell>
          <cell r="D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</row>
        <row r="3706">
          <cell r="C3706" t="str">
            <v>Генеральный подряд</v>
          </cell>
          <cell r="D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</row>
        <row r="3707">
          <cell r="C3707" t="str">
            <v>Технический надзор</v>
          </cell>
          <cell r="D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</row>
        <row r="3708">
          <cell r="C3708" t="str">
            <v>СМР + проектирование + аренда (покупка) земли</v>
          </cell>
          <cell r="D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</row>
        <row r="3709">
          <cell r="C3709" t="str">
            <v>Вложения в проекты "под ключ"</v>
          </cell>
          <cell r="D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</row>
        <row r="3710">
          <cell r="C3710" t="str">
            <v>Прочие инвестиции в основные средства</v>
          </cell>
          <cell r="D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</row>
        <row r="3711">
          <cell r="C3711" t="str">
            <v>Инвестиции в бизнесы/проекты/ДЗО</v>
          </cell>
          <cell r="D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</row>
        <row r="3712">
          <cell r="C3712" t="str">
            <v>Выплаты по займам выданным (сторонние контрагенты и прочие акционеры, кроме РМАГ)</v>
          </cell>
          <cell r="D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</row>
        <row r="3713">
          <cell r="C3713" t="str">
            <v>Выплаты по займам выданным (Бизнесы/Проекты/ДЗО)</v>
          </cell>
          <cell r="D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</row>
        <row r="3714">
          <cell r="C3714" t="str">
            <v>Вложение в уставный капитал НТЦ</v>
          </cell>
          <cell r="D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</row>
        <row r="3715">
          <cell r="C3715" t="str">
            <v>Расходы на НИР и НИОКР НТЦ</v>
          </cell>
          <cell r="D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</row>
        <row r="3716">
          <cell r="C3716" t="str">
            <v>Акционерное финансирование от РМАГ</v>
          </cell>
          <cell r="D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</row>
        <row r="3717">
          <cell r="C3717" t="str">
            <v>Акционерное финансирование от Меткомбанка</v>
          </cell>
          <cell r="D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</row>
        <row r="3718">
          <cell r="C3718" t="str">
            <v>Акционерное финансирование от 3-х лиц по указанию РМАГ</v>
          </cell>
          <cell r="D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</row>
        <row r="3719">
          <cell r="C3719" t="str">
            <v>Акционерное финансирование от прочих акционеров</v>
          </cell>
          <cell r="D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</row>
        <row r="3720">
          <cell r="C3720" t="str">
            <v>Привлечение банковских кредитов</v>
          </cell>
          <cell r="D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</row>
        <row r="3721">
          <cell r="C3721" t="str">
            <v>Поступления от займов полученных (сторонние контрагенты и прочие акционеры, кроме РМАГ)</v>
          </cell>
          <cell r="D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</row>
        <row r="3722">
          <cell r="C3722" t="str">
            <v>Поступления от займов полученных (Бизнесы/Проекты/ДЗО)</v>
          </cell>
          <cell r="D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</row>
        <row r="3723">
          <cell r="C3723" t="str">
            <v>Поступления от ценных бумаг</v>
          </cell>
          <cell r="D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</row>
        <row r="3724">
          <cell r="C3724" t="str">
            <v>Прочие поступления по финансовой деятельности</v>
          </cell>
          <cell r="D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</row>
        <row r="3725">
          <cell r="C3725" t="str">
            <v>Выплата дивидендов в РМАГ</v>
          </cell>
          <cell r="D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</row>
        <row r="3726">
          <cell r="C3726" t="str">
            <v>Выплата дивидендов в Меткомбанк</v>
          </cell>
          <cell r="D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</row>
        <row r="3727">
          <cell r="C3727" t="str">
            <v>Выплата дивидендов на 3-х лиц по указанию РМАГ</v>
          </cell>
          <cell r="D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</row>
        <row r="3728">
          <cell r="C3728" t="str">
            <v>Выплата дивидендов прочим акционерам</v>
          </cell>
          <cell r="D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</row>
        <row r="3729">
          <cell r="C3729" t="str">
            <v>Погашение банковских кредитов</v>
          </cell>
          <cell r="D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</row>
        <row r="3730">
          <cell r="C3730" t="str">
            <v>Выплаты по займам полученным (сторонние контрагенты и прочие акционеры, кроме РМАГ)</v>
          </cell>
          <cell r="D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</row>
        <row r="3731">
          <cell r="C3731" t="str">
            <v>Выплаты по займам полученным (Бизнесы/Проекты/ДЗО)</v>
          </cell>
          <cell r="D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</row>
        <row r="3732">
          <cell r="C3732" t="str">
            <v>Выплаты по ценным бумагам</v>
          </cell>
          <cell r="D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</row>
        <row r="3733">
          <cell r="C3733" t="str">
            <v>Прочие расходы по финансовой деятельности</v>
          </cell>
          <cell r="D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</row>
        <row r="3734">
          <cell r="C3734" t="str">
            <v>Курсовые разницы</v>
          </cell>
          <cell r="D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</row>
        <row r="3735">
          <cell r="C3735" t="str">
            <v>Транзитные поступления от РМАГ</v>
          </cell>
          <cell r="D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</row>
        <row r="3736">
          <cell r="C3736" t="str">
            <v>Транзитные поступления от Меткомбанка</v>
          </cell>
          <cell r="D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</row>
        <row r="3737">
          <cell r="C3737" t="str">
            <v>Транзитные поступления от 3-х лиц по указанию РМАГ</v>
          </cell>
          <cell r="D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</row>
        <row r="3738">
          <cell r="C3738" t="str">
            <v>Транзитные поступления от Бизнесов/Проектов/ДЗО</v>
          </cell>
          <cell r="D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</row>
        <row r="3739">
          <cell r="C3739" t="str">
            <v>Транзитные выбытия в РМАГ</v>
          </cell>
          <cell r="D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</row>
        <row r="3740">
          <cell r="C3740" t="str">
            <v>Транзитные выбытия в Меткомбанк</v>
          </cell>
          <cell r="D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</row>
        <row r="3741">
          <cell r="C3741" t="str">
            <v>Транзитные выбытия на 3-х лиц по указанию РМАГ</v>
          </cell>
          <cell r="D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</row>
        <row r="3742">
          <cell r="C3742" t="str">
            <v>Транзитные выбытия в Бизнесы/Проекты/ДЗО</v>
          </cell>
          <cell r="D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</row>
        <row r="3743">
          <cell r="C3743" t="str">
            <v>Чистое изменение денежных средств</v>
          </cell>
          <cell r="D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</row>
        <row r="3744">
          <cell r="C3744" t="str">
            <v>Денежные средства на начало периода</v>
          </cell>
          <cell r="D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</row>
        <row r="3745">
          <cell r="C3745" t="str">
            <v>Денежные средства на конец периода</v>
          </cell>
          <cell r="D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</row>
        <row r="3746">
          <cell r="C3746" t="str">
            <v>Покупка валюты</v>
          </cell>
          <cell r="D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</row>
        <row r="3747">
          <cell r="C3747" t="str">
            <v>Перевод собственных средств</v>
          </cell>
          <cell r="D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</row>
        <row r="3748">
          <cell r="D3748" t="str">
            <v>УК</v>
          </cell>
          <cell r="H3748">
            <v>-2812079</v>
          </cell>
          <cell r="I3748">
            <v>-2630079</v>
          </cell>
          <cell r="J3748">
            <v>-2639929</v>
          </cell>
          <cell r="K3748">
            <v>-8082087</v>
          </cell>
          <cell r="L3748">
            <v>-2582912.3333333335</v>
          </cell>
          <cell r="M3748">
            <v>-2703712.3333333335</v>
          </cell>
          <cell r="N3748">
            <v>-3102768.4333333336</v>
          </cell>
          <cell r="O3748">
            <v>-2490963.3333333335</v>
          </cell>
          <cell r="P3748">
            <v>-2373643.3333333335</v>
          </cell>
          <cell r="Q3748">
            <v>-5972243.333333334</v>
          </cell>
          <cell r="R3748">
            <v>-75033433.333333343</v>
          </cell>
          <cell r="S3748">
            <v>-8928547.6190476194</v>
          </cell>
          <cell r="T3748">
            <v>-9051947.6190476194</v>
          </cell>
          <cell r="U3748">
            <v>-9018747.6190476194</v>
          </cell>
          <cell r="V3748">
            <v>-7001947.6190476185</v>
          </cell>
          <cell r="W3748">
            <v>-7309247.6190476185</v>
          </cell>
          <cell r="X3748">
            <v>-135570114.5285714</v>
          </cell>
        </row>
        <row r="3749">
          <cell r="C3749" t="str">
            <v>Доходы от продажи собственных модулей</v>
          </cell>
          <cell r="D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</row>
        <row r="3750">
          <cell r="C3750" t="str">
            <v>НИР и НИОКР НТЦ - Хевел</v>
          </cell>
          <cell r="D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</row>
        <row r="3751">
          <cell r="C3751" t="str">
            <v>Генеральный подряд ИЭС - Хевел</v>
          </cell>
          <cell r="D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</row>
        <row r="3752">
          <cell r="C3752" t="str">
            <v>Поступления от Бизнесов/Проектов</v>
          </cell>
          <cell r="D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</row>
        <row r="3753">
          <cell r="C3753" t="str">
            <v>Проценты по банковским депозитам</v>
          </cell>
          <cell r="D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</row>
        <row r="3754">
          <cell r="C3754" t="str">
            <v>Проценты по предоставленным кредитам/займам</v>
          </cell>
          <cell r="D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</row>
        <row r="3755">
          <cell r="C3755" t="str">
            <v>Доходы от продажи модулей</v>
          </cell>
          <cell r="D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</row>
        <row r="3756">
          <cell r="C3756" t="str">
            <v>Доходы от продажи коммерческих установок</v>
          </cell>
          <cell r="D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</row>
        <row r="3757">
          <cell r="C3757" t="str">
            <v>Оказание услуг технического исполнителя</v>
          </cell>
          <cell r="D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</row>
        <row r="3758">
          <cell r="C3758" t="str">
            <v>Прочие поступления</v>
          </cell>
          <cell r="D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</row>
        <row r="3759">
          <cell r="C3759" t="str">
            <v>Сырье и материалы</v>
          </cell>
          <cell r="D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</row>
        <row r="3760">
          <cell r="C3760" t="str">
            <v>ФОТ + ЕСН</v>
          </cell>
          <cell r="D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</row>
        <row r="3761">
          <cell r="C3761" t="str">
            <v>Электроэнергия</v>
          </cell>
          <cell r="D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</row>
        <row r="3762">
          <cell r="C3762" t="str">
            <v>Общепроизводственные</v>
          </cell>
          <cell r="D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</row>
        <row r="3763">
          <cell r="C3763" t="str">
            <v>Прочие производственные расходы</v>
          </cell>
          <cell r="D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</row>
        <row r="3764">
          <cell r="C3764" t="str">
            <v>Операционные расходы по новым проектам</v>
          </cell>
          <cell r="D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</row>
        <row r="3765">
          <cell r="C3765" t="str">
            <v>Выплата процентов по полученным займам и кредитам</v>
          </cell>
          <cell r="D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</row>
        <row r="3766">
          <cell r="C3766" t="str">
            <v>Налоги и сборы, штрафы и пени</v>
          </cell>
          <cell r="D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</row>
        <row r="3767">
          <cell r="C3767" t="str">
            <v>Возмещение НДС</v>
          </cell>
          <cell r="D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</row>
        <row r="3768">
          <cell r="C3768" t="str">
            <v>Расходы на закупку модулей</v>
          </cell>
          <cell r="D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</row>
        <row r="3769">
          <cell r="C3769" t="str">
            <v>Расходы на закупку и монтаж коммерческих установок</v>
          </cell>
          <cell r="D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</row>
        <row r="3770">
          <cell r="C3770" t="str">
            <v>Прочие расходы</v>
          </cell>
          <cell r="D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</row>
        <row r="3771">
          <cell r="C3771" t="str">
            <v>Коммерческие расходы</v>
          </cell>
          <cell r="D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</row>
        <row r="3772">
          <cell r="C3772" t="str">
            <v>основная зарплата + подоходный налог</v>
          </cell>
          <cell r="D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</row>
        <row r="3773">
          <cell r="C3773" t="str">
            <v>бонус + подоходный налог</v>
          </cell>
          <cell r="D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</row>
        <row r="3774">
          <cell r="C3774" t="str">
            <v>льготы, материальная помощь</v>
          </cell>
          <cell r="D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</row>
        <row r="3775">
          <cell r="C3775" t="str">
            <v>резерв (фонд оплаты труда)</v>
          </cell>
          <cell r="D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</row>
        <row r="3776">
          <cell r="C3776" t="str">
            <v>Социальные выплаты (ЕСН)</v>
          </cell>
          <cell r="D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</row>
        <row r="3777">
          <cell r="C3777" t="str">
            <v>Добровольное медицинское страхование</v>
          </cell>
          <cell r="D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</row>
        <row r="3778">
          <cell r="C3778" t="str">
            <v>Прочие виды страхования</v>
          </cell>
          <cell r="D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</row>
        <row r="3779">
          <cell r="C3779" t="str">
            <v>спортивно-оздоровительные мероприятия</v>
          </cell>
          <cell r="D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</row>
        <row r="3780">
          <cell r="C3780" t="str">
            <v>расходы на культурно-массовые мероприятия, корпоративные вечера и пр.</v>
          </cell>
          <cell r="D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</row>
        <row r="3781">
          <cell r="C3781" t="str">
            <v>Взносы в негосударственный ПФ</v>
          </cell>
          <cell r="D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</row>
        <row r="3782">
          <cell r="C3782" t="str">
            <v>Аренда квартиры</v>
          </cell>
          <cell r="D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</row>
        <row r="3783">
          <cell r="C3783" t="str">
            <v>Коммунальные платежи (квартира)</v>
          </cell>
          <cell r="D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</row>
        <row r="3784">
          <cell r="C3784" t="str">
            <v>Прочие расходы (содержание персонала)</v>
          </cell>
          <cell r="D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</row>
        <row r="3785">
          <cell r="C3785" t="str">
            <v>Командировочные расходы</v>
          </cell>
          <cell r="D3785" t="str">
            <v>УК</v>
          </cell>
          <cell r="H3785">
            <v>396000</v>
          </cell>
          <cell r="I3785">
            <v>209000</v>
          </cell>
          <cell r="J3785">
            <v>238900</v>
          </cell>
          <cell r="K3785">
            <v>843900</v>
          </cell>
          <cell r="L3785">
            <v>223900</v>
          </cell>
          <cell r="M3785">
            <v>328900</v>
          </cell>
          <cell r="N3785">
            <v>460900</v>
          </cell>
          <cell r="O3785">
            <v>297430</v>
          </cell>
          <cell r="P3785">
            <v>181510</v>
          </cell>
          <cell r="Q3785">
            <v>195510</v>
          </cell>
          <cell r="R3785">
            <v>269100</v>
          </cell>
          <cell r="S3785">
            <v>288900</v>
          </cell>
          <cell r="T3785">
            <v>420900</v>
          </cell>
          <cell r="U3785">
            <v>384900</v>
          </cell>
          <cell r="V3785">
            <v>284100</v>
          </cell>
          <cell r="W3785">
            <v>353900</v>
          </cell>
          <cell r="X3785">
            <v>3689950</v>
          </cell>
        </row>
        <row r="3786">
          <cell r="C3786" t="str">
            <v>Представительские расходы</v>
          </cell>
          <cell r="D3786" t="str">
            <v>УК</v>
          </cell>
          <cell r="H3786">
            <v>90000</v>
          </cell>
          <cell r="I3786">
            <v>90000</v>
          </cell>
          <cell r="J3786">
            <v>90000</v>
          </cell>
          <cell r="K3786">
            <v>270000</v>
          </cell>
          <cell r="L3786">
            <v>83333.333333333328</v>
          </cell>
          <cell r="M3786">
            <v>83333.333333333328</v>
          </cell>
          <cell r="N3786">
            <v>83333.333333333328</v>
          </cell>
          <cell r="O3786">
            <v>83333.333333333328</v>
          </cell>
          <cell r="P3786">
            <v>83333.333333333328</v>
          </cell>
          <cell r="Q3786">
            <v>83333.333333333328</v>
          </cell>
          <cell r="R3786">
            <v>83333.333333333328</v>
          </cell>
          <cell r="S3786">
            <v>83333.333333333328</v>
          </cell>
          <cell r="T3786">
            <v>83333.333333333328</v>
          </cell>
          <cell r="U3786">
            <v>83333.333333333328</v>
          </cell>
          <cell r="V3786">
            <v>83333.333333333328</v>
          </cell>
          <cell r="W3786">
            <v>83333.333333333328</v>
          </cell>
          <cell r="X3786">
            <v>1000000.0000000001</v>
          </cell>
        </row>
        <row r="3787">
          <cell r="C3787" t="str">
            <v>расходы на текущее обучение</v>
          </cell>
          <cell r="D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</row>
        <row r="3788">
          <cell r="C3788" t="str">
            <v>расходы на целевое обучение</v>
          </cell>
          <cell r="D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</row>
        <row r="3789">
          <cell r="C3789" t="str">
            <v>Услуги рекрутинговых агентств и прочие расходы по подбору персонала</v>
          </cell>
          <cell r="D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</row>
        <row r="3790">
          <cell r="C3790" t="str">
            <v>ремонт и обслуживание зданий и сооружений</v>
          </cell>
          <cell r="D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</row>
        <row r="3791">
          <cell r="C3791" t="str">
            <v>ремонт мебели</v>
          </cell>
          <cell r="D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</row>
        <row r="3792">
          <cell r="C3792" t="str">
            <v>ремонт бытовой техники</v>
          </cell>
          <cell r="D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</row>
        <row r="3793">
          <cell r="C3793" t="str">
            <v>запчасти и материалы</v>
          </cell>
          <cell r="D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</row>
        <row r="3794">
          <cell r="C3794" t="str">
            <v>оформление и обустройство офисов</v>
          </cell>
          <cell r="D3794" t="str">
            <v>УК</v>
          </cell>
          <cell r="H3794">
            <v>13200</v>
          </cell>
          <cell r="I3794">
            <v>13200</v>
          </cell>
          <cell r="J3794">
            <v>13500</v>
          </cell>
          <cell r="K3794">
            <v>39900</v>
          </cell>
          <cell r="L3794">
            <v>0</v>
          </cell>
          <cell r="M3794">
            <v>0</v>
          </cell>
          <cell r="N3794">
            <v>13500</v>
          </cell>
          <cell r="O3794">
            <v>0</v>
          </cell>
          <cell r="P3794">
            <v>0</v>
          </cell>
          <cell r="Q3794" t="str">
            <v/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13500</v>
          </cell>
        </row>
        <row r="3795">
          <cell r="C3795" t="str">
            <v>уборка офисов</v>
          </cell>
          <cell r="D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</row>
        <row r="3796">
          <cell r="C3796" t="str">
            <v>Услуги коммунального хозяйства</v>
          </cell>
          <cell r="D3796" t="str">
            <v>УК</v>
          </cell>
          <cell r="H3796">
            <v>45000</v>
          </cell>
          <cell r="I3796">
            <v>45000</v>
          </cell>
          <cell r="J3796">
            <v>50000</v>
          </cell>
          <cell r="K3796">
            <v>140000</v>
          </cell>
          <cell r="L3796">
            <v>40000</v>
          </cell>
          <cell r="M3796">
            <v>50000</v>
          </cell>
          <cell r="N3796">
            <v>50000</v>
          </cell>
          <cell r="O3796">
            <v>45000</v>
          </cell>
          <cell r="P3796">
            <v>45000</v>
          </cell>
          <cell r="Q3796">
            <v>50000</v>
          </cell>
          <cell r="R3796">
            <v>50000</v>
          </cell>
          <cell r="S3796">
            <v>50000</v>
          </cell>
          <cell r="T3796">
            <v>45000</v>
          </cell>
          <cell r="U3796">
            <v>45000</v>
          </cell>
          <cell r="V3796">
            <v>45000</v>
          </cell>
          <cell r="W3796">
            <v>50000</v>
          </cell>
          <cell r="X3796">
            <v>565000</v>
          </cell>
        </row>
        <row r="3797">
          <cell r="C3797" t="str">
            <v>канцелярские товары</v>
          </cell>
          <cell r="D3797" t="str">
            <v>УК</v>
          </cell>
          <cell r="H3797">
            <v>15600</v>
          </cell>
          <cell r="I3797">
            <v>15600</v>
          </cell>
          <cell r="J3797">
            <v>8200</v>
          </cell>
          <cell r="K3797">
            <v>39400</v>
          </cell>
          <cell r="L3797">
            <v>8200</v>
          </cell>
          <cell r="M3797">
            <v>8400</v>
          </cell>
          <cell r="N3797">
            <v>8600</v>
          </cell>
          <cell r="O3797">
            <v>8800</v>
          </cell>
          <cell r="P3797">
            <v>8800</v>
          </cell>
          <cell r="Q3797">
            <v>8800</v>
          </cell>
          <cell r="R3797">
            <v>13200</v>
          </cell>
          <cell r="S3797">
            <v>13200</v>
          </cell>
          <cell r="T3797">
            <v>13200</v>
          </cell>
          <cell r="U3797">
            <v>13200</v>
          </cell>
          <cell r="V3797">
            <v>13200</v>
          </cell>
          <cell r="W3797">
            <v>13200</v>
          </cell>
          <cell r="X3797">
            <v>130800</v>
          </cell>
        </row>
        <row r="3798">
          <cell r="C3798" t="str">
            <v>изготовление визиток (деловой полиграфии)</v>
          </cell>
          <cell r="D3798" t="str">
            <v>УК</v>
          </cell>
          <cell r="H3798">
            <v>2800</v>
          </cell>
          <cell r="I3798">
            <v>2800</v>
          </cell>
          <cell r="J3798">
            <v>2800</v>
          </cell>
          <cell r="K3798">
            <v>8400</v>
          </cell>
          <cell r="L3798">
            <v>2800</v>
          </cell>
          <cell r="M3798">
            <v>2800</v>
          </cell>
          <cell r="N3798">
            <v>2800</v>
          </cell>
          <cell r="O3798">
            <v>1400</v>
          </cell>
          <cell r="P3798">
            <v>2800</v>
          </cell>
          <cell r="Q3798">
            <v>1400</v>
          </cell>
          <cell r="R3798">
            <v>2800</v>
          </cell>
          <cell r="S3798">
            <v>1400</v>
          </cell>
          <cell r="T3798">
            <v>2800</v>
          </cell>
          <cell r="U3798">
            <v>2800</v>
          </cell>
          <cell r="V3798">
            <v>2800</v>
          </cell>
          <cell r="W3798">
            <v>2800</v>
          </cell>
          <cell r="X3798">
            <v>29400</v>
          </cell>
        </row>
        <row r="3799">
          <cell r="C3799" t="str">
            <v>хозтовары</v>
          </cell>
          <cell r="D3799" t="str">
            <v>УК</v>
          </cell>
          <cell r="H3799">
            <v>11700</v>
          </cell>
          <cell r="I3799">
            <v>11700</v>
          </cell>
          <cell r="J3799">
            <v>6150</v>
          </cell>
          <cell r="K3799">
            <v>29550</v>
          </cell>
          <cell r="L3799">
            <v>14350</v>
          </cell>
          <cell r="M3799">
            <v>14700</v>
          </cell>
          <cell r="N3799">
            <v>15050</v>
          </cell>
          <cell r="O3799">
            <v>15400</v>
          </cell>
          <cell r="P3799">
            <v>15400</v>
          </cell>
          <cell r="Q3799">
            <v>15400</v>
          </cell>
          <cell r="R3799">
            <v>17600</v>
          </cell>
          <cell r="S3799">
            <v>17600</v>
          </cell>
          <cell r="T3799">
            <v>17600</v>
          </cell>
          <cell r="U3799">
            <v>17600</v>
          </cell>
          <cell r="V3799">
            <v>17600</v>
          </cell>
          <cell r="W3799">
            <v>17600</v>
          </cell>
          <cell r="X3799">
            <v>195900</v>
          </cell>
        </row>
        <row r="3800">
          <cell r="C3800" t="str">
            <v>экономическая, правовая, справочная литература</v>
          </cell>
          <cell r="D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</row>
        <row r="3801">
          <cell r="C3801" t="str">
            <v>чистая вода</v>
          </cell>
          <cell r="D3801" t="str">
            <v>УК</v>
          </cell>
          <cell r="H3801">
            <v>27600</v>
          </cell>
          <cell r="I3801">
            <v>27600</v>
          </cell>
          <cell r="J3801">
            <v>20200</v>
          </cell>
          <cell r="K3801">
            <v>75400</v>
          </cell>
          <cell r="L3801">
            <v>10250</v>
          </cell>
          <cell r="M3801">
            <v>10500</v>
          </cell>
          <cell r="N3801">
            <v>10750</v>
          </cell>
          <cell r="O3801">
            <v>11000</v>
          </cell>
          <cell r="P3801">
            <v>13200</v>
          </cell>
          <cell r="Q3801">
            <v>13200</v>
          </cell>
          <cell r="R3801">
            <v>19800</v>
          </cell>
          <cell r="S3801">
            <v>19800</v>
          </cell>
          <cell r="T3801">
            <v>19800</v>
          </cell>
          <cell r="U3801">
            <v>17600</v>
          </cell>
          <cell r="V3801">
            <v>17600</v>
          </cell>
          <cell r="W3801">
            <v>17600</v>
          </cell>
          <cell r="X3801">
            <v>181100</v>
          </cell>
        </row>
        <row r="3802">
          <cell r="C3802" t="str">
            <v>прочие расходы (содержание офиса)</v>
          </cell>
          <cell r="D3802" t="str">
            <v>УК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1500000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1500000</v>
          </cell>
        </row>
        <row r="3803">
          <cell r="C3803" t="str">
            <v>Аренда офиса</v>
          </cell>
          <cell r="D3803" t="str">
            <v>УК</v>
          </cell>
          <cell r="H3803">
            <v>2094079</v>
          </cell>
          <cell r="I3803">
            <v>2094079</v>
          </cell>
          <cell r="J3803">
            <v>2094079</v>
          </cell>
          <cell r="K3803">
            <v>6282237</v>
          </cell>
          <cell r="L3803">
            <v>2094079</v>
          </cell>
          <cell r="M3803">
            <v>2094079</v>
          </cell>
          <cell r="N3803">
            <v>2349035.1</v>
          </cell>
          <cell r="O3803">
            <v>1911000</v>
          </cell>
          <cell r="P3803">
            <v>1911000</v>
          </cell>
          <cell r="Q3803">
            <v>1911000</v>
          </cell>
          <cell r="R3803">
            <v>42365000</v>
          </cell>
          <cell r="S3803">
            <v>1911000</v>
          </cell>
          <cell r="T3803">
            <v>1911000</v>
          </cell>
          <cell r="U3803">
            <v>1911000</v>
          </cell>
          <cell r="V3803">
            <v>0</v>
          </cell>
          <cell r="W3803">
            <v>0</v>
          </cell>
          <cell r="X3803">
            <v>60368193.100000001</v>
          </cell>
        </row>
        <row r="3804">
          <cell r="C3804" t="str">
            <v>Аренда автостоянки</v>
          </cell>
          <cell r="D3804" t="str">
            <v>УК</v>
          </cell>
          <cell r="H3804">
            <v>85100</v>
          </cell>
          <cell r="I3804">
            <v>85100</v>
          </cell>
          <cell r="J3804">
            <v>85100</v>
          </cell>
          <cell r="K3804">
            <v>255300</v>
          </cell>
          <cell r="L3804">
            <v>75000</v>
          </cell>
          <cell r="M3804">
            <v>75000</v>
          </cell>
          <cell r="N3804">
            <v>78800</v>
          </cell>
          <cell r="O3804">
            <v>82600</v>
          </cell>
          <cell r="P3804">
            <v>82600</v>
          </cell>
          <cell r="Q3804">
            <v>82600</v>
          </cell>
          <cell r="R3804">
            <v>82600</v>
          </cell>
          <cell r="S3804">
            <v>82600</v>
          </cell>
          <cell r="T3804">
            <v>82600</v>
          </cell>
          <cell r="U3804">
            <v>82600</v>
          </cell>
          <cell r="V3804">
            <v>82600</v>
          </cell>
          <cell r="W3804">
            <v>310100</v>
          </cell>
          <cell r="X3804">
            <v>1199700</v>
          </cell>
        </row>
        <row r="3805">
          <cell r="C3805" t="str">
            <v>Прочие расходы (аренда зданий)</v>
          </cell>
          <cell r="D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</row>
        <row r="3806">
          <cell r="C3806" t="str">
            <v>ГСМ</v>
          </cell>
          <cell r="D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</row>
        <row r="3807">
          <cell r="C3807" t="str">
            <v>услуги по ремонту и обслуживанию</v>
          </cell>
          <cell r="D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</row>
        <row r="3808">
          <cell r="C3808" t="str">
            <v>Аренда машин / проездные</v>
          </cell>
          <cell r="D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</row>
        <row r="3809">
          <cell r="C3809" t="str">
            <v>Прочие расходы на транспорт</v>
          </cell>
          <cell r="D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</row>
        <row r="3810">
          <cell r="C3810" t="str">
            <v>поддержка ПО</v>
          </cell>
          <cell r="D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</row>
        <row r="3811">
          <cell r="C3811" t="str">
            <v>ремонт и сервисное обслуживание</v>
          </cell>
          <cell r="D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</row>
        <row r="3812">
          <cell r="C3812" t="str">
            <v>расходы на хостинг и аутсорсинг</v>
          </cell>
          <cell r="D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</row>
        <row r="3813">
          <cell r="C3813" t="str">
            <v>Запасные части и расходные материалы для оргтехники</v>
          </cell>
          <cell r="D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</row>
        <row r="3814">
          <cell r="C3814" t="str">
            <v>Прочие расходы на содержание офисной техники и IT</v>
          </cell>
          <cell r="D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</row>
        <row r="3815">
          <cell r="C3815" t="str">
            <v>Услуги мобильной связи</v>
          </cell>
          <cell r="D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</row>
        <row r="3816">
          <cell r="C3816" t="str">
            <v>Услуги фиксированной связи</v>
          </cell>
          <cell r="D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</row>
        <row r="3817">
          <cell r="C3817" t="str">
            <v>Услуги Интернет</v>
          </cell>
          <cell r="D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</row>
        <row r="3818">
          <cell r="C3818" t="str">
            <v>Почтово-телеграфные и курьерские расходы</v>
          </cell>
          <cell r="D3818" t="str">
            <v>УК</v>
          </cell>
          <cell r="H3818">
            <v>31000</v>
          </cell>
          <cell r="I3818">
            <v>31000</v>
          </cell>
          <cell r="J3818">
            <v>31000</v>
          </cell>
          <cell r="K3818">
            <v>93000</v>
          </cell>
          <cell r="L3818">
            <v>31000</v>
          </cell>
          <cell r="M3818">
            <v>31000</v>
          </cell>
          <cell r="N3818">
            <v>30000</v>
          </cell>
          <cell r="O3818">
            <v>30000</v>
          </cell>
          <cell r="P3818">
            <v>30000</v>
          </cell>
          <cell r="Q3818">
            <v>30000</v>
          </cell>
          <cell r="R3818">
            <v>30000</v>
          </cell>
          <cell r="S3818">
            <v>30000</v>
          </cell>
          <cell r="T3818">
            <v>30000</v>
          </cell>
          <cell r="U3818">
            <v>30000</v>
          </cell>
          <cell r="V3818">
            <v>30000</v>
          </cell>
          <cell r="W3818">
            <v>30000</v>
          </cell>
          <cell r="X3818">
            <v>362000</v>
          </cell>
        </row>
        <row r="3819">
          <cell r="C3819" t="str">
            <v>Подписка на периодические издания</v>
          </cell>
          <cell r="D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</row>
        <row r="3820">
          <cell r="C3820" t="str">
            <v>Прочие услуги связи</v>
          </cell>
          <cell r="D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</row>
        <row r="3821">
          <cell r="C3821" t="str">
            <v>Аренда каналов связи</v>
          </cell>
          <cell r="D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</row>
        <row r="3822">
          <cell r="C3822" t="str">
            <v>Услуги по охране объектов и персонала</v>
          </cell>
          <cell r="D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</row>
        <row r="3823">
          <cell r="C3823" t="str">
            <v>Информационная безопасность</v>
          </cell>
          <cell r="D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</row>
        <row r="3824">
          <cell r="C3824" t="str">
            <v>Прочие расходы (безопасность)</v>
          </cell>
          <cell r="D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</row>
        <row r="3825">
          <cell r="C3825" t="str">
            <v>Услуги внешнего аудита</v>
          </cell>
          <cell r="D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</row>
        <row r="3826">
          <cell r="C3826" t="str">
            <v>Юридические услуги</v>
          </cell>
          <cell r="D3826" t="str">
            <v>УК</v>
          </cell>
          <cell r="H3826">
            <v>0</v>
          </cell>
          <cell r="I3826">
            <v>2000</v>
          </cell>
          <cell r="J3826">
            <v>0</v>
          </cell>
          <cell r="K3826">
            <v>2000</v>
          </cell>
          <cell r="L3826">
            <v>0</v>
          </cell>
          <cell r="M3826">
            <v>2000</v>
          </cell>
          <cell r="N3826">
            <v>0</v>
          </cell>
          <cell r="O3826">
            <v>2000</v>
          </cell>
          <cell r="P3826">
            <v>0</v>
          </cell>
          <cell r="Q3826">
            <v>2000</v>
          </cell>
          <cell r="R3826">
            <v>0</v>
          </cell>
          <cell r="S3826">
            <v>2000</v>
          </cell>
          <cell r="T3826">
            <v>0</v>
          </cell>
          <cell r="U3826">
            <v>2000</v>
          </cell>
          <cell r="V3826">
            <v>0</v>
          </cell>
          <cell r="W3826">
            <v>2000</v>
          </cell>
          <cell r="X3826">
            <v>12000</v>
          </cell>
        </row>
        <row r="3827">
          <cell r="C3827" t="str">
            <v>Услуги регистраторов, нотариальные услуги</v>
          </cell>
          <cell r="D3827" t="str">
            <v>УК</v>
          </cell>
          <cell r="H3827">
            <v>0</v>
          </cell>
          <cell r="I3827">
            <v>3000</v>
          </cell>
          <cell r="J3827">
            <v>0</v>
          </cell>
          <cell r="K3827">
            <v>3000</v>
          </cell>
          <cell r="L3827">
            <v>0</v>
          </cell>
          <cell r="M3827">
            <v>3000</v>
          </cell>
          <cell r="N3827">
            <v>0</v>
          </cell>
          <cell r="O3827">
            <v>3000</v>
          </cell>
          <cell r="P3827">
            <v>0</v>
          </cell>
          <cell r="Q3827">
            <v>3000</v>
          </cell>
          <cell r="R3827">
            <v>0</v>
          </cell>
          <cell r="S3827">
            <v>3000</v>
          </cell>
          <cell r="T3827">
            <v>0</v>
          </cell>
          <cell r="U3827">
            <v>3000</v>
          </cell>
          <cell r="V3827">
            <v>0</v>
          </cell>
          <cell r="W3827">
            <v>3000</v>
          </cell>
          <cell r="X3827">
            <v>18000</v>
          </cell>
        </row>
        <row r="3828">
          <cell r="C3828" t="str">
            <v>Консультационно-информационные услуги</v>
          </cell>
          <cell r="D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</row>
        <row r="3829">
          <cell r="C3829" t="str">
            <v>Комиссии банков</v>
          </cell>
          <cell r="D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</row>
        <row r="3830">
          <cell r="C3830" t="str">
            <v>Услуги налоговых консультантов</v>
          </cell>
          <cell r="D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</row>
        <row r="3831">
          <cell r="C3831" t="str">
            <v>Налоги</v>
          </cell>
          <cell r="D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</row>
        <row r="3832">
          <cell r="C3832" t="str">
            <v>Штрафы и пени по налогам и сборам</v>
          </cell>
          <cell r="D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</row>
        <row r="3833">
          <cell r="C3833" t="str">
            <v>Бухгалтерские услуги</v>
          </cell>
          <cell r="D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</row>
        <row r="3834">
          <cell r="C3834" t="str">
            <v>Прочие расходы (проф. услуги)</v>
          </cell>
          <cell r="D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</row>
        <row r="3835">
          <cell r="C3835" t="str">
            <v>на корпоративные медиа (реклама)</v>
          </cell>
          <cell r="D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</row>
        <row r="3836">
          <cell r="C3836" t="str">
            <v>на корпоративные презентации (реклама)</v>
          </cell>
          <cell r="D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</row>
        <row r="3837">
          <cell r="C3837" t="str">
            <v>на федеральные и региональные СМИ (реклама)</v>
          </cell>
          <cell r="D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</row>
        <row r="3838">
          <cell r="C3838" t="str">
            <v>прочие (реклама)</v>
          </cell>
          <cell r="D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</row>
        <row r="3839">
          <cell r="C3839" t="str">
            <v>внутренние коммуникации (корп. мероприятия)</v>
          </cell>
          <cell r="D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</row>
        <row r="3840">
          <cell r="C3840" t="str">
            <v>проведение Стратегической сессии и семинаров (корп. мероприятия)</v>
          </cell>
          <cell r="D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</row>
        <row r="3841">
          <cell r="C3841" t="str">
            <v>участие в общественно-экономических мероприятиях (соц. проекты)</v>
          </cell>
          <cell r="D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</row>
        <row r="3842">
          <cell r="C3842" t="str">
            <v>поддержка некоммерческих и неправительственных организаций и объединений (соц. проекты)</v>
          </cell>
          <cell r="D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</row>
        <row r="3843">
          <cell r="C3843" t="str">
            <v>Прочие расходы (связи с общественностью)</v>
          </cell>
          <cell r="D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</row>
        <row r="3844">
          <cell r="C3844" t="str">
            <v>Ремонт офисных зданий и сооружений</v>
          </cell>
          <cell r="D3844" t="str">
            <v>УК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3576000</v>
          </cell>
          <cell r="R3844">
            <v>30600000</v>
          </cell>
          <cell r="S3844">
            <v>6425714.2857142854</v>
          </cell>
          <cell r="T3844">
            <v>6425714.2857142854</v>
          </cell>
          <cell r="U3844">
            <v>6425714.2857142854</v>
          </cell>
          <cell r="V3844">
            <v>6425714.2857142854</v>
          </cell>
          <cell r="W3844">
            <v>6425714.2857142854</v>
          </cell>
          <cell r="X3844">
            <v>66304571.428571418</v>
          </cell>
        </row>
        <row r="3845">
          <cell r="C3845" t="str">
            <v>Покупка автотранспорта</v>
          </cell>
          <cell r="D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</row>
        <row r="3846">
          <cell r="C3846" t="str">
            <v>мебель</v>
          </cell>
          <cell r="D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</row>
        <row r="3847">
          <cell r="C3847" t="str">
            <v>компьютерная техника</v>
          </cell>
          <cell r="D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</row>
        <row r="3848">
          <cell r="C3848" t="str">
            <v>средства связи, бытовая техника</v>
          </cell>
          <cell r="D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</row>
        <row r="3849">
          <cell r="C3849" t="str">
            <v>серверное и сетевое оборудование</v>
          </cell>
          <cell r="D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</row>
        <row r="3850">
          <cell r="C3850" t="str">
            <v>Программное обеспечение</v>
          </cell>
          <cell r="D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</row>
        <row r="3851">
          <cell r="C3851" t="str">
            <v>Прочие расходы (инвестиции АУР)</v>
          </cell>
          <cell r="D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</row>
        <row r="3852">
          <cell r="C3852" t="str">
            <v>Доходы от проектов "под ключ"</v>
          </cell>
          <cell r="D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</row>
        <row r="3853">
          <cell r="C3853" t="str">
            <v>Доходы от продажи основных средств</v>
          </cell>
          <cell r="D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</row>
        <row r="3854">
          <cell r="C3854" t="str">
            <v>Поступления от реализации Бизнесов/Проектов</v>
          </cell>
          <cell r="D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</row>
        <row r="3855">
          <cell r="C3855" t="str">
            <v>Поступления от займов выданных (сторонние контрагенты и прочие акционеры, кроме РМАГ)</v>
          </cell>
          <cell r="D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</row>
        <row r="3856">
          <cell r="C3856" t="str">
            <v>Поступления от займов выданных (Бизнесы/Проекты/ДЗО)</v>
          </cell>
          <cell r="D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</row>
        <row r="3857">
          <cell r="C3857" t="str">
            <v>Прочие поступления по инвестиционной деятельности</v>
          </cell>
          <cell r="D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</row>
        <row r="3858">
          <cell r="C3858" t="str">
            <v>Оборудование Oerlikon</v>
          </cell>
          <cell r="D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</row>
        <row r="3859">
          <cell r="C3859" t="str">
            <v>Оборудование Oerlikon. Расходы на БГ</v>
          </cell>
          <cell r="D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</row>
        <row r="3860">
          <cell r="C3860" t="str">
            <v>Таможенное оформление</v>
          </cell>
          <cell r="D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</row>
        <row r="3861">
          <cell r="C3861" t="str">
            <v>Вспомогательное оборудование</v>
          </cell>
          <cell r="D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</row>
        <row r="3862">
          <cell r="C3862" t="str">
            <v>Генеральный подряд</v>
          </cell>
          <cell r="D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</row>
        <row r="3863">
          <cell r="C3863" t="str">
            <v>Технический надзор</v>
          </cell>
          <cell r="D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</row>
        <row r="3864">
          <cell r="C3864" t="str">
            <v>СМР + проектирование + аренда (покупка) земли</v>
          </cell>
          <cell r="D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</row>
        <row r="3865">
          <cell r="C3865" t="str">
            <v>Вложения в проекты "под ключ"</v>
          </cell>
          <cell r="D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</row>
        <row r="3866">
          <cell r="C3866" t="str">
            <v>Прочие инвестиции в основные средства</v>
          </cell>
          <cell r="D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</row>
        <row r="3867">
          <cell r="C3867" t="str">
            <v>Инвестиции в бизнесы/проекты/ДЗО</v>
          </cell>
          <cell r="D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</row>
        <row r="3868">
          <cell r="C3868" t="str">
            <v>Выплаты по займам выданным (сторонние контрагенты и прочие акционеры, кроме РМАГ)</v>
          </cell>
          <cell r="D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</row>
        <row r="3869">
          <cell r="C3869" t="str">
            <v>Выплаты по займам выданным (Бизнесы/Проекты/ДЗО)</v>
          </cell>
          <cell r="D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</row>
        <row r="3870">
          <cell r="C3870" t="str">
            <v>Вложение в уставный капитал НТЦ</v>
          </cell>
          <cell r="D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</row>
        <row r="3871">
          <cell r="C3871" t="str">
            <v>Расходы на НИР и НИОКР НТЦ</v>
          </cell>
          <cell r="D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</row>
        <row r="3872">
          <cell r="C3872" t="str">
            <v>Акционерное финансирование от РМАГ</v>
          </cell>
          <cell r="D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</row>
        <row r="3873">
          <cell r="C3873" t="str">
            <v>Акционерное финансирование от Меткомбанка</v>
          </cell>
          <cell r="D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</row>
        <row r="3874">
          <cell r="C3874" t="str">
            <v>Акционерное финансирование от 3-х лиц по указанию РМАГ</v>
          </cell>
          <cell r="D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</row>
        <row r="3875">
          <cell r="C3875" t="str">
            <v>Акционерное финансирование от прочих акционеров</v>
          </cell>
          <cell r="D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</row>
        <row r="3876">
          <cell r="C3876" t="str">
            <v>Привлечение банковских кредитов</v>
          </cell>
          <cell r="D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</row>
        <row r="3877">
          <cell r="C3877" t="str">
            <v>Поступления от займов полученных (сторонние контрагенты и прочие акционеры, кроме РМАГ)</v>
          </cell>
          <cell r="D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</row>
        <row r="3878">
          <cell r="C3878" t="str">
            <v>Поступления от займов полученных (Бизнесы/Проекты/ДЗО)</v>
          </cell>
          <cell r="D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</row>
        <row r="3879">
          <cell r="C3879" t="str">
            <v>Поступления от ценных бумаг</v>
          </cell>
          <cell r="D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</row>
        <row r="3880">
          <cell r="C3880" t="str">
            <v>Прочие поступления по финансовой деятельности</v>
          </cell>
          <cell r="D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</row>
        <row r="3881">
          <cell r="C3881" t="str">
            <v>Выплата дивидендов в РМАГ</v>
          </cell>
          <cell r="D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</row>
        <row r="3882">
          <cell r="C3882" t="str">
            <v>Выплата дивидендов в Меткомбанк</v>
          </cell>
          <cell r="D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</row>
        <row r="3883">
          <cell r="C3883" t="str">
            <v>Выплата дивидендов на 3-х лиц по указанию РМАГ</v>
          </cell>
          <cell r="D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</row>
        <row r="3884">
          <cell r="C3884" t="str">
            <v>Выплата дивидендов прочим акционерам</v>
          </cell>
          <cell r="D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</row>
        <row r="3885">
          <cell r="C3885" t="str">
            <v>Погашение банковских кредитов</v>
          </cell>
          <cell r="D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</row>
        <row r="3886">
          <cell r="C3886" t="str">
            <v>Выплаты по займам полученным (сторонние контрагенты и прочие акционеры, кроме РМАГ)</v>
          </cell>
          <cell r="D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</row>
        <row r="3887">
          <cell r="C3887" t="str">
            <v>Выплаты по займам полученным (Бизнесы/Проекты/ДЗО)</v>
          </cell>
          <cell r="D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</row>
        <row r="3888">
          <cell r="C3888" t="str">
            <v>Выплаты по ценным бумагам</v>
          </cell>
          <cell r="D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</row>
        <row r="3889">
          <cell r="C3889" t="str">
            <v>Прочие расходы по финансовой деятельности</v>
          </cell>
          <cell r="D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</row>
        <row r="3890">
          <cell r="C3890" t="str">
            <v>Курсовые разницы</v>
          </cell>
          <cell r="D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</row>
        <row r="3891">
          <cell r="C3891" t="str">
            <v>Транзитные поступления от РМАГ</v>
          </cell>
          <cell r="D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</row>
        <row r="3892">
          <cell r="C3892" t="str">
            <v>Транзитные поступления от Меткомбанка</v>
          </cell>
          <cell r="D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</row>
        <row r="3893">
          <cell r="C3893" t="str">
            <v>Транзитные поступления от 3-х лиц по указанию РМАГ</v>
          </cell>
          <cell r="D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</row>
        <row r="3894">
          <cell r="C3894" t="str">
            <v>Транзитные поступления от Бизнесов/Проектов/ДЗО</v>
          </cell>
          <cell r="D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</row>
        <row r="3895">
          <cell r="C3895" t="str">
            <v>Транзитные выбытия в РМАГ</v>
          </cell>
          <cell r="D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</row>
        <row r="3896">
          <cell r="C3896" t="str">
            <v>Транзитные выбытия в Меткомбанк</v>
          </cell>
          <cell r="D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</row>
        <row r="3897">
          <cell r="C3897" t="str">
            <v>Транзитные выбытия на 3-х лиц по указанию РМАГ</v>
          </cell>
          <cell r="D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</row>
        <row r="3898">
          <cell r="C3898" t="str">
            <v>Транзитные выбытия в Бизнесы/Проекты/ДЗО</v>
          </cell>
          <cell r="D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</row>
        <row r="3899">
          <cell r="C3899" t="str">
            <v>Чистое изменение денежных средств</v>
          </cell>
          <cell r="D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</row>
        <row r="3900">
          <cell r="C3900" t="str">
            <v>Денежные средства на начало периода</v>
          </cell>
          <cell r="D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</row>
        <row r="3901">
          <cell r="C3901" t="str">
            <v>Денежные средства на конец периода</v>
          </cell>
          <cell r="D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</row>
        <row r="3902">
          <cell r="C3902" t="str">
            <v>Покупка валюты</v>
          </cell>
          <cell r="D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</row>
        <row r="3903">
          <cell r="C3903" t="str">
            <v>Перевод собственных средств</v>
          </cell>
          <cell r="D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</row>
        <row r="3904">
          <cell r="D3904" t="str">
            <v>УК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1200000000</v>
          </cell>
          <cell r="M3904">
            <v>0</v>
          </cell>
          <cell r="N3904">
            <v>-2360467.19</v>
          </cell>
          <cell r="O3904">
            <v>-61542850</v>
          </cell>
          <cell r="P3904">
            <v>-3774559.28</v>
          </cell>
          <cell r="Q3904">
            <v>-100000000</v>
          </cell>
          <cell r="R3904">
            <v>191806511</v>
          </cell>
          <cell r="S3904">
            <v>-560000000</v>
          </cell>
          <cell r="T3904">
            <v>18245726.027397275</v>
          </cell>
          <cell r="U3904">
            <v>746730000</v>
          </cell>
          <cell r="V3904">
            <v>0</v>
          </cell>
          <cell r="W3904">
            <v>0</v>
          </cell>
          <cell r="X3904">
            <v>1429104360.5573974</v>
          </cell>
        </row>
        <row r="3905">
          <cell r="C3905" t="str">
            <v>Доходы от продажи собственных модулей</v>
          </cell>
          <cell r="D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</row>
        <row r="3906">
          <cell r="C3906" t="str">
            <v>НИР и НИОКР НТЦ - Хевел</v>
          </cell>
          <cell r="D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</row>
        <row r="3907">
          <cell r="C3907" t="str">
            <v>Генеральный подряд ИЭС - Хевел</v>
          </cell>
          <cell r="D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</row>
        <row r="3908">
          <cell r="C3908" t="str">
            <v>Поступления от Бизнесов/Проектов</v>
          </cell>
          <cell r="D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</row>
        <row r="3909">
          <cell r="C3909" t="str">
            <v>Проценты по банковским депозитам</v>
          </cell>
          <cell r="D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</row>
        <row r="3910">
          <cell r="C3910" t="str">
            <v>Проценты по предоставленным кредитам/займам</v>
          </cell>
          <cell r="D3910" t="str">
            <v>УК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8245726.0273972601</v>
          </cell>
          <cell r="U3910">
            <v>0</v>
          </cell>
          <cell r="V3910">
            <v>0</v>
          </cell>
          <cell r="W3910">
            <v>0</v>
          </cell>
          <cell r="X3910">
            <v>8245726.0273972601</v>
          </cell>
        </row>
        <row r="3911">
          <cell r="C3911" t="str">
            <v>Доходы от продажи модулей</v>
          </cell>
          <cell r="D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</row>
        <row r="3912">
          <cell r="C3912" t="str">
            <v>Доходы от продажи коммерческих установок</v>
          </cell>
          <cell r="D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</row>
        <row r="3913">
          <cell r="C3913" t="str">
            <v>Оказание услуг технического исполнителя</v>
          </cell>
          <cell r="D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</row>
        <row r="3914">
          <cell r="C3914" t="str">
            <v>Прочие поступления</v>
          </cell>
          <cell r="D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</row>
        <row r="3915">
          <cell r="C3915" t="str">
            <v>Сырье и материалы</v>
          </cell>
          <cell r="D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</row>
        <row r="3916">
          <cell r="C3916" t="str">
            <v>ФОТ + ЕСН</v>
          </cell>
          <cell r="D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</row>
        <row r="3917">
          <cell r="C3917" t="str">
            <v>Электроэнергия</v>
          </cell>
          <cell r="D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</row>
        <row r="3918">
          <cell r="C3918" t="str">
            <v>Общепроизводственные</v>
          </cell>
          <cell r="D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</row>
        <row r="3919">
          <cell r="C3919" t="str">
            <v>Прочие производственные расходы</v>
          </cell>
          <cell r="D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</row>
        <row r="3920">
          <cell r="C3920" t="str">
            <v>Операционные расходы по новым проектам</v>
          </cell>
          <cell r="D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</row>
        <row r="3921">
          <cell r="C3921" t="str">
            <v>Выплата процентов по полученным займам и кредитам</v>
          </cell>
          <cell r="D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</row>
        <row r="3922">
          <cell r="C3922" t="str">
            <v>Налоги и сборы, штрафы и пени</v>
          </cell>
          <cell r="D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</row>
        <row r="3923">
          <cell r="C3923" t="str">
            <v>Возмещение НДС</v>
          </cell>
          <cell r="D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</row>
        <row r="3924">
          <cell r="C3924" t="str">
            <v>Расходы на закупку модулей</v>
          </cell>
          <cell r="D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</row>
        <row r="3925">
          <cell r="C3925" t="str">
            <v>Расходы на закупку и монтаж коммерческих установок</v>
          </cell>
          <cell r="D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</row>
        <row r="3926">
          <cell r="C3926" t="str">
            <v>Прочие расходы</v>
          </cell>
          <cell r="D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</row>
        <row r="3927">
          <cell r="C3927" t="str">
            <v>Коммерческие расходы</v>
          </cell>
          <cell r="D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</row>
        <row r="3928">
          <cell r="C3928" t="str">
            <v>основная зарплата + подоходный налог</v>
          </cell>
          <cell r="D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</row>
        <row r="3929">
          <cell r="C3929" t="str">
            <v>бонус + подоходный налог</v>
          </cell>
          <cell r="D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</row>
        <row r="3930">
          <cell r="C3930" t="str">
            <v>льготы, материальная помощь</v>
          </cell>
          <cell r="D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</row>
        <row r="3931">
          <cell r="C3931" t="str">
            <v>резерв (фонд оплаты труда)</v>
          </cell>
          <cell r="D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</row>
        <row r="3932">
          <cell r="C3932" t="str">
            <v>Социальные выплаты (ЕСН)</v>
          </cell>
          <cell r="D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</row>
        <row r="3933">
          <cell r="C3933" t="str">
            <v>Добровольное медицинское страхование</v>
          </cell>
          <cell r="D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</row>
        <row r="3934">
          <cell r="C3934" t="str">
            <v>Прочие виды страхования</v>
          </cell>
          <cell r="D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</row>
        <row r="3935">
          <cell r="C3935" t="str">
            <v>спортивно-оздоровительные мероприятия</v>
          </cell>
          <cell r="D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</row>
        <row r="3936">
          <cell r="C3936" t="str">
            <v>расходы на культурно-массовые мероприятия, корпоративные вечера и пр.</v>
          </cell>
          <cell r="D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</row>
        <row r="3937">
          <cell r="C3937" t="str">
            <v>Взносы в негосударственный ПФ</v>
          </cell>
          <cell r="D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</row>
        <row r="3938">
          <cell r="C3938" t="str">
            <v>Аренда квартиры</v>
          </cell>
          <cell r="D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</row>
        <row r="3939">
          <cell r="C3939" t="str">
            <v>Коммунальные платежи (квартира)</v>
          </cell>
          <cell r="D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</row>
        <row r="3940">
          <cell r="C3940" t="str">
            <v>Прочие расходы (содержание персонала)</v>
          </cell>
          <cell r="D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</row>
        <row r="3941">
          <cell r="C3941" t="str">
            <v>Командировочные расходы</v>
          </cell>
          <cell r="D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</row>
        <row r="3942">
          <cell r="C3942" t="str">
            <v>Представительские расходы</v>
          </cell>
          <cell r="D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</row>
        <row r="3943">
          <cell r="C3943" t="str">
            <v>расходы на текущее обучение</v>
          </cell>
          <cell r="D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</row>
        <row r="3944">
          <cell r="C3944" t="str">
            <v>расходы на целевое обучение</v>
          </cell>
          <cell r="D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</row>
        <row r="3945">
          <cell r="C3945" t="str">
            <v>Услуги рекрутинговых агентств и прочие расходы по подбору персонала</v>
          </cell>
          <cell r="D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</row>
        <row r="3946">
          <cell r="C3946" t="str">
            <v>ремонт и обслуживание зданий и сооружений</v>
          </cell>
          <cell r="D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</row>
        <row r="3947">
          <cell r="C3947" t="str">
            <v>ремонт мебели</v>
          </cell>
          <cell r="D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</row>
        <row r="3948">
          <cell r="C3948" t="str">
            <v>ремонт бытовой техники</v>
          </cell>
          <cell r="D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</row>
        <row r="3949">
          <cell r="C3949" t="str">
            <v>запчасти и материалы</v>
          </cell>
          <cell r="D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</row>
        <row r="3950">
          <cell r="C3950" t="str">
            <v>оформление и обустройство офисов</v>
          </cell>
          <cell r="D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</row>
        <row r="3951">
          <cell r="C3951" t="str">
            <v>уборка офисов</v>
          </cell>
          <cell r="D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</row>
        <row r="3952">
          <cell r="C3952" t="str">
            <v>Услуги коммунального хозяйства</v>
          </cell>
          <cell r="D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</row>
        <row r="3953">
          <cell r="C3953" t="str">
            <v>канцелярские товары</v>
          </cell>
          <cell r="D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</row>
        <row r="3954">
          <cell r="C3954" t="str">
            <v>изготовление визиток (деловой полиграфии)</v>
          </cell>
          <cell r="D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</row>
        <row r="3955">
          <cell r="C3955" t="str">
            <v>хозтовары</v>
          </cell>
          <cell r="D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</row>
        <row r="3956">
          <cell r="C3956" t="str">
            <v>экономическая, правовая, справочная литература</v>
          </cell>
          <cell r="D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</row>
        <row r="3957">
          <cell r="C3957" t="str">
            <v>чистая вода</v>
          </cell>
          <cell r="D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</row>
        <row r="3958">
          <cell r="C3958" t="str">
            <v>прочие расходы (содержание офиса)</v>
          </cell>
          <cell r="D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</row>
        <row r="3959">
          <cell r="C3959" t="str">
            <v>Аренда офиса</v>
          </cell>
          <cell r="D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</row>
        <row r="3960">
          <cell r="C3960" t="str">
            <v>Аренда автостоянки</v>
          </cell>
          <cell r="D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</row>
        <row r="3961">
          <cell r="C3961" t="str">
            <v>Прочие расходы (аренда зданий)</v>
          </cell>
          <cell r="D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</row>
        <row r="3962">
          <cell r="C3962" t="str">
            <v>ГСМ</v>
          </cell>
          <cell r="D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</row>
        <row r="3963">
          <cell r="C3963" t="str">
            <v>услуги по ремонту и обслуживанию</v>
          </cell>
          <cell r="D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</row>
        <row r="3964">
          <cell r="C3964" t="str">
            <v>Аренда машин / проездные</v>
          </cell>
          <cell r="D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</row>
        <row r="3965">
          <cell r="C3965" t="str">
            <v>Прочие расходы на транспорт</v>
          </cell>
          <cell r="D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</row>
        <row r="3966">
          <cell r="C3966" t="str">
            <v>поддержка ПО</v>
          </cell>
          <cell r="D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</row>
        <row r="3967">
          <cell r="C3967" t="str">
            <v>ремонт и сервисное обслуживание</v>
          </cell>
          <cell r="D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</row>
        <row r="3968">
          <cell r="C3968" t="str">
            <v>расходы на хостинг и аутсорсинг</v>
          </cell>
          <cell r="D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</row>
        <row r="3969">
          <cell r="C3969" t="str">
            <v>Запасные части и расходные материалы для оргтехники</v>
          </cell>
          <cell r="D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</row>
        <row r="3970">
          <cell r="C3970" t="str">
            <v>Прочие расходы на содержание офисной техники и IT</v>
          </cell>
          <cell r="D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</row>
        <row r="3971">
          <cell r="C3971" t="str">
            <v>Услуги мобильной связи</v>
          </cell>
          <cell r="D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</row>
        <row r="3972">
          <cell r="C3972" t="str">
            <v>Услуги фиксированной связи</v>
          </cell>
          <cell r="D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</row>
        <row r="3973">
          <cell r="C3973" t="str">
            <v>Услуги Интернет</v>
          </cell>
          <cell r="D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</row>
        <row r="3974">
          <cell r="C3974" t="str">
            <v>Почтово-телеграфные и курьерские расходы</v>
          </cell>
          <cell r="D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</row>
        <row r="3975">
          <cell r="C3975" t="str">
            <v>Подписка на периодические издания</v>
          </cell>
          <cell r="D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</row>
        <row r="3976">
          <cell r="C3976" t="str">
            <v>Прочие услуги связи</v>
          </cell>
          <cell r="D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</row>
        <row r="3977">
          <cell r="C3977" t="str">
            <v>Аренда каналов связи</v>
          </cell>
          <cell r="D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</row>
        <row r="3978">
          <cell r="C3978" t="str">
            <v>Услуги по охране объектов и персонала</v>
          </cell>
          <cell r="D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</row>
        <row r="3979">
          <cell r="C3979" t="str">
            <v>Информационная безопасность</v>
          </cell>
          <cell r="D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</row>
        <row r="3980">
          <cell r="C3980" t="str">
            <v>Прочие расходы (безопасность)</v>
          </cell>
          <cell r="D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</row>
        <row r="3981">
          <cell r="C3981" t="str">
            <v>Услуги внешнего аудита</v>
          </cell>
          <cell r="D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</row>
        <row r="3982">
          <cell r="C3982" t="str">
            <v>Юридические услуги</v>
          </cell>
          <cell r="D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</row>
        <row r="3983">
          <cell r="C3983" t="str">
            <v>Услуги регистраторов, нотариальные услуги</v>
          </cell>
          <cell r="D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</row>
        <row r="3984">
          <cell r="C3984" t="str">
            <v>Консультационно-информационные услуги</v>
          </cell>
          <cell r="D3984" t="str">
            <v>УК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2360467.19</v>
          </cell>
          <cell r="O3984">
            <v>1542850</v>
          </cell>
          <cell r="P3984">
            <v>3774559.28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7677876.4699999997</v>
          </cell>
        </row>
        <row r="3985">
          <cell r="C3985" t="str">
            <v>Комиссии банков</v>
          </cell>
          <cell r="D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</row>
        <row r="3986">
          <cell r="C3986" t="str">
            <v>Услуги налоговых консультантов</v>
          </cell>
          <cell r="D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</row>
        <row r="3987">
          <cell r="C3987" t="str">
            <v>Налоги</v>
          </cell>
          <cell r="D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</row>
        <row r="3988">
          <cell r="C3988" t="str">
            <v>Штрафы и пени по налогам и сборам</v>
          </cell>
          <cell r="D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</row>
        <row r="3989">
          <cell r="C3989" t="str">
            <v>Бухгалтерские услуги</v>
          </cell>
          <cell r="D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</row>
        <row r="3990">
          <cell r="C3990" t="str">
            <v>Прочие расходы (проф. услуги)</v>
          </cell>
          <cell r="D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</row>
        <row r="3991">
          <cell r="C3991" t="str">
            <v>на корпоративные медиа (реклама)</v>
          </cell>
          <cell r="D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</row>
        <row r="3992">
          <cell r="C3992" t="str">
            <v>на корпоративные презентации (реклама)</v>
          </cell>
          <cell r="D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</row>
        <row r="3993">
          <cell r="C3993" t="str">
            <v>на федеральные и региональные СМИ (реклама)</v>
          </cell>
          <cell r="D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</row>
        <row r="3994">
          <cell r="C3994" t="str">
            <v>прочие (реклама)</v>
          </cell>
          <cell r="D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</row>
        <row r="3995">
          <cell r="C3995" t="str">
            <v>внутренние коммуникации (корп. мероприятия)</v>
          </cell>
          <cell r="D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</row>
        <row r="3996">
          <cell r="C3996" t="str">
            <v>проведение Стратегической сессии и семинаров (корп. мероприятия)</v>
          </cell>
          <cell r="D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</row>
        <row r="3997">
          <cell r="C3997" t="str">
            <v>участие в общественно-экономических мероприятиях (соц. проекты)</v>
          </cell>
          <cell r="D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</row>
        <row r="3998">
          <cell r="C3998" t="str">
            <v>поддержка некоммерческих и неправительственных организаций и объединений (соц. проекты)</v>
          </cell>
          <cell r="D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</row>
        <row r="3999">
          <cell r="C3999" t="str">
            <v>Прочие расходы (связи с общественностью)</v>
          </cell>
          <cell r="D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</row>
        <row r="4000">
          <cell r="C4000" t="str">
            <v>Ремонт офисных зданий и сооружений</v>
          </cell>
          <cell r="D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</row>
        <row r="4001">
          <cell r="C4001" t="str">
            <v>Покупка автотранспорта</v>
          </cell>
          <cell r="D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</row>
        <row r="4002">
          <cell r="C4002" t="str">
            <v>мебель</v>
          </cell>
          <cell r="D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</row>
        <row r="4003">
          <cell r="C4003" t="str">
            <v>компьютерная техника</v>
          </cell>
          <cell r="D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</row>
        <row r="4004">
          <cell r="C4004" t="str">
            <v>средства связи, бытовая техника</v>
          </cell>
          <cell r="D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</row>
        <row r="4005">
          <cell r="C4005" t="str">
            <v>серверное и сетевое оборудование</v>
          </cell>
          <cell r="D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</row>
        <row r="4006">
          <cell r="C4006" t="str">
            <v>Программное обеспечение</v>
          </cell>
          <cell r="D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</row>
        <row r="4007">
          <cell r="C4007" t="str">
            <v>Прочие расходы (инвестиции АУР)</v>
          </cell>
          <cell r="D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</row>
        <row r="4008">
          <cell r="C4008" t="str">
            <v>Доходы от проектов "под ключ"</v>
          </cell>
          <cell r="D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</row>
        <row r="4009">
          <cell r="C4009" t="str">
            <v>Доходы от продажи основных средств</v>
          </cell>
          <cell r="D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</row>
        <row r="4010">
          <cell r="C4010" t="str">
            <v>Поступления от реализации Бизнесов/Проектов</v>
          </cell>
          <cell r="D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</row>
        <row r="4011">
          <cell r="C4011" t="str">
            <v>Поступления от займов выданных (сторонние контрагенты и прочие акционеры, кроме РМАГ)</v>
          </cell>
          <cell r="D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</row>
        <row r="4012">
          <cell r="C4012" t="str">
            <v>Поступления от займов выданных (Бизнесы/Проекты/ДЗО)</v>
          </cell>
          <cell r="D4012" t="str">
            <v>УК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460000000</v>
          </cell>
          <cell r="U4012">
            <v>0</v>
          </cell>
          <cell r="V4012">
            <v>0</v>
          </cell>
          <cell r="W4012">
            <v>0</v>
          </cell>
          <cell r="X4012">
            <v>460000000</v>
          </cell>
        </row>
        <row r="4013">
          <cell r="C4013" t="str">
            <v>Прочие поступления по инвестиционной деятельности</v>
          </cell>
          <cell r="D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</row>
        <row r="4014">
          <cell r="C4014" t="str">
            <v>Оборудование Oerlikon</v>
          </cell>
          <cell r="D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</row>
        <row r="4015">
          <cell r="C4015" t="str">
            <v>Оборудование Oerlikon. Расходы на БГ</v>
          </cell>
          <cell r="D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</row>
        <row r="4016">
          <cell r="C4016" t="str">
            <v>Таможенное оформление</v>
          </cell>
          <cell r="D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</row>
        <row r="4017">
          <cell r="C4017" t="str">
            <v>Вспомогательное оборудование</v>
          </cell>
          <cell r="D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</row>
        <row r="4018">
          <cell r="C4018" t="str">
            <v>Генеральный подряд</v>
          </cell>
          <cell r="D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</row>
        <row r="4019">
          <cell r="C4019" t="str">
            <v>Технический надзор</v>
          </cell>
          <cell r="D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</row>
        <row r="4020">
          <cell r="C4020" t="str">
            <v>СМР + проектирование + аренда (покупка) земли</v>
          </cell>
          <cell r="D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</row>
        <row r="4021">
          <cell r="C4021" t="str">
            <v>Вложения в проекты "под ключ"</v>
          </cell>
          <cell r="D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</row>
        <row r="4022">
          <cell r="C4022" t="str">
            <v>Прочие инвестиции в основные средства</v>
          </cell>
          <cell r="D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</row>
        <row r="4023">
          <cell r="C4023" t="str">
            <v>Инвестиции в бизнесы/проекты/ДЗО</v>
          </cell>
          <cell r="D4023" t="str">
            <v>УК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418193489</v>
          </cell>
          <cell r="S4023">
            <v>450000000</v>
          </cell>
          <cell r="T4023">
            <v>450000000</v>
          </cell>
          <cell r="U4023">
            <v>0</v>
          </cell>
          <cell r="V4023">
            <v>0</v>
          </cell>
          <cell r="W4023">
            <v>0</v>
          </cell>
          <cell r="X4023">
            <v>1318193489</v>
          </cell>
        </row>
        <row r="4024">
          <cell r="C4024" t="str">
            <v>Выплаты по займам выданным (сторонние контрагенты и прочие акционеры, кроме РМАГ)</v>
          </cell>
          <cell r="D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</row>
        <row r="4025">
          <cell r="C4025" t="str">
            <v>Выплаты по займам выданным (Бизнесы/Проекты/ДЗО)</v>
          </cell>
          <cell r="D4025" t="str">
            <v>УК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60000000</v>
          </cell>
          <cell r="P4025">
            <v>0</v>
          </cell>
          <cell r="Q4025">
            <v>100000000</v>
          </cell>
          <cell r="R4025">
            <v>190000000</v>
          </cell>
          <cell r="S4025">
            <v>110000000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460000000</v>
          </cell>
        </row>
        <row r="4026">
          <cell r="C4026" t="str">
            <v>Вложение в уставный капитал НТЦ</v>
          </cell>
          <cell r="D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</row>
        <row r="4027">
          <cell r="C4027" t="str">
            <v>Расходы на НИР и НИОКР НТЦ</v>
          </cell>
          <cell r="D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</row>
        <row r="4028">
          <cell r="C4028" t="str">
            <v>Акционерное финансирование от РМАГ</v>
          </cell>
          <cell r="D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</row>
        <row r="4029">
          <cell r="C4029" t="str">
            <v>Акционерное финансирование от Меткомбанка</v>
          </cell>
          <cell r="D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</row>
        <row r="4030">
          <cell r="C4030" t="str">
            <v>Акционерное финансирование от 3-х лиц по указанию РМАГ</v>
          </cell>
          <cell r="D4030" t="str">
            <v>УК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612000000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408000000</v>
          </cell>
          <cell r="S4030">
            <v>0</v>
          </cell>
          <cell r="T4030">
            <v>0</v>
          </cell>
          <cell r="U4030">
            <v>380832300</v>
          </cell>
          <cell r="V4030">
            <v>0</v>
          </cell>
          <cell r="W4030">
            <v>0</v>
          </cell>
          <cell r="X4030">
            <v>1400832300</v>
          </cell>
        </row>
        <row r="4031">
          <cell r="C4031" t="str">
            <v>Акционерное финансирование от прочих акционеров</v>
          </cell>
          <cell r="D4031" t="str">
            <v>УК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588000000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392000000</v>
          </cell>
          <cell r="S4031">
            <v>0</v>
          </cell>
          <cell r="T4031">
            <v>0</v>
          </cell>
          <cell r="U4031">
            <v>365897700</v>
          </cell>
          <cell r="V4031">
            <v>0</v>
          </cell>
          <cell r="W4031">
            <v>0</v>
          </cell>
          <cell r="X4031">
            <v>1345897700</v>
          </cell>
        </row>
        <row r="4032">
          <cell r="C4032" t="str">
            <v>Привлечение банковских кредитов</v>
          </cell>
          <cell r="D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</row>
        <row r="4033">
          <cell r="C4033" t="str">
            <v>Поступления от займов полученных (сторонние контрагенты и прочие акционеры, кроме РМАГ)</v>
          </cell>
          <cell r="D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</row>
        <row r="4034">
          <cell r="C4034" t="str">
            <v>Поступления от займов полученных (Бизнесы/Проекты/ДЗО)</v>
          </cell>
          <cell r="D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</row>
        <row r="4035">
          <cell r="C4035" t="str">
            <v>Поступления от ценных бумаг</v>
          </cell>
          <cell r="D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</row>
        <row r="4036">
          <cell r="C4036" t="str">
            <v>Прочие поступления по финансовой деятельности</v>
          </cell>
          <cell r="D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</row>
        <row r="4037">
          <cell r="C4037" t="str">
            <v>Выплата дивидендов в РМАГ</v>
          </cell>
          <cell r="D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</row>
        <row r="4038">
          <cell r="C4038" t="str">
            <v>Выплата дивидендов в Меткомбанк</v>
          </cell>
          <cell r="D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</row>
        <row r="4039">
          <cell r="C4039" t="str">
            <v>Выплата дивидендов на 3-х лиц по указанию РМАГ</v>
          </cell>
          <cell r="D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</row>
        <row r="4040">
          <cell r="C4040" t="str">
            <v>Выплата дивидендов прочим акционерам</v>
          </cell>
          <cell r="D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</row>
        <row r="4041">
          <cell r="C4041" t="str">
            <v>Погашение банковских кредитов</v>
          </cell>
          <cell r="D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</row>
        <row r="4042">
          <cell r="C4042" t="str">
            <v>Выплаты по займам полученным (сторонние контрагенты и прочие акционеры, кроме РМАГ)</v>
          </cell>
          <cell r="D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</row>
        <row r="4043">
          <cell r="C4043" t="str">
            <v>Выплаты по займам полученным (Бизнесы/Проекты/ДЗО)</v>
          </cell>
          <cell r="D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</row>
        <row r="4044">
          <cell r="C4044" t="str">
            <v>Выплаты по ценным бумагам</v>
          </cell>
          <cell r="D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</row>
        <row r="4045">
          <cell r="C4045" t="str">
            <v>Прочие расходы по финансовой деятельности</v>
          </cell>
          <cell r="D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</row>
        <row r="4046">
          <cell r="C4046" t="str">
            <v>Курсовые разницы</v>
          </cell>
          <cell r="D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</row>
        <row r="4047">
          <cell r="C4047" t="str">
            <v>Транзитные поступления от РМАГ</v>
          </cell>
          <cell r="D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</row>
        <row r="4048">
          <cell r="C4048" t="str">
            <v>Транзитные поступления от Меткомбанка</v>
          </cell>
          <cell r="D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</row>
        <row r="4049">
          <cell r="C4049" t="str">
            <v>Транзитные поступления от 3-х лиц по указанию РМАГ</v>
          </cell>
          <cell r="D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</row>
        <row r="4050">
          <cell r="C4050" t="str">
            <v>Транзитные поступления от Бизнесов/Проектов/ДЗО</v>
          </cell>
          <cell r="D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</row>
        <row r="4051">
          <cell r="C4051" t="str">
            <v>Транзитные выбытия в РМАГ</v>
          </cell>
          <cell r="D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</row>
        <row r="4052">
          <cell r="C4052" t="str">
            <v>Транзитные выбытия в Меткомбанк</v>
          </cell>
          <cell r="D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</row>
        <row r="4053">
          <cell r="C4053" t="str">
            <v>Транзитные выбытия на 3-х лиц по указанию РМАГ</v>
          </cell>
          <cell r="D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</row>
        <row r="4054">
          <cell r="C4054" t="str">
            <v>Транзитные выбытия в Бизнесы/Проекты/ДЗО</v>
          </cell>
          <cell r="D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</row>
        <row r="4055">
          <cell r="C4055" t="str">
            <v>Чистое изменение денежных средств</v>
          </cell>
          <cell r="D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</row>
        <row r="4056">
          <cell r="C4056" t="str">
            <v>Денежные средства на начало периода</v>
          </cell>
          <cell r="D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</row>
        <row r="4057">
          <cell r="C4057" t="str">
            <v>Денежные средства на конец периода</v>
          </cell>
          <cell r="D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</row>
        <row r="4058">
          <cell r="C4058" t="str">
            <v>Покупка валюты</v>
          </cell>
          <cell r="D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</row>
        <row r="4059">
          <cell r="C4059" t="str">
            <v>Перевод собственных средств</v>
          </cell>
          <cell r="D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</row>
        <row r="4060">
          <cell r="D4060" t="str">
            <v>УК</v>
          </cell>
          <cell r="H4060">
            <v>-1192976</v>
          </cell>
          <cell r="I4060">
            <v>-1232976</v>
          </cell>
          <cell r="J4060">
            <v>-1232976</v>
          </cell>
          <cell r="K4060">
            <v>-3658928</v>
          </cell>
          <cell r="L4060">
            <v>-32400</v>
          </cell>
          <cell r="M4060">
            <v>-2310700</v>
          </cell>
          <cell r="N4060">
            <v>-74700</v>
          </cell>
          <cell r="O4060">
            <v>-1262355</v>
          </cell>
          <cell r="P4060">
            <v>-2474810</v>
          </cell>
          <cell r="Q4060">
            <v>-1289755</v>
          </cell>
          <cell r="R4060">
            <v>-1262355</v>
          </cell>
          <cell r="S4060">
            <v>-1289755</v>
          </cell>
          <cell r="T4060">
            <v>-1289755</v>
          </cell>
          <cell r="U4060">
            <v>-1262355</v>
          </cell>
          <cell r="V4060">
            <v>-1299755</v>
          </cell>
          <cell r="W4060">
            <v>-1299755</v>
          </cell>
          <cell r="X4060">
            <v>-15148450</v>
          </cell>
        </row>
        <row r="4061">
          <cell r="C4061" t="str">
            <v>Доходы от продажи собственных модулей</v>
          </cell>
          <cell r="D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</row>
        <row r="4062">
          <cell r="C4062" t="str">
            <v>НИР и НИОКР НТЦ - Хевел</v>
          </cell>
          <cell r="D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</row>
        <row r="4063">
          <cell r="C4063" t="str">
            <v>Генеральный подряд ИЭС - Хевел</v>
          </cell>
          <cell r="D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</row>
        <row r="4064">
          <cell r="C4064" t="str">
            <v>Поступления от Бизнесов/Проектов</v>
          </cell>
          <cell r="D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</row>
        <row r="4065">
          <cell r="C4065" t="str">
            <v>Проценты по банковским депозитам</v>
          </cell>
          <cell r="D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</row>
        <row r="4066">
          <cell r="C4066" t="str">
            <v>Проценты по предоставленным кредитам/займам</v>
          </cell>
          <cell r="D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</row>
        <row r="4067">
          <cell r="C4067" t="str">
            <v>Доходы от продажи модулей</v>
          </cell>
          <cell r="D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</row>
        <row r="4068">
          <cell r="C4068" t="str">
            <v>Доходы от продажи коммерческих установок</v>
          </cell>
          <cell r="D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</row>
        <row r="4069">
          <cell r="C4069" t="str">
            <v>Оказание услуг технического исполнителя</v>
          </cell>
          <cell r="D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</row>
        <row r="4070">
          <cell r="C4070" t="str">
            <v>Прочие поступления</v>
          </cell>
          <cell r="D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</row>
        <row r="4071">
          <cell r="C4071" t="str">
            <v>Сырье и материалы</v>
          </cell>
          <cell r="D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</row>
        <row r="4072">
          <cell r="C4072" t="str">
            <v>ФОТ + ЕСН</v>
          </cell>
          <cell r="D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</row>
        <row r="4073">
          <cell r="C4073" t="str">
            <v>Электроэнергия</v>
          </cell>
          <cell r="D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</row>
        <row r="4074">
          <cell r="C4074" t="str">
            <v>Общепроизводственные</v>
          </cell>
          <cell r="D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</row>
        <row r="4075">
          <cell r="C4075" t="str">
            <v>Прочие производственные расходы</v>
          </cell>
          <cell r="D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</row>
        <row r="4076">
          <cell r="C4076" t="str">
            <v>Операционные расходы по новым проектам</v>
          </cell>
          <cell r="D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</row>
        <row r="4077">
          <cell r="C4077" t="str">
            <v>Выплата процентов по полученным займам и кредитам</v>
          </cell>
          <cell r="D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</row>
        <row r="4078">
          <cell r="C4078" t="str">
            <v>Налоги и сборы, штрафы и пени</v>
          </cell>
          <cell r="D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</row>
        <row r="4079">
          <cell r="C4079" t="str">
            <v>Возмещение НДС</v>
          </cell>
          <cell r="D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</row>
        <row r="4080">
          <cell r="C4080" t="str">
            <v>Расходы на закупку модулей</v>
          </cell>
          <cell r="D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</row>
        <row r="4081">
          <cell r="C4081" t="str">
            <v>Расходы на закупку и монтаж коммерческих установок</v>
          </cell>
          <cell r="D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</row>
        <row r="4082">
          <cell r="C4082" t="str">
            <v>Прочие расходы</v>
          </cell>
          <cell r="D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</row>
        <row r="4083">
          <cell r="C4083" t="str">
            <v>Коммерческие расходы</v>
          </cell>
          <cell r="D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</row>
        <row r="4084">
          <cell r="C4084" t="str">
            <v>основная зарплата + подоходный налог</v>
          </cell>
          <cell r="D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</row>
        <row r="4085">
          <cell r="C4085" t="str">
            <v>бонус + подоходный налог</v>
          </cell>
          <cell r="D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</row>
        <row r="4086">
          <cell r="C4086" t="str">
            <v>льготы, материальная помощь</v>
          </cell>
          <cell r="D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</row>
        <row r="4087">
          <cell r="C4087" t="str">
            <v>резерв (фонд оплаты труда)</v>
          </cell>
          <cell r="D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</row>
        <row r="4088">
          <cell r="C4088" t="str">
            <v>Социальные выплаты (ЕСН)</v>
          </cell>
          <cell r="D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</row>
        <row r="4089">
          <cell r="C4089" t="str">
            <v>Добровольное медицинское страхование</v>
          </cell>
          <cell r="D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</row>
        <row r="4090">
          <cell r="C4090" t="str">
            <v>Прочие виды страхования</v>
          </cell>
          <cell r="D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</row>
        <row r="4091">
          <cell r="C4091" t="str">
            <v>спортивно-оздоровительные мероприятия</v>
          </cell>
          <cell r="D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</row>
        <row r="4092">
          <cell r="C4092" t="str">
            <v>расходы на культурно-массовые мероприятия, корпоративные вечера и пр.</v>
          </cell>
          <cell r="D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</row>
        <row r="4093">
          <cell r="C4093" t="str">
            <v>Взносы в негосударственный ПФ</v>
          </cell>
          <cell r="D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</row>
        <row r="4094">
          <cell r="C4094" t="str">
            <v>Аренда квартиры</v>
          </cell>
          <cell r="D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</row>
        <row r="4095">
          <cell r="C4095" t="str">
            <v>Коммунальные платежи (квартира)</v>
          </cell>
          <cell r="D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</row>
        <row r="4096">
          <cell r="C4096" t="str">
            <v>Прочие расходы (содержание персонала)</v>
          </cell>
          <cell r="D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</row>
        <row r="4097">
          <cell r="C4097" t="str">
            <v>Командировочные расходы</v>
          </cell>
          <cell r="D4097" t="str">
            <v>УК</v>
          </cell>
          <cell r="H4097">
            <v>45000</v>
          </cell>
          <cell r="I4097">
            <v>75000</v>
          </cell>
          <cell r="J4097">
            <v>75000</v>
          </cell>
          <cell r="K4097">
            <v>195000</v>
          </cell>
          <cell r="L4097">
            <v>32400</v>
          </cell>
          <cell r="M4097">
            <v>74700</v>
          </cell>
          <cell r="N4097">
            <v>74700</v>
          </cell>
          <cell r="O4097">
            <v>47300</v>
          </cell>
          <cell r="P4097">
            <v>74700</v>
          </cell>
          <cell r="Q4097">
            <v>74700</v>
          </cell>
          <cell r="R4097">
            <v>47300</v>
          </cell>
          <cell r="S4097">
            <v>74700</v>
          </cell>
          <cell r="T4097">
            <v>74700</v>
          </cell>
          <cell r="U4097">
            <v>47300</v>
          </cell>
          <cell r="V4097">
            <v>74700</v>
          </cell>
          <cell r="W4097">
            <v>74700</v>
          </cell>
          <cell r="X4097">
            <v>771900</v>
          </cell>
        </row>
        <row r="4098">
          <cell r="C4098" t="str">
            <v>Представительские расходы</v>
          </cell>
          <cell r="D4098" t="str">
            <v>УК</v>
          </cell>
          <cell r="H4098">
            <v>30000</v>
          </cell>
          <cell r="I4098">
            <v>40000</v>
          </cell>
          <cell r="J4098">
            <v>40000</v>
          </cell>
          <cell r="K4098">
            <v>110000</v>
          </cell>
          <cell r="L4098">
            <v>0</v>
          </cell>
          <cell r="M4098">
            <v>0</v>
          </cell>
          <cell r="N4098">
            <v>0</v>
          </cell>
          <cell r="O4098">
            <v>30000</v>
          </cell>
          <cell r="P4098">
            <v>30000</v>
          </cell>
          <cell r="Q4098">
            <v>30000</v>
          </cell>
          <cell r="R4098">
            <v>30000</v>
          </cell>
          <cell r="S4098">
            <v>30000</v>
          </cell>
          <cell r="T4098">
            <v>30000</v>
          </cell>
          <cell r="U4098">
            <v>30000</v>
          </cell>
          <cell r="V4098">
            <v>40000</v>
          </cell>
          <cell r="W4098">
            <v>40000</v>
          </cell>
          <cell r="X4098">
            <v>290000</v>
          </cell>
        </row>
        <row r="4099">
          <cell r="C4099" t="str">
            <v>расходы на текущее обучение</v>
          </cell>
          <cell r="D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</row>
        <row r="4100">
          <cell r="C4100" t="str">
            <v>расходы на целевое обучение</v>
          </cell>
          <cell r="D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</row>
        <row r="4101">
          <cell r="C4101" t="str">
            <v>Услуги рекрутинговых агентств и прочие расходы по подбору персонала</v>
          </cell>
          <cell r="D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</row>
        <row r="4102">
          <cell r="C4102" t="str">
            <v>ремонт и обслуживание зданий и сооружений</v>
          </cell>
          <cell r="D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</row>
        <row r="4103">
          <cell r="C4103" t="str">
            <v>ремонт мебели</v>
          </cell>
          <cell r="D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</row>
        <row r="4104">
          <cell r="C4104" t="str">
            <v>ремонт бытовой техники</v>
          </cell>
          <cell r="D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</row>
        <row r="4105">
          <cell r="C4105" t="str">
            <v>запчасти и материалы</v>
          </cell>
          <cell r="D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</row>
        <row r="4106">
          <cell r="C4106" t="str">
            <v>оформление и обустройство офисов</v>
          </cell>
          <cell r="D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</row>
        <row r="4107">
          <cell r="C4107" t="str">
            <v>уборка офисов</v>
          </cell>
          <cell r="D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</row>
        <row r="4108">
          <cell r="C4108" t="str">
            <v>Услуги коммунального хозяйства</v>
          </cell>
          <cell r="D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</row>
        <row r="4109">
          <cell r="C4109" t="str">
            <v>канцелярские товары</v>
          </cell>
          <cell r="D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</row>
        <row r="4110">
          <cell r="C4110" t="str">
            <v>изготовление визиток (деловой полиграфии)</v>
          </cell>
          <cell r="D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</row>
        <row r="4111">
          <cell r="C4111" t="str">
            <v>хозтовары</v>
          </cell>
          <cell r="D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</row>
        <row r="4112">
          <cell r="C4112" t="str">
            <v>экономическая, правовая, справочная литература</v>
          </cell>
          <cell r="D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</row>
        <row r="4113">
          <cell r="C4113" t="str">
            <v>чистая вода</v>
          </cell>
          <cell r="D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</row>
        <row r="4114">
          <cell r="C4114" t="str">
            <v>прочие расходы (содержание офиса)</v>
          </cell>
          <cell r="D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</row>
        <row r="4115">
          <cell r="C4115" t="str">
            <v>Аренда офиса</v>
          </cell>
          <cell r="D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</row>
        <row r="4116">
          <cell r="C4116" t="str">
            <v>Аренда автостоянки</v>
          </cell>
          <cell r="D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</row>
        <row r="4117">
          <cell r="C4117" t="str">
            <v>Прочие расходы (аренда зданий)</v>
          </cell>
          <cell r="D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</row>
        <row r="4118">
          <cell r="C4118" t="str">
            <v>ГСМ</v>
          </cell>
          <cell r="D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</row>
        <row r="4119">
          <cell r="C4119" t="str">
            <v>услуги по ремонту и обслуживанию</v>
          </cell>
          <cell r="D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</row>
        <row r="4120">
          <cell r="C4120" t="str">
            <v>Аренда машин / проездные</v>
          </cell>
          <cell r="D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</row>
        <row r="4121">
          <cell r="C4121" t="str">
            <v>Прочие расходы на транспорт</v>
          </cell>
          <cell r="D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</row>
        <row r="4122">
          <cell r="C4122" t="str">
            <v>поддержка ПО</v>
          </cell>
          <cell r="D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</row>
        <row r="4123">
          <cell r="C4123" t="str">
            <v>ремонт и сервисное обслуживание</v>
          </cell>
          <cell r="D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</row>
        <row r="4124">
          <cell r="C4124" t="str">
            <v>расходы на хостинг и аутсорсинг</v>
          </cell>
          <cell r="D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</row>
        <row r="4125">
          <cell r="C4125" t="str">
            <v>Запасные части и расходные материалы для оргтехники</v>
          </cell>
          <cell r="D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</row>
        <row r="4126">
          <cell r="C4126" t="str">
            <v>Прочие расходы на содержание офисной техники и IT</v>
          </cell>
          <cell r="D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</row>
        <row r="4127">
          <cell r="C4127" t="str">
            <v>Услуги мобильной связи</v>
          </cell>
          <cell r="D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</row>
        <row r="4128">
          <cell r="C4128" t="str">
            <v>Услуги фиксированной связи</v>
          </cell>
          <cell r="D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</row>
        <row r="4129">
          <cell r="C4129" t="str">
            <v>Услуги Интернет</v>
          </cell>
          <cell r="D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</row>
        <row r="4130">
          <cell r="C4130" t="str">
            <v>Почтово-телеграфные и курьерские расходы</v>
          </cell>
          <cell r="D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</row>
        <row r="4131">
          <cell r="C4131" t="str">
            <v>Подписка на периодические издания</v>
          </cell>
          <cell r="D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</row>
        <row r="4132">
          <cell r="C4132" t="str">
            <v>Прочие услуги связи</v>
          </cell>
          <cell r="D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</row>
        <row r="4133">
          <cell r="C4133" t="str">
            <v>Аренда каналов связи</v>
          </cell>
          <cell r="D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</row>
        <row r="4134">
          <cell r="C4134" t="str">
            <v>Услуги по охране объектов и персонала</v>
          </cell>
          <cell r="D4134" t="str">
            <v>УК</v>
          </cell>
          <cell r="H4134">
            <v>1117976</v>
          </cell>
          <cell r="I4134">
            <v>1117976</v>
          </cell>
          <cell r="J4134">
            <v>1117976</v>
          </cell>
          <cell r="K4134">
            <v>3353928</v>
          </cell>
          <cell r="L4134">
            <v>0</v>
          </cell>
          <cell r="M4134">
            <v>2236000</v>
          </cell>
          <cell r="N4134">
            <v>0</v>
          </cell>
          <cell r="O4134">
            <v>1185055</v>
          </cell>
          <cell r="P4134">
            <v>2370110</v>
          </cell>
          <cell r="Q4134">
            <v>1185055</v>
          </cell>
          <cell r="R4134">
            <v>1185055</v>
          </cell>
          <cell r="S4134">
            <v>1185055</v>
          </cell>
          <cell r="T4134">
            <v>1185055</v>
          </cell>
          <cell r="U4134">
            <v>1185055</v>
          </cell>
          <cell r="V4134">
            <v>1185055</v>
          </cell>
          <cell r="W4134">
            <v>1185055</v>
          </cell>
          <cell r="X4134">
            <v>14086550</v>
          </cell>
        </row>
        <row r="4135">
          <cell r="C4135" t="str">
            <v>Информационная безопасность</v>
          </cell>
          <cell r="D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</row>
        <row r="4136">
          <cell r="C4136" t="str">
            <v>Прочие расходы (безопасность)</v>
          </cell>
          <cell r="D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</row>
        <row r="4137">
          <cell r="C4137" t="str">
            <v>Услуги внешнего аудита</v>
          </cell>
          <cell r="D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</row>
        <row r="4138">
          <cell r="C4138" t="str">
            <v>Юридические услуги</v>
          </cell>
          <cell r="D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</row>
        <row r="4139">
          <cell r="C4139" t="str">
            <v>Услуги регистраторов, нотариальные услуги</v>
          </cell>
          <cell r="D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</row>
        <row r="4140">
          <cell r="C4140" t="str">
            <v>Консультационно-информационные услуги</v>
          </cell>
          <cell r="D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</row>
        <row r="4141">
          <cell r="C4141" t="str">
            <v>Комиссии банков</v>
          </cell>
          <cell r="D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</row>
        <row r="4142">
          <cell r="C4142" t="str">
            <v>Услуги налоговых консультантов</v>
          </cell>
          <cell r="D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</row>
        <row r="4143">
          <cell r="C4143" t="str">
            <v>Налоги</v>
          </cell>
          <cell r="D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</row>
        <row r="4144">
          <cell r="C4144" t="str">
            <v>Штрафы и пени по налогам и сборам</v>
          </cell>
          <cell r="D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</row>
        <row r="4145">
          <cell r="C4145" t="str">
            <v>Бухгалтерские услуги</v>
          </cell>
          <cell r="D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</row>
        <row r="4146">
          <cell r="C4146" t="str">
            <v>Прочие расходы (проф. услуги)</v>
          </cell>
          <cell r="D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</row>
        <row r="4147">
          <cell r="C4147" t="str">
            <v>на корпоративные медиа (реклама)</v>
          </cell>
          <cell r="D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</row>
        <row r="4148">
          <cell r="C4148" t="str">
            <v>на корпоративные презентации (реклама)</v>
          </cell>
          <cell r="D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</row>
        <row r="4149">
          <cell r="C4149" t="str">
            <v>на федеральные и региональные СМИ (реклама)</v>
          </cell>
          <cell r="D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</row>
        <row r="4150">
          <cell r="C4150" t="str">
            <v>прочие (реклама)</v>
          </cell>
          <cell r="D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</row>
        <row r="4151">
          <cell r="C4151" t="str">
            <v>внутренние коммуникации (корп. мероприятия)</v>
          </cell>
          <cell r="D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</row>
        <row r="4152">
          <cell r="C4152" t="str">
            <v>проведение Стратегической сессии и семинаров (корп. мероприятия)</v>
          </cell>
          <cell r="D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</row>
        <row r="4153">
          <cell r="C4153" t="str">
            <v>участие в общественно-экономических мероприятиях (соц. проекты)</v>
          </cell>
          <cell r="D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</row>
        <row r="4154">
          <cell r="C4154" t="str">
            <v>поддержка некоммерческих и неправительственных организаций и объединений (соц. проекты)</v>
          </cell>
          <cell r="D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</row>
        <row r="4155">
          <cell r="C4155" t="str">
            <v>Прочие расходы (связи с общественностью)</v>
          </cell>
          <cell r="D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</row>
        <row r="4156">
          <cell r="C4156" t="str">
            <v>Ремонт офисных зданий и сооружений</v>
          </cell>
          <cell r="D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</row>
        <row r="4157">
          <cell r="C4157" t="str">
            <v>Покупка автотранспорта</v>
          </cell>
          <cell r="D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</row>
        <row r="4158">
          <cell r="C4158" t="str">
            <v>мебель</v>
          </cell>
          <cell r="D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</row>
        <row r="4159">
          <cell r="C4159" t="str">
            <v>компьютерная техника</v>
          </cell>
          <cell r="D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</row>
        <row r="4160">
          <cell r="C4160" t="str">
            <v>средства связи, бытовая техника</v>
          </cell>
          <cell r="D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</row>
        <row r="4161">
          <cell r="C4161" t="str">
            <v>серверное и сетевое оборудование</v>
          </cell>
          <cell r="D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</row>
        <row r="4162">
          <cell r="C4162" t="str">
            <v>Программное обеспечение</v>
          </cell>
          <cell r="D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</row>
        <row r="4163">
          <cell r="C4163" t="str">
            <v>Прочие расходы (инвестиции АУР)</v>
          </cell>
          <cell r="D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</row>
        <row r="4164">
          <cell r="C4164" t="str">
            <v>Доходы от проектов "под ключ"</v>
          </cell>
          <cell r="D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</row>
        <row r="4165">
          <cell r="C4165" t="str">
            <v>Доходы от продажи основных средств</v>
          </cell>
          <cell r="D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</row>
        <row r="4166">
          <cell r="C4166" t="str">
            <v>Поступления от реализации Бизнесов/Проектов</v>
          </cell>
          <cell r="D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</row>
        <row r="4167">
          <cell r="C4167" t="str">
            <v>Поступления от займов выданных (сторонние контрагенты и прочие акционеры, кроме РМАГ)</v>
          </cell>
          <cell r="D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</row>
        <row r="4168">
          <cell r="C4168" t="str">
            <v>Поступления от займов выданных (Бизнесы/Проекты/ДЗО)</v>
          </cell>
          <cell r="D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</row>
        <row r="4169">
          <cell r="C4169" t="str">
            <v>Прочие поступления по инвестиционной деятельности</v>
          </cell>
          <cell r="D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</row>
        <row r="4170">
          <cell r="C4170" t="str">
            <v>Оборудование Oerlikon</v>
          </cell>
          <cell r="D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</row>
        <row r="4171">
          <cell r="C4171" t="str">
            <v>Оборудование Oerlikon. Расходы на БГ</v>
          </cell>
          <cell r="D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</row>
        <row r="4172">
          <cell r="C4172" t="str">
            <v>Таможенное оформление</v>
          </cell>
          <cell r="D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</row>
        <row r="4173">
          <cell r="C4173" t="str">
            <v>Вспомогательное оборудование</v>
          </cell>
          <cell r="D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</row>
        <row r="4174">
          <cell r="C4174" t="str">
            <v>Генеральный подряд</v>
          </cell>
          <cell r="D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</row>
        <row r="4175">
          <cell r="C4175" t="str">
            <v>Технический надзор</v>
          </cell>
          <cell r="D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</row>
        <row r="4176">
          <cell r="C4176" t="str">
            <v>СМР + проектирование + аренда (покупка) земли</v>
          </cell>
          <cell r="D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</row>
        <row r="4177">
          <cell r="C4177" t="str">
            <v>Вложения в проекты "под ключ"</v>
          </cell>
          <cell r="D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</row>
        <row r="4178">
          <cell r="C4178" t="str">
            <v>Прочие инвестиции в основные средства</v>
          </cell>
          <cell r="D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</row>
        <row r="4179">
          <cell r="C4179" t="str">
            <v>Инвестиции в бизнесы/проекты/ДЗО</v>
          </cell>
          <cell r="D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</row>
        <row r="4180">
          <cell r="C4180" t="str">
            <v>Выплаты по займам выданным (сторонние контрагенты и прочие акционеры, кроме РМАГ)</v>
          </cell>
          <cell r="D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</row>
        <row r="4181">
          <cell r="C4181" t="str">
            <v>Выплаты по займам выданным (Бизнесы/Проекты/ДЗО)</v>
          </cell>
          <cell r="D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</row>
        <row r="4182">
          <cell r="C4182" t="str">
            <v>Вложение в уставный капитал НТЦ</v>
          </cell>
          <cell r="D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</row>
        <row r="4183">
          <cell r="C4183" t="str">
            <v>Расходы на НИР и НИОКР НТЦ</v>
          </cell>
          <cell r="D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</row>
        <row r="4184">
          <cell r="C4184" t="str">
            <v>Акционерное финансирование от РМАГ</v>
          </cell>
          <cell r="D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</row>
        <row r="4185">
          <cell r="C4185" t="str">
            <v>Акционерное финансирование от Меткомбанка</v>
          </cell>
          <cell r="D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</row>
        <row r="4186">
          <cell r="C4186" t="str">
            <v>Акционерное финансирование от 3-х лиц по указанию РМАГ</v>
          </cell>
          <cell r="D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</row>
        <row r="4187">
          <cell r="C4187" t="str">
            <v>Акционерное финансирование от прочих акционеров</v>
          </cell>
          <cell r="D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</row>
        <row r="4188">
          <cell r="C4188" t="str">
            <v>Привлечение банковских кредитов</v>
          </cell>
          <cell r="D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</row>
        <row r="4189">
          <cell r="C4189" t="str">
            <v>Поступления от займов полученных (сторонние контрагенты и прочие акционеры, кроме РМАГ)</v>
          </cell>
          <cell r="D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</row>
        <row r="4190">
          <cell r="C4190" t="str">
            <v>Поступления от займов полученных (Бизнесы/Проекты/ДЗО)</v>
          </cell>
          <cell r="D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</row>
        <row r="4191">
          <cell r="C4191" t="str">
            <v>Поступления от ценных бумаг</v>
          </cell>
          <cell r="D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</row>
        <row r="4192">
          <cell r="C4192" t="str">
            <v>Прочие поступления по финансовой деятельности</v>
          </cell>
          <cell r="D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</row>
        <row r="4193">
          <cell r="C4193" t="str">
            <v>Выплата дивидендов в РМАГ</v>
          </cell>
          <cell r="D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</row>
        <row r="4194">
          <cell r="C4194" t="str">
            <v>Выплата дивидендов в Меткомбанк</v>
          </cell>
          <cell r="D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</row>
        <row r="4195">
          <cell r="C4195" t="str">
            <v>Выплата дивидендов на 3-х лиц по указанию РМАГ</v>
          </cell>
          <cell r="D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</row>
        <row r="4196">
          <cell r="C4196" t="str">
            <v>Выплата дивидендов прочим акционерам</v>
          </cell>
          <cell r="D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</row>
        <row r="4197">
          <cell r="C4197" t="str">
            <v>Погашение банковских кредитов</v>
          </cell>
          <cell r="D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</row>
        <row r="4198">
          <cell r="C4198" t="str">
            <v>Выплаты по займам полученным (сторонние контрагенты и прочие акционеры, кроме РМАГ)</v>
          </cell>
          <cell r="D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</row>
        <row r="4199">
          <cell r="C4199" t="str">
            <v>Выплаты по займам полученным (Бизнесы/Проекты/ДЗО)</v>
          </cell>
          <cell r="D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</row>
        <row r="4200">
          <cell r="C4200" t="str">
            <v>Выплаты по ценным бумагам</v>
          </cell>
          <cell r="D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</row>
        <row r="4201">
          <cell r="C4201" t="str">
            <v>Прочие расходы по финансовой деятельности</v>
          </cell>
          <cell r="D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</row>
        <row r="4202">
          <cell r="C4202" t="str">
            <v>Курсовые разницы</v>
          </cell>
          <cell r="D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</row>
        <row r="4203">
          <cell r="C4203" t="str">
            <v>Транзитные поступления от РМАГ</v>
          </cell>
          <cell r="D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</row>
        <row r="4204">
          <cell r="C4204" t="str">
            <v>Транзитные поступления от Меткомбанка</v>
          </cell>
          <cell r="D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</row>
        <row r="4205">
          <cell r="C4205" t="str">
            <v>Транзитные поступления от 3-х лиц по указанию РМАГ</v>
          </cell>
          <cell r="D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</row>
        <row r="4206">
          <cell r="C4206" t="str">
            <v>Транзитные поступления от Бизнесов/Проектов/ДЗО</v>
          </cell>
          <cell r="D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</row>
        <row r="4207">
          <cell r="C4207" t="str">
            <v>Транзитные выбытия в РМАГ</v>
          </cell>
          <cell r="D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</row>
        <row r="4208">
          <cell r="C4208" t="str">
            <v>Транзитные выбытия в Меткомбанк</v>
          </cell>
          <cell r="D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</row>
        <row r="4209">
          <cell r="C4209" t="str">
            <v>Транзитные выбытия на 3-х лиц по указанию РМАГ</v>
          </cell>
          <cell r="D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</row>
        <row r="4210">
          <cell r="C4210" t="str">
            <v>Транзитные выбытия в Бизнесы/Проекты/ДЗО</v>
          </cell>
          <cell r="D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</row>
        <row r="4211">
          <cell r="C4211" t="str">
            <v>Чистое изменение денежных средств</v>
          </cell>
          <cell r="D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</row>
        <row r="4212">
          <cell r="C4212" t="str">
            <v>Денежные средства на начало периода</v>
          </cell>
          <cell r="D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</row>
        <row r="4213">
          <cell r="C4213" t="str">
            <v>Денежные средства на конец периода</v>
          </cell>
          <cell r="D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</row>
        <row r="4214">
          <cell r="C4214" t="str">
            <v>Покупка валюты</v>
          </cell>
          <cell r="D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</row>
        <row r="4215">
          <cell r="C4215" t="str">
            <v>Перевод собственных средств</v>
          </cell>
          <cell r="D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</row>
        <row r="4216">
          <cell r="D4216" t="str">
            <v>УК</v>
          </cell>
          <cell r="H4216">
            <v>-68826</v>
          </cell>
          <cell r="I4216">
            <v>-72602.8</v>
          </cell>
          <cell r="J4216">
            <v>-222602.8</v>
          </cell>
          <cell r="K4216">
            <v>-364031.6</v>
          </cell>
          <cell r="L4216">
            <v>-46918</v>
          </cell>
          <cell r="M4216">
            <v>-118271</v>
          </cell>
          <cell r="N4216">
            <v>-74718</v>
          </cell>
          <cell r="O4216">
            <v>-61518</v>
          </cell>
          <cell r="P4216">
            <v>-59580</v>
          </cell>
          <cell r="Q4216">
            <v>-584340</v>
          </cell>
          <cell r="R4216">
            <v>-149540</v>
          </cell>
          <cell r="S4216">
            <v>-94540</v>
          </cell>
          <cell r="T4216">
            <v>-89540</v>
          </cell>
          <cell r="U4216">
            <v>-115540</v>
          </cell>
          <cell r="V4216">
            <v>-105018</v>
          </cell>
          <cell r="W4216">
            <v>-734018</v>
          </cell>
          <cell r="X4216">
            <v>-2233541</v>
          </cell>
        </row>
        <row r="4217">
          <cell r="C4217" t="str">
            <v>Доходы от продажи собственных модулей</v>
          </cell>
          <cell r="D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</row>
        <row r="4218">
          <cell r="C4218" t="str">
            <v>НИР и НИОКР НТЦ - Хевел</v>
          </cell>
          <cell r="D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</row>
        <row r="4219">
          <cell r="C4219" t="str">
            <v>Генеральный подряд ИЭС - Хевел</v>
          </cell>
          <cell r="D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</row>
        <row r="4220">
          <cell r="C4220" t="str">
            <v>Поступления от Бизнесов/Проектов</v>
          </cell>
          <cell r="D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</row>
        <row r="4221">
          <cell r="C4221" t="str">
            <v>Проценты по банковским депозитам</v>
          </cell>
          <cell r="D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</row>
        <row r="4222">
          <cell r="C4222" t="str">
            <v>Проценты по предоставленным кредитам/займам</v>
          </cell>
          <cell r="D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</row>
        <row r="4223">
          <cell r="C4223" t="str">
            <v>Доходы от продажи модулей</v>
          </cell>
          <cell r="D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</row>
        <row r="4224">
          <cell r="C4224" t="str">
            <v>Доходы от продажи коммерческих установок</v>
          </cell>
          <cell r="D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</row>
        <row r="4225">
          <cell r="C4225" t="str">
            <v>Оказание услуг технического исполнителя</v>
          </cell>
          <cell r="D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</row>
        <row r="4226">
          <cell r="C4226" t="str">
            <v>Прочие поступления</v>
          </cell>
          <cell r="D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</row>
        <row r="4227">
          <cell r="C4227" t="str">
            <v>Сырье и материалы</v>
          </cell>
          <cell r="D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</row>
        <row r="4228">
          <cell r="C4228" t="str">
            <v>ФОТ + ЕСН</v>
          </cell>
          <cell r="D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</row>
        <row r="4229">
          <cell r="C4229" t="str">
            <v>Электроэнергия</v>
          </cell>
          <cell r="D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</row>
        <row r="4230">
          <cell r="C4230" t="str">
            <v>Общепроизводственные</v>
          </cell>
          <cell r="D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</row>
        <row r="4231">
          <cell r="C4231" t="str">
            <v>Прочие производственные расходы</v>
          </cell>
          <cell r="D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</row>
        <row r="4232">
          <cell r="C4232" t="str">
            <v>Операционные расходы по новым проектам</v>
          </cell>
          <cell r="D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</row>
        <row r="4233">
          <cell r="C4233" t="str">
            <v>Выплата процентов по полученным займам и кредитам</v>
          </cell>
          <cell r="D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</row>
        <row r="4234">
          <cell r="C4234" t="str">
            <v>Налоги и сборы, штрафы и пени</v>
          </cell>
          <cell r="D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</row>
        <row r="4235">
          <cell r="C4235" t="str">
            <v>Возмещение НДС</v>
          </cell>
          <cell r="D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</row>
        <row r="4236">
          <cell r="C4236" t="str">
            <v>Расходы на закупку модулей</v>
          </cell>
          <cell r="D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</row>
        <row r="4237">
          <cell r="C4237" t="str">
            <v>Расходы на закупку и монтаж коммерческих установок</v>
          </cell>
          <cell r="D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</row>
        <row r="4238">
          <cell r="C4238" t="str">
            <v>Прочие расходы</v>
          </cell>
          <cell r="D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</row>
        <row r="4239">
          <cell r="C4239" t="str">
            <v>Коммерческие расходы</v>
          </cell>
          <cell r="D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</row>
        <row r="4240">
          <cell r="C4240" t="str">
            <v>основная зарплата + подоходный налог</v>
          </cell>
          <cell r="D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</row>
        <row r="4241">
          <cell r="C4241" t="str">
            <v>бонус + подоходный налог</v>
          </cell>
          <cell r="D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</row>
        <row r="4242">
          <cell r="C4242" t="str">
            <v>льготы, материальная помощь</v>
          </cell>
          <cell r="D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</row>
        <row r="4243">
          <cell r="C4243" t="str">
            <v>резерв (фонд оплаты труда)</v>
          </cell>
          <cell r="D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</row>
        <row r="4244">
          <cell r="C4244" t="str">
            <v>Социальные выплаты (ЕСН)</v>
          </cell>
          <cell r="D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</row>
        <row r="4245">
          <cell r="C4245" t="str">
            <v>Добровольное медицинское страхование</v>
          </cell>
          <cell r="D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</row>
        <row r="4246">
          <cell r="C4246" t="str">
            <v>Прочие виды страхования</v>
          </cell>
          <cell r="D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</row>
        <row r="4247">
          <cell r="C4247" t="str">
            <v>спортивно-оздоровительные мероприятия</v>
          </cell>
          <cell r="D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</row>
        <row r="4248">
          <cell r="C4248" t="str">
            <v>расходы на культурно-массовые мероприятия, корпоративные вечера и пр.</v>
          </cell>
          <cell r="D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</row>
        <row r="4249">
          <cell r="C4249" t="str">
            <v>Взносы в негосударственный ПФ</v>
          </cell>
          <cell r="D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</row>
        <row r="4250">
          <cell r="C4250" t="str">
            <v>Аренда квартиры</v>
          </cell>
          <cell r="D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</row>
        <row r="4251">
          <cell r="C4251" t="str">
            <v>Коммунальные платежи (квартира)</v>
          </cell>
          <cell r="D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</row>
        <row r="4252">
          <cell r="C4252" t="str">
            <v>Прочие расходы (содержание персонала)</v>
          </cell>
          <cell r="D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</row>
        <row r="4253">
          <cell r="C4253" t="str">
            <v>Командировочные расходы</v>
          </cell>
          <cell r="D4253" t="str">
            <v>УК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12600</v>
          </cell>
          <cell r="N4253">
            <v>12600</v>
          </cell>
          <cell r="O4253">
            <v>0</v>
          </cell>
          <cell r="P4253">
            <v>0</v>
          </cell>
          <cell r="Q4253">
            <v>12600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37800</v>
          </cell>
        </row>
        <row r="4254">
          <cell r="C4254" t="str">
            <v>Представительские расходы</v>
          </cell>
          <cell r="D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</row>
        <row r="4255">
          <cell r="C4255" t="str">
            <v>расходы на текущее обучение</v>
          </cell>
          <cell r="D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</row>
        <row r="4256">
          <cell r="C4256" t="str">
            <v>расходы на целевое обучение</v>
          </cell>
          <cell r="D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</row>
        <row r="4257">
          <cell r="C4257" t="str">
            <v>Услуги рекрутинговых агентств и прочие расходы по подбору персонала</v>
          </cell>
          <cell r="D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</row>
        <row r="4258">
          <cell r="C4258" t="str">
            <v>ремонт и обслуживание зданий и сооружений</v>
          </cell>
          <cell r="D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</row>
        <row r="4259">
          <cell r="C4259" t="str">
            <v>ремонт мебели</v>
          </cell>
          <cell r="D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</row>
        <row r="4260">
          <cell r="C4260" t="str">
            <v>ремонт бытовой техники</v>
          </cell>
          <cell r="D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</row>
        <row r="4261">
          <cell r="C4261" t="str">
            <v>запчасти и материалы</v>
          </cell>
          <cell r="D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</row>
        <row r="4262">
          <cell r="C4262" t="str">
            <v>оформление и обустройство офисов</v>
          </cell>
          <cell r="D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</row>
        <row r="4263">
          <cell r="C4263" t="str">
            <v>уборка офисов</v>
          </cell>
          <cell r="D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</row>
        <row r="4264">
          <cell r="C4264" t="str">
            <v>Услуги коммунального хозяйства</v>
          </cell>
          <cell r="D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</row>
        <row r="4265">
          <cell r="C4265" t="str">
            <v>канцелярские товары</v>
          </cell>
          <cell r="D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</row>
        <row r="4266">
          <cell r="C4266" t="str">
            <v>изготовление визиток (деловой полиграфии)</v>
          </cell>
          <cell r="D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</row>
        <row r="4267">
          <cell r="C4267" t="str">
            <v>хозтовары</v>
          </cell>
          <cell r="D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</row>
        <row r="4268">
          <cell r="C4268" t="str">
            <v>экономическая, правовая, справочная литература</v>
          </cell>
          <cell r="D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</row>
        <row r="4269">
          <cell r="C4269" t="str">
            <v>чистая вода</v>
          </cell>
          <cell r="D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</row>
        <row r="4270">
          <cell r="C4270" t="str">
            <v>прочие расходы (содержание офиса)</v>
          </cell>
          <cell r="D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</row>
        <row r="4271">
          <cell r="C4271" t="str">
            <v>Аренда офиса</v>
          </cell>
          <cell r="D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</row>
        <row r="4272">
          <cell r="C4272" t="str">
            <v>Аренда автостоянки</v>
          </cell>
          <cell r="D4272" t="str">
            <v>УК</v>
          </cell>
          <cell r="H4272">
            <v>1000</v>
          </cell>
          <cell r="I4272">
            <v>1000</v>
          </cell>
          <cell r="J4272">
            <v>1000</v>
          </cell>
          <cell r="K4272">
            <v>3000</v>
          </cell>
          <cell r="L4272">
            <v>1000</v>
          </cell>
          <cell r="M4272">
            <v>1200</v>
          </cell>
          <cell r="N4272">
            <v>1200</v>
          </cell>
          <cell r="O4272">
            <v>1200</v>
          </cell>
          <cell r="P4272">
            <v>1200</v>
          </cell>
          <cell r="Q4272">
            <v>1200</v>
          </cell>
          <cell r="R4272">
            <v>4000</v>
          </cell>
          <cell r="S4272">
            <v>4000</v>
          </cell>
          <cell r="T4272">
            <v>4000</v>
          </cell>
          <cell r="U4272">
            <v>4000</v>
          </cell>
          <cell r="V4272">
            <v>4000</v>
          </cell>
          <cell r="W4272">
            <v>4000</v>
          </cell>
          <cell r="X4272">
            <v>31000</v>
          </cell>
        </row>
        <row r="4273">
          <cell r="C4273" t="str">
            <v>Прочие расходы (аренда зданий)</v>
          </cell>
          <cell r="D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</row>
        <row r="4274">
          <cell r="C4274" t="str">
            <v>ГСМ</v>
          </cell>
          <cell r="D4274" t="str">
            <v>УК</v>
          </cell>
          <cell r="H4274">
            <v>23826</v>
          </cell>
          <cell r="I4274">
            <v>27002.800000000003</v>
          </cell>
          <cell r="J4274">
            <v>27002.800000000003</v>
          </cell>
          <cell r="K4274">
            <v>77831.600000000006</v>
          </cell>
          <cell r="L4274">
            <v>21317.999999999996</v>
          </cell>
          <cell r="M4274">
            <v>24871</v>
          </cell>
          <cell r="N4274">
            <v>21317.999999999996</v>
          </cell>
          <cell r="O4274">
            <v>21317.999999999996</v>
          </cell>
          <cell r="P4274">
            <v>19380</v>
          </cell>
          <cell r="Q4274">
            <v>27540</v>
          </cell>
          <cell r="R4274">
            <v>27540</v>
          </cell>
          <cell r="S4274">
            <v>27540</v>
          </cell>
          <cell r="T4274">
            <v>27540</v>
          </cell>
          <cell r="U4274">
            <v>27540</v>
          </cell>
          <cell r="V4274">
            <v>31517.999999999996</v>
          </cell>
          <cell r="W4274">
            <v>31517.999999999996</v>
          </cell>
          <cell r="X4274">
            <v>308941</v>
          </cell>
        </row>
        <row r="4275">
          <cell r="C4275" t="str">
            <v>услуги по ремонту и обслуживанию</v>
          </cell>
          <cell r="D4275" t="str">
            <v>УК</v>
          </cell>
          <cell r="H4275">
            <v>4000</v>
          </cell>
          <cell r="I4275">
            <v>4600</v>
          </cell>
          <cell r="J4275">
            <v>4600</v>
          </cell>
          <cell r="K4275">
            <v>13200</v>
          </cell>
          <cell r="L4275">
            <v>4600</v>
          </cell>
          <cell r="M4275">
            <v>44600</v>
          </cell>
          <cell r="N4275">
            <v>4600</v>
          </cell>
          <cell r="O4275">
            <v>4000</v>
          </cell>
          <cell r="P4275">
            <v>4000</v>
          </cell>
          <cell r="Q4275">
            <v>11000</v>
          </cell>
          <cell r="R4275">
            <v>68000</v>
          </cell>
          <cell r="S4275">
            <v>13000</v>
          </cell>
          <cell r="T4275">
            <v>8000</v>
          </cell>
          <cell r="U4275">
            <v>34000</v>
          </cell>
          <cell r="V4275">
            <v>19500</v>
          </cell>
          <cell r="W4275">
            <v>21500</v>
          </cell>
          <cell r="X4275">
            <v>236800</v>
          </cell>
        </row>
        <row r="4276">
          <cell r="C4276" t="str">
            <v>Аренда машин / проездные</v>
          </cell>
          <cell r="D4276" t="str">
            <v>УК</v>
          </cell>
          <cell r="H4276">
            <v>40000</v>
          </cell>
          <cell r="I4276">
            <v>40000</v>
          </cell>
          <cell r="J4276">
            <v>40000</v>
          </cell>
          <cell r="K4276">
            <v>120000</v>
          </cell>
          <cell r="L4276">
            <v>20000</v>
          </cell>
          <cell r="M4276">
            <v>35000</v>
          </cell>
          <cell r="N4276">
            <v>35000</v>
          </cell>
          <cell r="O4276">
            <v>35000</v>
          </cell>
          <cell r="P4276">
            <v>35000</v>
          </cell>
          <cell r="Q4276">
            <v>35000</v>
          </cell>
          <cell r="R4276">
            <v>50000</v>
          </cell>
          <cell r="S4276">
            <v>50000</v>
          </cell>
          <cell r="T4276">
            <v>50000</v>
          </cell>
          <cell r="U4276">
            <v>50000</v>
          </cell>
          <cell r="V4276">
            <v>50000</v>
          </cell>
          <cell r="W4276">
            <v>550000</v>
          </cell>
          <cell r="X4276">
            <v>995000</v>
          </cell>
        </row>
        <row r="4277">
          <cell r="C4277" t="str">
            <v>Прочие расходы на транспорт</v>
          </cell>
          <cell r="D4277" t="str">
            <v>УК</v>
          </cell>
          <cell r="H4277">
            <v>0</v>
          </cell>
          <cell r="I4277">
            <v>0</v>
          </cell>
          <cell r="J4277">
            <v>150000</v>
          </cell>
          <cell r="K4277">
            <v>150000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47000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127000</v>
          </cell>
          <cell r="X4277">
            <v>174000</v>
          </cell>
        </row>
        <row r="4278">
          <cell r="C4278" t="str">
            <v>поддержка ПО</v>
          </cell>
          <cell r="D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</row>
        <row r="4279">
          <cell r="C4279" t="str">
            <v>ремонт и сервисное обслуживание</v>
          </cell>
          <cell r="D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</row>
        <row r="4280">
          <cell r="C4280" t="str">
            <v>расходы на хостинг и аутсорсинг</v>
          </cell>
          <cell r="D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</row>
        <row r="4281">
          <cell r="C4281" t="str">
            <v>Запасные части и расходные материалы для оргтехники</v>
          </cell>
          <cell r="D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</row>
        <row r="4282">
          <cell r="C4282" t="str">
            <v>Прочие расходы на содержание офисной техники и IT</v>
          </cell>
          <cell r="D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</row>
        <row r="4283">
          <cell r="C4283" t="str">
            <v>Услуги мобильной связи</v>
          </cell>
          <cell r="D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</row>
        <row r="4284">
          <cell r="C4284" t="str">
            <v>Услуги фиксированной связи</v>
          </cell>
          <cell r="D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</row>
        <row r="4285">
          <cell r="C4285" t="str">
            <v>Услуги Интернет</v>
          </cell>
          <cell r="D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</row>
        <row r="4286">
          <cell r="C4286" t="str">
            <v>Почтово-телеграфные и курьерские расходы</v>
          </cell>
          <cell r="D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</row>
        <row r="4287">
          <cell r="C4287" t="str">
            <v>Подписка на периодические издания</v>
          </cell>
          <cell r="D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</row>
        <row r="4288">
          <cell r="C4288" t="str">
            <v>Прочие услуги связи</v>
          </cell>
          <cell r="D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</row>
        <row r="4289">
          <cell r="C4289" t="str">
            <v>Аренда каналов связи</v>
          </cell>
          <cell r="D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</row>
        <row r="4290">
          <cell r="C4290" t="str">
            <v>Услуги по охране объектов и персонала</v>
          </cell>
          <cell r="D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</row>
        <row r="4291">
          <cell r="C4291" t="str">
            <v>Информационная безопасность</v>
          </cell>
          <cell r="D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</row>
        <row r="4292">
          <cell r="C4292" t="str">
            <v>Прочие расходы (безопасность)</v>
          </cell>
          <cell r="D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</row>
        <row r="4293">
          <cell r="C4293" t="str">
            <v>Услуги внешнего аудита</v>
          </cell>
          <cell r="D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</row>
        <row r="4294">
          <cell r="C4294" t="str">
            <v>Юридические услуги</v>
          </cell>
          <cell r="D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</row>
        <row r="4295">
          <cell r="C4295" t="str">
            <v>Услуги регистраторов, нотариальные услуги</v>
          </cell>
          <cell r="D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</row>
        <row r="4296">
          <cell r="C4296" t="str">
            <v>Консультационно-информационные услуги</v>
          </cell>
          <cell r="D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</row>
        <row r="4297">
          <cell r="C4297" t="str">
            <v>Комиссии банков</v>
          </cell>
          <cell r="D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</row>
        <row r="4298">
          <cell r="C4298" t="str">
            <v>Услуги налоговых консультантов</v>
          </cell>
          <cell r="D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</row>
        <row r="4299">
          <cell r="C4299" t="str">
            <v>Налоги</v>
          </cell>
          <cell r="D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</row>
        <row r="4300">
          <cell r="C4300" t="str">
            <v>Штрафы и пени по налогам и сборам</v>
          </cell>
          <cell r="D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</row>
        <row r="4301">
          <cell r="C4301" t="str">
            <v>Бухгалтерские услуги</v>
          </cell>
          <cell r="D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</row>
        <row r="4302">
          <cell r="C4302" t="str">
            <v>Прочие расходы (проф. услуги)</v>
          </cell>
          <cell r="D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</row>
        <row r="4303">
          <cell r="C4303" t="str">
            <v>на корпоративные медиа (реклама)</v>
          </cell>
          <cell r="D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</row>
        <row r="4304">
          <cell r="C4304" t="str">
            <v>на корпоративные презентации (реклама)</v>
          </cell>
          <cell r="D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</row>
        <row r="4305">
          <cell r="C4305" t="str">
            <v>на федеральные и региональные СМИ (реклама)</v>
          </cell>
          <cell r="D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</row>
        <row r="4306">
          <cell r="C4306" t="str">
            <v>прочие (реклама)</v>
          </cell>
          <cell r="D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</row>
        <row r="4307">
          <cell r="C4307" t="str">
            <v>внутренние коммуникации (корп. мероприятия)</v>
          </cell>
          <cell r="D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</row>
        <row r="4308">
          <cell r="C4308" t="str">
            <v>проведение Стратегической сессии и семинаров (корп. мероприятия)</v>
          </cell>
          <cell r="D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</row>
        <row r="4309">
          <cell r="C4309" t="str">
            <v>участие в общественно-экономических мероприятиях (соц. проекты)</v>
          </cell>
          <cell r="D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</row>
        <row r="4310">
          <cell r="C4310" t="str">
            <v>поддержка некоммерческих и неправительственных организаций и объединений (соц. проекты)</v>
          </cell>
          <cell r="D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</row>
        <row r="4311">
          <cell r="C4311" t="str">
            <v>Прочие расходы (связи с общественностью)</v>
          </cell>
          <cell r="D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</row>
        <row r="4312">
          <cell r="C4312" t="str">
            <v>Ремонт офисных зданий и сооружений</v>
          </cell>
          <cell r="D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</row>
        <row r="4313">
          <cell r="C4313" t="str">
            <v>Покупка автотранспорта</v>
          </cell>
          <cell r="D4313" t="str">
            <v>УК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450000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450000</v>
          </cell>
        </row>
        <row r="4314">
          <cell r="C4314" t="str">
            <v>мебель</v>
          </cell>
          <cell r="D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</row>
        <row r="4315">
          <cell r="C4315" t="str">
            <v>компьютерная техника</v>
          </cell>
          <cell r="D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</row>
        <row r="4316">
          <cell r="C4316" t="str">
            <v>средства связи, бытовая техника</v>
          </cell>
          <cell r="D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</row>
        <row r="4317">
          <cell r="C4317" t="str">
            <v>серверное и сетевое оборудование</v>
          </cell>
          <cell r="D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</row>
        <row r="4318">
          <cell r="C4318" t="str">
            <v>Программное обеспечение</v>
          </cell>
          <cell r="D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</row>
        <row r="4319">
          <cell r="C4319" t="str">
            <v>Прочие расходы (инвестиции АУР)</v>
          </cell>
          <cell r="D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</row>
        <row r="4320">
          <cell r="C4320" t="str">
            <v>Доходы от проектов "под ключ"</v>
          </cell>
          <cell r="D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</row>
        <row r="4321">
          <cell r="C4321" t="str">
            <v>Доходы от продажи основных средств</v>
          </cell>
          <cell r="D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</row>
        <row r="4322">
          <cell r="C4322" t="str">
            <v>Поступления от реализации Бизнесов/Проектов</v>
          </cell>
          <cell r="D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</row>
        <row r="4323">
          <cell r="C4323" t="str">
            <v>Поступления от займов выданных (сторонние контрагенты и прочие акционеры, кроме РМАГ)</v>
          </cell>
          <cell r="D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</row>
        <row r="4324">
          <cell r="C4324" t="str">
            <v>Поступления от займов выданных (Бизнесы/Проекты/ДЗО)</v>
          </cell>
          <cell r="D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</row>
        <row r="4325">
          <cell r="C4325" t="str">
            <v>Прочие поступления по инвестиционной деятельности</v>
          </cell>
          <cell r="D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</row>
        <row r="4326">
          <cell r="C4326" t="str">
            <v>Оборудование Oerlikon</v>
          </cell>
          <cell r="D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</row>
        <row r="4327">
          <cell r="C4327" t="str">
            <v>Оборудование Oerlikon. Расходы на БГ</v>
          </cell>
          <cell r="D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</row>
        <row r="4328">
          <cell r="C4328" t="str">
            <v>Таможенное оформление</v>
          </cell>
          <cell r="D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</row>
        <row r="4329">
          <cell r="C4329" t="str">
            <v>Вспомогательное оборудование</v>
          </cell>
          <cell r="D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</row>
        <row r="4330">
          <cell r="C4330" t="str">
            <v>Генеральный подряд</v>
          </cell>
          <cell r="D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</row>
        <row r="4331">
          <cell r="C4331" t="str">
            <v>Технический надзор</v>
          </cell>
          <cell r="D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</row>
        <row r="4332">
          <cell r="C4332" t="str">
            <v>СМР + проектирование + аренда (покупка) земли</v>
          </cell>
          <cell r="D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</row>
        <row r="4333">
          <cell r="C4333" t="str">
            <v>Вложения в проекты "под ключ"</v>
          </cell>
          <cell r="D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</row>
        <row r="4334">
          <cell r="C4334" t="str">
            <v>Прочие инвестиции в основные средства</v>
          </cell>
          <cell r="D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</row>
        <row r="4335">
          <cell r="C4335" t="str">
            <v>Инвестиции в бизнесы/проекты/ДЗО</v>
          </cell>
          <cell r="D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</row>
        <row r="4336">
          <cell r="C4336" t="str">
            <v>Выплаты по займам выданным (сторонние контрагенты и прочие акционеры, кроме РМАГ)</v>
          </cell>
          <cell r="D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</row>
        <row r="4337">
          <cell r="C4337" t="str">
            <v>Выплаты по займам выданным (Бизнесы/Проекты/ДЗО)</v>
          </cell>
          <cell r="D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</row>
        <row r="4338">
          <cell r="C4338" t="str">
            <v>Вложение в уставный капитал НТЦ</v>
          </cell>
          <cell r="D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</row>
        <row r="4339">
          <cell r="C4339" t="str">
            <v>Расходы на НИР и НИОКР НТЦ</v>
          </cell>
          <cell r="D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</row>
        <row r="4340">
          <cell r="C4340" t="str">
            <v>Акционерное финансирование от РМАГ</v>
          </cell>
          <cell r="D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</row>
        <row r="4341">
          <cell r="C4341" t="str">
            <v>Акционерное финансирование от Меткомбанка</v>
          </cell>
          <cell r="D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</row>
        <row r="4342">
          <cell r="C4342" t="str">
            <v>Акционерное финансирование от 3-х лиц по указанию РМАГ</v>
          </cell>
          <cell r="D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</row>
        <row r="4343">
          <cell r="C4343" t="str">
            <v>Акционерное финансирование от прочих акционеров</v>
          </cell>
          <cell r="D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</row>
        <row r="4344">
          <cell r="C4344" t="str">
            <v>Привлечение банковских кредитов</v>
          </cell>
          <cell r="D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</row>
        <row r="4345">
          <cell r="C4345" t="str">
            <v>Поступления от займов полученных (сторонние контрагенты и прочие акционеры, кроме РМАГ)</v>
          </cell>
          <cell r="D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</row>
        <row r="4346">
          <cell r="C4346" t="str">
            <v>Поступления от займов полученных (Бизнесы/Проекты/ДЗО)</v>
          </cell>
          <cell r="D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</row>
        <row r="4347">
          <cell r="C4347" t="str">
            <v>Поступления от ценных бумаг</v>
          </cell>
          <cell r="D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</row>
        <row r="4348">
          <cell r="C4348" t="str">
            <v>Прочие поступления по финансовой деятельности</v>
          </cell>
          <cell r="D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</row>
        <row r="4349">
          <cell r="C4349" t="str">
            <v>Выплата дивидендов в РМАГ</v>
          </cell>
          <cell r="D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</row>
        <row r="4350">
          <cell r="C4350" t="str">
            <v>Выплата дивидендов в Меткомбанк</v>
          </cell>
          <cell r="D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</row>
        <row r="4351">
          <cell r="C4351" t="str">
            <v>Выплата дивидендов на 3-х лиц по указанию РМАГ</v>
          </cell>
          <cell r="D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</row>
        <row r="4352">
          <cell r="C4352" t="str">
            <v>Выплата дивидендов прочим акционерам</v>
          </cell>
          <cell r="D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</row>
        <row r="4353">
          <cell r="C4353" t="str">
            <v>Погашение банковских кредитов</v>
          </cell>
          <cell r="D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</row>
        <row r="4354">
          <cell r="C4354" t="str">
            <v>Выплаты по займам полученным (сторонние контрагенты и прочие акционеры, кроме РМАГ)</v>
          </cell>
          <cell r="D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</row>
        <row r="4355">
          <cell r="C4355" t="str">
            <v>Выплаты по займам полученным (Бизнесы/Проекты/ДЗО)</v>
          </cell>
          <cell r="D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</row>
        <row r="4356">
          <cell r="C4356" t="str">
            <v>Выплаты по ценным бумагам</v>
          </cell>
          <cell r="D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</row>
        <row r="4357">
          <cell r="C4357" t="str">
            <v>Прочие расходы по финансовой деятельности</v>
          </cell>
          <cell r="D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</row>
        <row r="4358">
          <cell r="C4358" t="str">
            <v>Курсовые разницы</v>
          </cell>
          <cell r="D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</row>
        <row r="4359">
          <cell r="C4359" t="str">
            <v>Транзитные поступления от РМАГ</v>
          </cell>
          <cell r="D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</row>
        <row r="4360">
          <cell r="C4360" t="str">
            <v>Транзитные поступления от Меткомбанка</v>
          </cell>
          <cell r="D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</row>
        <row r="4361">
          <cell r="C4361" t="str">
            <v>Транзитные поступления от 3-х лиц по указанию РМАГ</v>
          </cell>
          <cell r="D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</row>
        <row r="4362">
          <cell r="C4362" t="str">
            <v>Транзитные поступления от Бизнесов/Проектов/ДЗО</v>
          </cell>
          <cell r="D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</row>
        <row r="4363">
          <cell r="C4363" t="str">
            <v>Транзитные выбытия в РМАГ</v>
          </cell>
          <cell r="D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</row>
        <row r="4364">
          <cell r="C4364" t="str">
            <v>Транзитные выбытия в Меткомбанк</v>
          </cell>
          <cell r="D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</row>
        <row r="4365">
          <cell r="C4365" t="str">
            <v>Транзитные выбытия на 3-х лиц по указанию РМАГ</v>
          </cell>
          <cell r="D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</row>
        <row r="4366">
          <cell r="C4366" t="str">
            <v>Транзитные выбытия в Бизнесы/Проекты/ДЗО</v>
          </cell>
          <cell r="D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</row>
        <row r="4367">
          <cell r="C4367" t="str">
            <v>Чистое изменение денежных средств</v>
          </cell>
          <cell r="D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</row>
        <row r="4368">
          <cell r="C4368" t="str">
            <v>Денежные средства на начало периода</v>
          </cell>
          <cell r="D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</row>
        <row r="4369">
          <cell r="C4369" t="str">
            <v>Денежные средства на конец периода</v>
          </cell>
          <cell r="D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</row>
        <row r="4370">
          <cell r="C4370" t="str">
            <v>Покупка валюты</v>
          </cell>
          <cell r="D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</row>
        <row r="4371">
          <cell r="C4371" t="str">
            <v>Перевод собственных средств</v>
          </cell>
          <cell r="D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</row>
        <row r="4372">
          <cell r="D4372" t="str">
            <v>УК</v>
          </cell>
          <cell r="H4372">
            <v>-12664726.5</v>
          </cell>
          <cell r="I4372">
            <v>-34215797.5</v>
          </cell>
          <cell r="J4372">
            <v>-13376451.5</v>
          </cell>
          <cell r="K4372">
            <v>-60256975.5</v>
          </cell>
          <cell r="L4372">
            <v>-10070443.616666667</v>
          </cell>
          <cell r="M4372">
            <v>-9793144.5166666675</v>
          </cell>
          <cell r="N4372">
            <v>-9704966.1416666675</v>
          </cell>
          <cell r="O4372">
            <v>-9877618.6016666684</v>
          </cell>
          <cell r="P4372">
            <v>-10466729.444216667</v>
          </cell>
          <cell r="Q4372">
            <v>-41946252.86421667</v>
          </cell>
          <cell r="R4372">
            <v>-10659992.174216665</v>
          </cell>
          <cell r="S4372">
            <v>-80911907.424216673</v>
          </cell>
          <cell r="T4372">
            <v>-10758312.644216668</v>
          </cell>
          <cell r="U4372">
            <v>-9703726.7167166676</v>
          </cell>
          <cell r="V4372">
            <v>-33073073.504216667</v>
          </cell>
          <cell r="W4372">
            <v>-10487813.504216667</v>
          </cell>
          <cell r="X4372">
            <v>-247453981.15290001</v>
          </cell>
        </row>
        <row r="4373">
          <cell r="C4373" t="str">
            <v>Доходы от продажи собственных модулей</v>
          </cell>
          <cell r="D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</row>
        <row r="4374">
          <cell r="C4374" t="str">
            <v>НИР и НИОКР НТЦ - Хевел</v>
          </cell>
          <cell r="D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</row>
        <row r="4375">
          <cell r="C4375" t="str">
            <v>Генеральный подряд ИЭС - Хевел</v>
          </cell>
          <cell r="D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</row>
        <row r="4376">
          <cell r="C4376" t="str">
            <v>Поступления от Бизнесов/Проектов</v>
          </cell>
          <cell r="D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</row>
        <row r="4377">
          <cell r="C4377" t="str">
            <v>Проценты по банковским депозитам</v>
          </cell>
          <cell r="D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</row>
        <row r="4378">
          <cell r="C4378" t="str">
            <v>Проценты по предоставленным кредитам/займам</v>
          </cell>
          <cell r="D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</row>
        <row r="4379">
          <cell r="C4379" t="str">
            <v>Доходы от продажи модулей</v>
          </cell>
          <cell r="D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</row>
        <row r="4380">
          <cell r="C4380" t="str">
            <v>Доходы от продажи коммерческих установок</v>
          </cell>
          <cell r="D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</row>
        <row r="4381">
          <cell r="C4381" t="str">
            <v>Оказание услуг технического исполнителя</v>
          </cell>
          <cell r="D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</row>
        <row r="4382">
          <cell r="C4382" t="str">
            <v>Прочие поступления</v>
          </cell>
          <cell r="D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</row>
        <row r="4383">
          <cell r="C4383" t="str">
            <v>Сырье и материалы</v>
          </cell>
          <cell r="D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</row>
        <row r="4384">
          <cell r="C4384" t="str">
            <v>ФОТ + ЕСН</v>
          </cell>
          <cell r="D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</row>
        <row r="4385">
          <cell r="C4385" t="str">
            <v>Электроэнергия</v>
          </cell>
          <cell r="D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</row>
        <row r="4386">
          <cell r="C4386" t="str">
            <v>Общепроизводственные</v>
          </cell>
          <cell r="D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</row>
        <row r="4387">
          <cell r="C4387" t="str">
            <v>Прочие производственные расходы</v>
          </cell>
          <cell r="D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</row>
        <row r="4388">
          <cell r="C4388" t="str">
            <v>Операционные расходы по новым проектам</v>
          </cell>
          <cell r="D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</row>
        <row r="4389">
          <cell r="C4389" t="str">
            <v>Выплата процентов по полученным займам и кредитам</v>
          </cell>
          <cell r="D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</row>
        <row r="4390">
          <cell r="C4390" t="str">
            <v>Налоги и сборы, штрафы и пени</v>
          </cell>
          <cell r="D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</row>
        <row r="4391">
          <cell r="C4391" t="str">
            <v>Возмещение НДС</v>
          </cell>
          <cell r="D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</row>
        <row r="4392">
          <cell r="C4392" t="str">
            <v>Расходы на закупку модулей</v>
          </cell>
          <cell r="D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</row>
        <row r="4393">
          <cell r="C4393" t="str">
            <v>Расходы на закупку и монтаж коммерческих установок</v>
          </cell>
          <cell r="D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</row>
        <row r="4394">
          <cell r="C4394" t="str">
            <v>Прочие расходы</v>
          </cell>
          <cell r="D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</row>
        <row r="4395">
          <cell r="C4395" t="str">
            <v>Коммерческие расходы</v>
          </cell>
          <cell r="D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</row>
        <row r="4396">
          <cell r="C4396" t="str">
            <v>основная зарплата + подоходный налог</v>
          </cell>
          <cell r="D4396" t="str">
            <v>УК</v>
          </cell>
          <cell r="H4396">
            <v>11382500</v>
          </cell>
          <cell r="I4396">
            <v>11382500</v>
          </cell>
          <cell r="J4396">
            <v>11382500</v>
          </cell>
          <cell r="K4396">
            <v>34147500</v>
          </cell>
          <cell r="L4396">
            <v>7208000</v>
          </cell>
          <cell r="M4396">
            <v>7208000</v>
          </cell>
          <cell r="N4396">
            <v>7233000</v>
          </cell>
          <cell r="O4396">
            <v>7797000</v>
          </cell>
          <cell r="P4396">
            <v>8340670</v>
          </cell>
          <cell r="Q4396">
            <v>8340670</v>
          </cell>
          <cell r="R4396">
            <v>8616670</v>
          </cell>
          <cell r="S4396">
            <v>8616670</v>
          </cell>
          <cell r="T4396">
            <v>8064670</v>
          </cell>
          <cell r="U4396">
            <v>7961170</v>
          </cell>
          <cell r="V4396">
            <v>7788670</v>
          </cell>
          <cell r="W4396">
            <v>7788670</v>
          </cell>
          <cell r="X4396">
            <v>94963860</v>
          </cell>
        </row>
        <row r="4397">
          <cell r="C4397" t="str">
            <v>бонус + подоходный налог</v>
          </cell>
          <cell r="D4397" t="str">
            <v>УК</v>
          </cell>
          <cell r="H4397">
            <v>0</v>
          </cell>
          <cell r="I4397">
            <v>19740000</v>
          </cell>
          <cell r="J4397">
            <v>0</v>
          </cell>
          <cell r="K4397">
            <v>19740000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27856870</v>
          </cell>
          <cell r="R4397">
            <v>0</v>
          </cell>
          <cell r="S4397">
            <v>70380000</v>
          </cell>
          <cell r="T4397">
            <v>41400</v>
          </cell>
          <cell r="U4397">
            <v>0</v>
          </cell>
          <cell r="V4397">
            <v>19740000</v>
          </cell>
          <cell r="W4397">
            <v>41400</v>
          </cell>
          <cell r="X4397">
            <v>118059670</v>
          </cell>
        </row>
        <row r="4398">
          <cell r="C4398" t="str">
            <v>льготы, материальная помощь</v>
          </cell>
          <cell r="D4398" t="str">
            <v>УК</v>
          </cell>
          <cell r="H4398">
            <v>50000</v>
          </cell>
          <cell r="I4398">
            <v>50000</v>
          </cell>
          <cell r="J4398">
            <v>50000</v>
          </cell>
          <cell r="K4398">
            <v>150000</v>
          </cell>
          <cell r="L4398">
            <v>42729.666666666672</v>
          </cell>
          <cell r="M4398">
            <v>42729.666666666672</v>
          </cell>
          <cell r="N4398">
            <v>42904.666666666672</v>
          </cell>
          <cell r="O4398">
            <v>44304.666666666672</v>
          </cell>
          <cell r="P4398">
            <v>42904.666666666672</v>
          </cell>
          <cell r="Q4398">
            <v>42904.666666666672</v>
          </cell>
          <cell r="R4398">
            <v>44584.666666666672</v>
          </cell>
          <cell r="S4398">
            <v>44584.666666666672</v>
          </cell>
          <cell r="T4398">
            <v>41224.666666666672</v>
          </cell>
          <cell r="U4398">
            <v>40594.666666666672</v>
          </cell>
          <cell r="V4398">
            <v>39544.666666666672</v>
          </cell>
          <cell r="W4398">
            <v>39544.666666666672</v>
          </cell>
          <cell r="X4398">
            <v>508556.00000000017</v>
          </cell>
        </row>
        <row r="4399">
          <cell r="C4399" t="str">
            <v>резерв (фонд оплаты труда)</v>
          </cell>
          <cell r="D4399" t="str">
            <v>УК</v>
          </cell>
          <cell r="H4399">
            <v>169987.5</v>
          </cell>
          <cell r="I4399">
            <v>169987.5</v>
          </cell>
          <cell r="J4399">
            <v>169987.5</v>
          </cell>
          <cell r="K4399">
            <v>509962.5</v>
          </cell>
          <cell r="L4399">
            <v>597550</v>
          </cell>
          <cell r="M4399">
            <v>597550</v>
          </cell>
          <cell r="N4399">
            <v>599675</v>
          </cell>
          <cell r="O4399">
            <v>647615</v>
          </cell>
          <cell r="P4399">
            <v>693826.95000000007</v>
          </cell>
          <cell r="Q4399">
            <v>693826.95000000007</v>
          </cell>
          <cell r="R4399">
            <v>717286.95000000007</v>
          </cell>
          <cell r="S4399">
            <v>717286.95000000007</v>
          </cell>
          <cell r="T4399">
            <v>670366.95000000007</v>
          </cell>
          <cell r="U4399">
            <v>661569.45000000007</v>
          </cell>
          <cell r="V4399">
            <v>646906.95000000007</v>
          </cell>
          <cell r="W4399">
            <v>646906.95000000007</v>
          </cell>
          <cell r="X4399">
            <v>7890368.1000000015</v>
          </cell>
        </row>
        <row r="4400">
          <cell r="C4400" t="str">
            <v>Социальные выплаты (ЕСН)</v>
          </cell>
          <cell r="D4400" t="str">
            <v>УК</v>
          </cell>
          <cell r="H4400">
            <v>1018639</v>
          </cell>
          <cell r="I4400">
            <v>2805410</v>
          </cell>
          <cell r="J4400">
            <v>986064</v>
          </cell>
          <cell r="K4400">
            <v>4810113</v>
          </cell>
          <cell r="L4400">
            <v>2154263.9500000002</v>
          </cell>
          <cell r="M4400">
            <v>1733964.8499999999</v>
          </cell>
          <cell r="N4400">
            <v>1345236.4749999999</v>
          </cell>
          <cell r="O4400">
            <v>1288898.9349999998</v>
          </cell>
          <cell r="P4400">
            <v>1258427.82755</v>
          </cell>
          <cell r="Q4400">
            <v>4275381.2475499995</v>
          </cell>
          <cell r="R4400">
            <v>1121650.55755</v>
          </cell>
          <cell r="S4400">
            <v>1085465.80755</v>
          </cell>
          <cell r="T4400">
            <v>982751.02755</v>
          </cell>
          <cell r="U4400">
            <v>958792.60005000001</v>
          </cell>
          <cell r="V4400">
            <v>3090051.8875499996</v>
          </cell>
          <cell r="W4400">
            <v>938391.8875500001</v>
          </cell>
          <cell r="X4400">
            <v>20233277.052899998</v>
          </cell>
        </row>
        <row r="4401">
          <cell r="C4401" t="str">
            <v>Добровольное медицинское страхование</v>
          </cell>
          <cell r="D4401" t="str">
            <v>УК</v>
          </cell>
          <cell r="H4401">
            <v>0</v>
          </cell>
          <cell r="I4401">
            <v>0</v>
          </cell>
          <cell r="J4401">
            <v>690000</v>
          </cell>
          <cell r="K4401">
            <v>690000</v>
          </cell>
          <cell r="L4401">
            <v>0</v>
          </cell>
          <cell r="M4401">
            <v>0</v>
          </cell>
          <cell r="N4401">
            <v>416250</v>
          </cell>
          <cell r="O4401">
            <v>0</v>
          </cell>
          <cell r="P4401">
            <v>0</v>
          </cell>
          <cell r="Q4401">
            <v>405000</v>
          </cell>
          <cell r="R4401">
            <v>0</v>
          </cell>
          <cell r="S4401">
            <v>0</v>
          </cell>
          <cell r="T4401">
            <v>675000</v>
          </cell>
          <cell r="U4401">
            <v>0</v>
          </cell>
          <cell r="V4401">
            <v>0</v>
          </cell>
          <cell r="W4401">
            <v>315000</v>
          </cell>
          <cell r="X4401">
            <v>1811250</v>
          </cell>
        </row>
        <row r="4402">
          <cell r="C4402" t="str">
            <v>Прочие виды страхования</v>
          </cell>
          <cell r="D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</row>
        <row r="4403">
          <cell r="C4403" t="str">
            <v>спортивно-оздоровительные мероприятия</v>
          </cell>
          <cell r="D4403" t="str">
            <v>УК</v>
          </cell>
          <cell r="H4403">
            <v>0</v>
          </cell>
          <cell r="I4403">
            <v>35000</v>
          </cell>
          <cell r="J4403">
            <v>35000</v>
          </cell>
          <cell r="K4403">
            <v>70000</v>
          </cell>
          <cell r="L4403">
            <v>35000</v>
          </cell>
          <cell r="M4403">
            <v>35000</v>
          </cell>
          <cell r="N4403">
            <v>35000</v>
          </cell>
          <cell r="O4403">
            <v>35000</v>
          </cell>
          <cell r="P4403">
            <v>35000</v>
          </cell>
          <cell r="Q4403">
            <v>35000</v>
          </cell>
          <cell r="R4403">
            <v>35000</v>
          </cell>
          <cell r="S4403">
            <v>35000</v>
          </cell>
          <cell r="T4403">
            <v>250000</v>
          </cell>
          <cell r="U4403">
            <v>35000</v>
          </cell>
          <cell r="V4403">
            <v>35000</v>
          </cell>
          <cell r="W4403">
            <v>35000</v>
          </cell>
          <cell r="X4403">
            <v>635000</v>
          </cell>
        </row>
        <row r="4404">
          <cell r="C4404" t="str">
            <v>расходы на культурно-массовые мероприятия, корпоративные вечера и пр.</v>
          </cell>
          <cell r="D4404" t="str">
            <v>УК</v>
          </cell>
          <cell r="H4404">
            <v>0</v>
          </cell>
          <cell r="I4404">
            <v>0</v>
          </cell>
          <cell r="J4404">
            <v>30000</v>
          </cell>
          <cell r="K4404">
            <v>30000</v>
          </cell>
          <cell r="L4404">
            <v>0</v>
          </cell>
          <cell r="M4404">
            <v>143000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1700000</v>
          </cell>
          <cell r="W4404">
            <v>0</v>
          </cell>
          <cell r="X4404">
            <v>1843000</v>
          </cell>
        </row>
        <row r="4405">
          <cell r="C4405" t="str">
            <v>Взносы в негосударственный ПФ</v>
          </cell>
          <cell r="D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</row>
        <row r="4406">
          <cell r="C4406" t="str">
            <v>Аренда квартиры</v>
          </cell>
          <cell r="D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</row>
        <row r="4407">
          <cell r="C4407" t="str">
            <v>Коммунальные платежи (квартира)</v>
          </cell>
          <cell r="D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</row>
        <row r="4408">
          <cell r="C4408" t="str">
            <v>Прочие расходы (содержание персонала)</v>
          </cell>
          <cell r="D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</row>
        <row r="4409">
          <cell r="C4409" t="str">
            <v>Командировочные расходы</v>
          </cell>
          <cell r="D4409" t="str">
            <v>УК</v>
          </cell>
          <cell r="H4409">
            <v>43600</v>
          </cell>
          <cell r="I4409">
            <v>29900</v>
          </cell>
          <cell r="J4409">
            <v>29900</v>
          </cell>
          <cell r="K4409">
            <v>103400</v>
          </cell>
          <cell r="L4409">
            <v>29900</v>
          </cell>
          <cell r="M4409">
            <v>29900</v>
          </cell>
          <cell r="N4409">
            <v>29900</v>
          </cell>
          <cell r="O4409">
            <v>61800</v>
          </cell>
          <cell r="P4409">
            <v>29900</v>
          </cell>
          <cell r="Q4409">
            <v>43600</v>
          </cell>
          <cell r="R4409">
            <v>61800</v>
          </cell>
          <cell r="S4409">
            <v>29900</v>
          </cell>
          <cell r="T4409">
            <v>29900</v>
          </cell>
          <cell r="U4409">
            <v>43600</v>
          </cell>
          <cell r="V4409">
            <v>29900</v>
          </cell>
          <cell r="W4409">
            <v>29900</v>
          </cell>
          <cell r="X4409">
            <v>450000</v>
          </cell>
        </row>
        <row r="4410">
          <cell r="C4410" t="str">
            <v>Представительские расходы</v>
          </cell>
          <cell r="D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</row>
        <row r="4411">
          <cell r="C4411" t="str">
            <v>расходы на текущее обучение</v>
          </cell>
          <cell r="D4411" t="str">
            <v>УК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60000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60000</v>
          </cell>
        </row>
        <row r="4412">
          <cell r="C4412" t="str">
            <v>расходы на целевое обучение</v>
          </cell>
          <cell r="D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</row>
        <row r="4413">
          <cell r="C4413" t="str">
            <v>Услуги рекрутинговых агентств и прочие расходы по подбору персонала</v>
          </cell>
          <cell r="D4413" t="str">
            <v>УК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650000</v>
          </cell>
          <cell r="X4413">
            <v>650000</v>
          </cell>
        </row>
        <row r="4414">
          <cell r="C4414" t="str">
            <v>ремонт и обслуживание зданий и сооружений</v>
          </cell>
          <cell r="D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</row>
        <row r="4415">
          <cell r="C4415" t="str">
            <v>ремонт мебели</v>
          </cell>
          <cell r="D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</row>
        <row r="4416">
          <cell r="C4416" t="str">
            <v>ремонт бытовой техники</v>
          </cell>
          <cell r="D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</row>
        <row r="4417">
          <cell r="C4417" t="str">
            <v>запчасти и материалы</v>
          </cell>
          <cell r="D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</row>
        <row r="4418">
          <cell r="C4418" t="str">
            <v>оформление и обустройство офисов</v>
          </cell>
          <cell r="D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</row>
        <row r="4419">
          <cell r="C4419" t="str">
            <v>уборка офисов</v>
          </cell>
          <cell r="D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</row>
        <row r="4420">
          <cell r="C4420" t="str">
            <v>Услуги коммунального хозяйства</v>
          </cell>
          <cell r="D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</row>
        <row r="4421">
          <cell r="C4421" t="str">
            <v>канцелярские товары</v>
          </cell>
          <cell r="D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</row>
        <row r="4422">
          <cell r="C4422" t="str">
            <v>изготовление визиток (деловой полиграфии)</v>
          </cell>
          <cell r="D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</row>
        <row r="4423">
          <cell r="C4423" t="str">
            <v>хозтовары</v>
          </cell>
          <cell r="D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</row>
        <row r="4424">
          <cell r="C4424" t="str">
            <v>экономическая, правовая, справочная литература</v>
          </cell>
          <cell r="D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</row>
        <row r="4425">
          <cell r="C4425" t="str">
            <v>чистая вода</v>
          </cell>
          <cell r="D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</row>
        <row r="4426">
          <cell r="C4426" t="str">
            <v>прочие расходы (содержание офиса)</v>
          </cell>
          <cell r="D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</row>
        <row r="4427">
          <cell r="C4427" t="str">
            <v>Аренда офиса</v>
          </cell>
          <cell r="D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</row>
        <row r="4428">
          <cell r="C4428" t="str">
            <v>Аренда автостоянки</v>
          </cell>
          <cell r="D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</row>
        <row r="4429">
          <cell r="C4429" t="str">
            <v>Прочие расходы (аренда зданий)</v>
          </cell>
          <cell r="D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</row>
        <row r="4430">
          <cell r="C4430" t="str">
            <v>ГСМ</v>
          </cell>
          <cell r="D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</row>
        <row r="4431">
          <cell r="C4431" t="str">
            <v>услуги по ремонту и обслуживанию</v>
          </cell>
          <cell r="D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</row>
        <row r="4432">
          <cell r="C4432" t="str">
            <v>Аренда машин / проездные</v>
          </cell>
          <cell r="D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</row>
        <row r="4433">
          <cell r="C4433" t="str">
            <v>Прочие расходы на транспорт</v>
          </cell>
          <cell r="D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</row>
        <row r="4434">
          <cell r="C4434" t="str">
            <v>поддержка ПО</v>
          </cell>
          <cell r="D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</row>
        <row r="4435">
          <cell r="C4435" t="str">
            <v>ремонт и сервисное обслуживание</v>
          </cell>
          <cell r="D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</row>
        <row r="4436">
          <cell r="C4436" t="str">
            <v>расходы на хостинг и аутсорсинг</v>
          </cell>
          <cell r="D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</row>
        <row r="4437">
          <cell r="C4437" t="str">
            <v>Запасные части и расходные материалы для оргтехники</v>
          </cell>
          <cell r="D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</row>
        <row r="4438">
          <cell r="C4438" t="str">
            <v>Прочие расходы на содержание офисной техники и IT</v>
          </cell>
          <cell r="D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</row>
        <row r="4439">
          <cell r="C4439" t="str">
            <v>Услуги мобильной связи</v>
          </cell>
          <cell r="D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</row>
        <row r="4440">
          <cell r="C4440" t="str">
            <v>Услуги фиксированной связи</v>
          </cell>
          <cell r="D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</row>
        <row r="4441">
          <cell r="C4441" t="str">
            <v>Услуги Интернет</v>
          </cell>
          <cell r="D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</row>
        <row r="4442">
          <cell r="C4442" t="str">
            <v>Почтово-телеграфные и курьерские расходы</v>
          </cell>
          <cell r="D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</row>
        <row r="4443">
          <cell r="C4443" t="str">
            <v>Подписка на периодические издания</v>
          </cell>
          <cell r="D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</row>
        <row r="4444">
          <cell r="C4444" t="str">
            <v>Прочие услуги связи</v>
          </cell>
          <cell r="D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</row>
        <row r="4445">
          <cell r="C4445" t="str">
            <v>Аренда каналов связи</v>
          </cell>
          <cell r="D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</row>
        <row r="4446">
          <cell r="C4446" t="str">
            <v>Услуги по охране объектов и персонала</v>
          </cell>
          <cell r="D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</row>
        <row r="4447">
          <cell r="C4447" t="str">
            <v>Информационная безопасность</v>
          </cell>
          <cell r="D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</row>
        <row r="4448">
          <cell r="C4448" t="str">
            <v>Прочие расходы (безопасность)</v>
          </cell>
          <cell r="D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</row>
        <row r="4449">
          <cell r="C4449" t="str">
            <v>Услуги внешнего аудита</v>
          </cell>
          <cell r="D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</row>
        <row r="4450">
          <cell r="C4450" t="str">
            <v>Юридические услуги</v>
          </cell>
          <cell r="D4450" t="str">
            <v>УК</v>
          </cell>
          <cell r="H4450">
            <v>0</v>
          </cell>
          <cell r="I4450">
            <v>3000</v>
          </cell>
          <cell r="J4450">
            <v>3000</v>
          </cell>
          <cell r="K4450">
            <v>6000</v>
          </cell>
          <cell r="L4450">
            <v>3000</v>
          </cell>
          <cell r="M4450">
            <v>3000</v>
          </cell>
          <cell r="N4450">
            <v>3000</v>
          </cell>
          <cell r="O4450">
            <v>3000</v>
          </cell>
          <cell r="P4450">
            <v>3000</v>
          </cell>
          <cell r="Q4450">
            <v>3000</v>
          </cell>
          <cell r="R4450">
            <v>3000</v>
          </cell>
          <cell r="S4450">
            <v>3000</v>
          </cell>
          <cell r="T4450">
            <v>3000</v>
          </cell>
          <cell r="U4450">
            <v>3000</v>
          </cell>
          <cell r="V4450">
            <v>3000</v>
          </cell>
          <cell r="W4450">
            <v>3000</v>
          </cell>
          <cell r="X4450">
            <v>36000</v>
          </cell>
        </row>
        <row r="4451">
          <cell r="C4451" t="str">
            <v>Услуги регистраторов, нотариальные услуги</v>
          </cell>
          <cell r="D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</row>
        <row r="4452">
          <cell r="C4452" t="str">
            <v>Консультационно-информационные услуги</v>
          </cell>
          <cell r="D4452" t="str">
            <v>УК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63000</v>
          </cell>
          <cell r="Q4452">
            <v>250000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313000</v>
          </cell>
        </row>
        <row r="4453">
          <cell r="C4453" t="str">
            <v>Комиссии банков</v>
          </cell>
          <cell r="D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</row>
        <row r="4454">
          <cell r="C4454" t="str">
            <v>Услуги налоговых консультантов</v>
          </cell>
          <cell r="D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</row>
        <row r="4455">
          <cell r="C4455" t="str">
            <v>Налоги</v>
          </cell>
          <cell r="D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</row>
        <row r="4456">
          <cell r="C4456" t="str">
            <v>Штрафы и пени по налогам и сборам</v>
          </cell>
          <cell r="D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</row>
        <row r="4457">
          <cell r="C4457" t="str">
            <v>Бухгалтерские услуги</v>
          </cell>
          <cell r="D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</row>
        <row r="4458">
          <cell r="C4458" t="str">
            <v>Прочие расходы (проф. услуги)</v>
          </cell>
          <cell r="D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</row>
        <row r="4459">
          <cell r="C4459" t="str">
            <v>на корпоративные медиа (реклама)</v>
          </cell>
          <cell r="D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</row>
        <row r="4460">
          <cell r="C4460" t="str">
            <v>на корпоративные презентации (реклама)</v>
          </cell>
          <cell r="D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</row>
        <row r="4461">
          <cell r="C4461" t="str">
            <v>на федеральные и региональные СМИ (реклама)</v>
          </cell>
          <cell r="D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</row>
        <row r="4462">
          <cell r="C4462" t="str">
            <v>прочие (реклама)</v>
          </cell>
          <cell r="D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</row>
        <row r="4463">
          <cell r="C4463" t="str">
            <v>внутренние коммуникации (корп. мероприятия)</v>
          </cell>
          <cell r="D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</row>
        <row r="4464">
          <cell r="C4464" t="str">
            <v>проведение Стратегической сессии и семинаров (корп. мероприятия)</v>
          </cell>
          <cell r="D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</row>
        <row r="4465">
          <cell r="C4465" t="str">
            <v>участие в общественно-экономических мероприятиях (соц. проекты)</v>
          </cell>
          <cell r="D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</row>
        <row r="4466">
          <cell r="C4466" t="str">
            <v>поддержка некоммерческих и неправительственных организаций и объединений (соц. проекты)</v>
          </cell>
          <cell r="D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</row>
        <row r="4467">
          <cell r="C4467" t="str">
            <v>Прочие расходы (связи с общественностью)</v>
          </cell>
          <cell r="D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</row>
        <row r="4468">
          <cell r="C4468" t="str">
            <v>Ремонт офисных зданий и сооружений</v>
          </cell>
          <cell r="D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</row>
        <row r="4469">
          <cell r="C4469" t="str">
            <v>Покупка автотранспорта</v>
          </cell>
          <cell r="D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</row>
        <row r="4470">
          <cell r="C4470" t="str">
            <v>мебель</v>
          </cell>
          <cell r="D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</row>
        <row r="4471">
          <cell r="C4471" t="str">
            <v>компьютерная техника</v>
          </cell>
          <cell r="D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</row>
        <row r="4472">
          <cell r="C4472" t="str">
            <v>средства связи, бытовая техника</v>
          </cell>
          <cell r="D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</row>
        <row r="4473">
          <cell r="C4473" t="str">
            <v>серверное и сетевое оборудование</v>
          </cell>
          <cell r="D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</row>
        <row r="4474">
          <cell r="C4474" t="str">
            <v>Программное обеспечение</v>
          </cell>
          <cell r="D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</row>
        <row r="4475">
          <cell r="C4475" t="str">
            <v>Прочие расходы (инвестиции АУР)</v>
          </cell>
          <cell r="D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</row>
        <row r="4476">
          <cell r="C4476" t="str">
            <v>Доходы от проектов "под ключ"</v>
          </cell>
          <cell r="D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</row>
        <row r="4477">
          <cell r="C4477" t="str">
            <v>Доходы от продажи основных средств</v>
          </cell>
          <cell r="D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</row>
        <row r="4478">
          <cell r="C4478" t="str">
            <v>Поступления от реализации Бизнесов/Проектов</v>
          </cell>
          <cell r="D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</row>
        <row r="4479">
          <cell r="C4479" t="str">
            <v>Поступления от займов выданных (сторонние контрагенты и прочие акционеры, кроме РМАГ)</v>
          </cell>
          <cell r="D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</row>
        <row r="4480">
          <cell r="C4480" t="str">
            <v>Поступления от займов выданных (Бизнесы/Проекты/ДЗО)</v>
          </cell>
          <cell r="D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</row>
        <row r="4481">
          <cell r="C4481" t="str">
            <v>Прочие поступления по инвестиционной деятельности</v>
          </cell>
          <cell r="D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</row>
        <row r="4482">
          <cell r="C4482" t="str">
            <v>Оборудование Oerlikon</v>
          </cell>
          <cell r="D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</row>
        <row r="4483">
          <cell r="C4483" t="str">
            <v>Оборудование Oerlikon. Расходы на БГ</v>
          </cell>
          <cell r="D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</row>
        <row r="4484">
          <cell r="C4484" t="str">
            <v>Таможенное оформление</v>
          </cell>
          <cell r="D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</row>
        <row r="4485">
          <cell r="C4485" t="str">
            <v>Вспомогательное оборудование</v>
          </cell>
          <cell r="D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</row>
        <row r="4486">
          <cell r="C4486" t="str">
            <v>Генеральный подряд</v>
          </cell>
          <cell r="D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</row>
        <row r="4487">
          <cell r="C4487" t="str">
            <v>Технический надзор</v>
          </cell>
          <cell r="D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</row>
        <row r="4488">
          <cell r="C4488" t="str">
            <v>СМР + проектирование + аренда (покупка) земли</v>
          </cell>
          <cell r="D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</row>
        <row r="4489">
          <cell r="C4489" t="str">
            <v>Вложения в проекты "под ключ"</v>
          </cell>
          <cell r="D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</row>
        <row r="4490">
          <cell r="C4490" t="str">
            <v>Прочие инвестиции в основные средства</v>
          </cell>
          <cell r="D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</row>
        <row r="4491">
          <cell r="C4491" t="str">
            <v>Инвестиции в бизнесы/проекты/ДЗО</v>
          </cell>
          <cell r="D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</row>
        <row r="4492">
          <cell r="C4492" t="str">
            <v>Выплаты по займам выданным (сторонние контрагенты и прочие акционеры, кроме РМАГ)</v>
          </cell>
          <cell r="D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</row>
        <row r="4493">
          <cell r="C4493" t="str">
            <v>Выплаты по займам выданным (Бизнесы/Проекты/ДЗО)</v>
          </cell>
          <cell r="D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</row>
        <row r="4494">
          <cell r="C4494" t="str">
            <v>Вложение в уставный капитал НТЦ</v>
          </cell>
          <cell r="D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</row>
        <row r="4495">
          <cell r="C4495" t="str">
            <v>Расходы на НИР и НИОКР НТЦ</v>
          </cell>
          <cell r="D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</row>
        <row r="4496">
          <cell r="C4496" t="str">
            <v>Акционерное финансирование от РМАГ</v>
          </cell>
          <cell r="D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</row>
        <row r="4497">
          <cell r="C4497" t="str">
            <v>Акционерное финансирование от Меткомбанка</v>
          </cell>
          <cell r="D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</row>
        <row r="4498">
          <cell r="C4498" t="str">
            <v>Акционерное финансирование от 3-х лиц по указанию РМАГ</v>
          </cell>
          <cell r="D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</row>
        <row r="4499">
          <cell r="C4499" t="str">
            <v>Акционерное финансирование от прочих акционеров</v>
          </cell>
          <cell r="D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</row>
        <row r="4500">
          <cell r="C4500" t="str">
            <v>Привлечение банковских кредитов</v>
          </cell>
          <cell r="D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</row>
        <row r="4501">
          <cell r="C4501" t="str">
            <v>Поступления от займов полученных (сторонние контрагенты и прочие акционеры, кроме РМАГ)</v>
          </cell>
          <cell r="D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</row>
        <row r="4502">
          <cell r="C4502" t="str">
            <v>Поступления от займов полученных (Бизнесы/Проекты/ДЗО)</v>
          </cell>
          <cell r="D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</row>
        <row r="4503">
          <cell r="C4503" t="str">
            <v>Поступления от ценных бумаг</v>
          </cell>
          <cell r="D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</row>
        <row r="4504">
          <cell r="C4504" t="str">
            <v>Прочие поступления по финансовой деятельности</v>
          </cell>
          <cell r="D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</row>
        <row r="4505">
          <cell r="C4505" t="str">
            <v>Выплата дивидендов в РМАГ</v>
          </cell>
          <cell r="D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</row>
        <row r="4506">
          <cell r="C4506" t="str">
            <v>Выплата дивидендов в Меткомбанк</v>
          </cell>
          <cell r="D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</row>
        <row r="4507">
          <cell r="C4507" t="str">
            <v>Выплата дивидендов на 3-х лиц по указанию РМАГ</v>
          </cell>
          <cell r="D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</row>
        <row r="4508">
          <cell r="C4508" t="str">
            <v>Выплата дивидендов прочим акционерам</v>
          </cell>
          <cell r="D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</row>
        <row r="4509">
          <cell r="C4509" t="str">
            <v>Погашение банковских кредитов</v>
          </cell>
          <cell r="D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</row>
        <row r="4510">
          <cell r="C4510" t="str">
            <v>Выплаты по займам полученным (сторонние контрагенты и прочие акционеры, кроме РМАГ)</v>
          </cell>
          <cell r="D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</row>
        <row r="4511">
          <cell r="C4511" t="str">
            <v>Выплаты по займам полученным (Бизнесы/Проекты/ДЗО)</v>
          </cell>
          <cell r="D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</row>
        <row r="4512">
          <cell r="C4512" t="str">
            <v>Выплаты по ценным бумагам</v>
          </cell>
          <cell r="D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</row>
        <row r="4513">
          <cell r="C4513" t="str">
            <v>Прочие расходы по финансовой деятельности</v>
          </cell>
          <cell r="D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</row>
        <row r="4514">
          <cell r="C4514" t="str">
            <v>Курсовые разницы</v>
          </cell>
          <cell r="D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</row>
        <row r="4515">
          <cell r="C4515" t="str">
            <v>Транзитные поступления от РМАГ</v>
          </cell>
          <cell r="D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</row>
        <row r="4516">
          <cell r="C4516" t="str">
            <v>Транзитные поступления от Меткомбанка</v>
          </cell>
          <cell r="D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</row>
        <row r="4517">
          <cell r="C4517" t="str">
            <v>Транзитные поступления от 3-х лиц по указанию РМАГ</v>
          </cell>
          <cell r="D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</row>
        <row r="4518">
          <cell r="C4518" t="str">
            <v>Транзитные поступления от Бизнесов/Проектов/ДЗО</v>
          </cell>
          <cell r="D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</row>
        <row r="4519">
          <cell r="C4519" t="str">
            <v>Транзитные выбытия в РМАГ</v>
          </cell>
          <cell r="D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</row>
        <row r="4520">
          <cell r="C4520" t="str">
            <v>Транзитные выбытия в Меткомбанк</v>
          </cell>
          <cell r="D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</row>
        <row r="4521">
          <cell r="C4521" t="str">
            <v>Транзитные выбытия на 3-х лиц по указанию РМАГ</v>
          </cell>
          <cell r="D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</row>
        <row r="4522">
          <cell r="C4522" t="str">
            <v>Транзитные выбытия в Бизнесы/Проекты/ДЗО</v>
          </cell>
          <cell r="D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</row>
        <row r="4523">
          <cell r="C4523" t="str">
            <v>Чистое изменение денежных средств</v>
          </cell>
          <cell r="D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</row>
        <row r="4524">
          <cell r="C4524" t="str">
            <v>Денежные средства на начало периода</v>
          </cell>
          <cell r="D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</row>
        <row r="4525">
          <cell r="C4525" t="str">
            <v>Денежные средства на конец периода</v>
          </cell>
          <cell r="D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</row>
        <row r="4526">
          <cell r="C4526" t="str">
            <v>Покупка валюты</v>
          </cell>
          <cell r="D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</row>
        <row r="4527">
          <cell r="C4527" t="str">
            <v>Перевод собственных средств</v>
          </cell>
          <cell r="D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</row>
        <row r="4528">
          <cell r="D4528" t="str">
            <v>УК</v>
          </cell>
          <cell r="H4528">
            <v>-5147372</v>
          </cell>
          <cell r="I4528">
            <v>-1507383.0485029998</v>
          </cell>
          <cell r="J4528">
            <v>-2199786.0643999996</v>
          </cell>
          <cell r="K4528">
            <v>-8854541.1129029989</v>
          </cell>
          <cell r="L4528">
            <v>-321800</v>
          </cell>
          <cell r="M4528">
            <v>-48615.44</v>
          </cell>
          <cell r="N4528">
            <v>-321800</v>
          </cell>
          <cell r="O4528">
            <v>-321800</v>
          </cell>
          <cell r="P4528">
            <v>-321800</v>
          </cell>
          <cell r="Q4528">
            <v>-833320</v>
          </cell>
          <cell r="R4528">
            <v>-571800</v>
          </cell>
          <cell r="S4528">
            <v>-671800</v>
          </cell>
          <cell r="T4528">
            <v>-497457</v>
          </cell>
          <cell r="U4528">
            <v>-571800</v>
          </cell>
          <cell r="V4528">
            <v>-671800</v>
          </cell>
          <cell r="W4528">
            <v>206265680</v>
          </cell>
          <cell r="X4528">
            <v>201111887.56</v>
          </cell>
        </row>
        <row r="4529">
          <cell r="C4529" t="str">
            <v>Доходы от продажи собственных модулей</v>
          </cell>
          <cell r="D4529" t="str">
            <v>УК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207149000</v>
          </cell>
          <cell r="X4529">
            <v>207149000</v>
          </cell>
        </row>
        <row r="4530">
          <cell r="C4530" t="str">
            <v>НИР и НИОКР НТЦ - Хевел</v>
          </cell>
          <cell r="D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</row>
        <row r="4531">
          <cell r="C4531" t="str">
            <v>Генеральный подряд ИЭС - Хевел</v>
          </cell>
          <cell r="D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</row>
        <row r="4532">
          <cell r="C4532" t="str">
            <v>Поступления от Бизнесов/Проектов</v>
          </cell>
          <cell r="D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</row>
        <row r="4533">
          <cell r="C4533" t="str">
            <v>Проценты по банковским депозитам</v>
          </cell>
          <cell r="D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</row>
        <row r="4534">
          <cell r="C4534" t="str">
            <v>Проценты по предоставленным кредитам/займам</v>
          </cell>
          <cell r="D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</row>
        <row r="4535">
          <cell r="C4535" t="str">
            <v>Доходы от продажи модулей</v>
          </cell>
          <cell r="D4535" t="str">
            <v>УК</v>
          </cell>
          <cell r="H4535">
            <v>832100</v>
          </cell>
          <cell r="I4535">
            <v>832100</v>
          </cell>
          <cell r="J4535">
            <v>832100</v>
          </cell>
          <cell r="K4535">
            <v>2496300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</row>
        <row r="4536">
          <cell r="C4536" t="str">
            <v>Доходы от продажи коммерческих установок</v>
          </cell>
          <cell r="D4536" t="str">
            <v>УК</v>
          </cell>
          <cell r="H4536">
            <v>0</v>
          </cell>
          <cell r="I4536">
            <v>0</v>
          </cell>
          <cell r="J4536">
            <v>88751.05</v>
          </cell>
          <cell r="K4536">
            <v>88751.05</v>
          </cell>
          <cell r="L4536">
            <v>0</v>
          </cell>
          <cell r="M4536">
            <v>273184.56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1000863</v>
          </cell>
          <cell r="U4536">
            <v>0</v>
          </cell>
          <cell r="V4536">
            <v>0</v>
          </cell>
          <cell r="W4536">
            <v>0</v>
          </cell>
          <cell r="X4536">
            <v>1274047.56</v>
          </cell>
        </row>
        <row r="4537">
          <cell r="C4537" t="str">
            <v>Оказание услуг технического исполнителя</v>
          </cell>
          <cell r="D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</row>
        <row r="4538">
          <cell r="C4538" t="str">
            <v>Прочие поступления</v>
          </cell>
          <cell r="D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</row>
        <row r="4539">
          <cell r="C4539" t="str">
            <v>Сырье и материалы</v>
          </cell>
          <cell r="D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</row>
        <row r="4540">
          <cell r="C4540" t="str">
            <v>ФОТ + ЕСН</v>
          </cell>
          <cell r="D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</row>
        <row r="4541">
          <cell r="C4541" t="str">
            <v>Электроэнергия</v>
          </cell>
          <cell r="D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</row>
        <row r="4542">
          <cell r="C4542" t="str">
            <v>Общепроизводственные</v>
          </cell>
          <cell r="D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</row>
        <row r="4543">
          <cell r="C4543" t="str">
            <v>Прочие производственные расходы</v>
          </cell>
          <cell r="D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</row>
        <row r="4544">
          <cell r="C4544" t="str">
            <v>Операционные расходы по новым проектам</v>
          </cell>
          <cell r="D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</row>
        <row r="4545">
          <cell r="C4545" t="str">
            <v>Выплата процентов по полученным займам и кредитам</v>
          </cell>
          <cell r="D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</row>
        <row r="4546">
          <cell r="C4546" t="str">
            <v>Налоги и сборы, штрафы и пени</v>
          </cell>
          <cell r="D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</row>
        <row r="4547">
          <cell r="C4547" t="str">
            <v>Возмещение НДС</v>
          </cell>
          <cell r="D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</row>
        <row r="4548">
          <cell r="C4548" t="str">
            <v>Расходы на закупку модулей</v>
          </cell>
          <cell r="D4548" t="str">
            <v>УК</v>
          </cell>
          <cell r="H4548">
            <v>5750000</v>
          </cell>
          <cell r="I4548">
            <v>0</v>
          </cell>
          <cell r="J4548">
            <v>0</v>
          </cell>
          <cell r="K4548">
            <v>5750000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</row>
        <row r="4549">
          <cell r="C4549" t="str">
            <v>Расходы на закупку и монтаж коммерческих установок</v>
          </cell>
          <cell r="D4549" t="str">
            <v>УК</v>
          </cell>
          <cell r="H4549">
            <v>0</v>
          </cell>
          <cell r="I4549">
            <v>65053.04</v>
          </cell>
          <cell r="J4549">
            <v>0</v>
          </cell>
          <cell r="K4549">
            <v>65053.04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615000</v>
          </cell>
          <cell r="U4549">
            <v>0</v>
          </cell>
          <cell r="V4549">
            <v>0</v>
          </cell>
          <cell r="W4549">
            <v>0</v>
          </cell>
          <cell r="X4549">
            <v>615000</v>
          </cell>
        </row>
        <row r="4550">
          <cell r="C4550" t="str">
            <v>Прочие расходы</v>
          </cell>
          <cell r="D4550" t="str">
            <v>УК</v>
          </cell>
          <cell r="H4550">
            <v>0</v>
          </cell>
          <cell r="I4550">
            <v>0</v>
          </cell>
          <cell r="J4550">
            <v>1588525</v>
          </cell>
          <cell r="K4550">
            <v>1588525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200000</v>
          </cell>
          <cell r="R4550">
            <v>200000</v>
          </cell>
          <cell r="S4550">
            <v>200000</v>
          </cell>
          <cell r="T4550">
            <v>200000</v>
          </cell>
          <cell r="U4550">
            <v>200000</v>
          </cell>
          <cell r="V4550">
            <v>200000</v>
          </cell>
          <cell r="W4550">
            <v>200000</v>
          </cell>
          <cell r="X4550">
            <v>1400000</v>
          </cell>
        </row>
        <row r="4551">
          <cell r="C4551" t="str">
            <v>Коммерческие расходы</v>
          </cell>
          <cell r="D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</row>
        <row r="4552">
          <cell r="C4552" t="str">
            <v>основная зарплата + подоходный налог</v>
          </cell>
          <cell r="D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</row>
        <row r="4553">
          <cell r="C4553" t="str">
            <v>бонус + подоходный налог</v>
          </cell>
          <cell r="D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</row>
        <row r="4554">
          <cell r="C4554" t="str">
            <v>льготы, материальная помощь</v>
          </cell>
          <cell r="D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</row>
        <row r="4555">
          <cell r="C4555" t="str">
            <v>резерв (фонд оплаты труда)</v>
          </cell>
          <cell r="D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</row>
        <row r="4556">
          <cell r="C4556" t="str">
            <v>Социальные выплаты (ЕСН)</v>
          </cell>
          <cell r="D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</row>
        <row r="4557">
          <cell r="C4557" t="str">
            <v>Добровольное медицинское страхование</v>
          </cell>
          <cell r="D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</row>
        <row r="4558">
          <cell r="C4558" t="str">
            <v>Прочие виды страхования</v>
          </cell>
          <cell r="D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</row>
        <row r="4559">
          <cell r="C4559" t="str">
            <v>спортивно-оздоровительные мероприятия</v>
          </cell>
          <cell r="D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</row>
        <row r="4560">
          <cell r="C4560" t="str">
            <v>расходы на культурно-массовые мероприятия, корпоративные вечера и пр.</v>
          </cell>
          <cell r="D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</row>
        <row r="4561">
          <cell r="C4561" t="str">
            <v>Взносы в негосударственный ПФ</v>
          </cell>
          <cell r="D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</row>
        <row r="4562">
          <cell r="C4562" t="str">
            <v>Аренда квартиры</v>
          </cell>
          <cell r="D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</row>
        <row r="4563">
          <cell r="C4563" t="str">
            <v>Коммунальные платежи (квартира)</v>
          </cell>
          <cell r="D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</row>
        <row r="4564">
          <cell r="C4564" t="str">
            <v>Прочие расходы (содержание персонала)</v>
          </cell>
          <cell r="D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</row>
        <row r="4565">
          <cell r="C4565" t="str">
            <v>Командировочные расходы</v>
          </cell>
          <cell r="D4565" t="str">
            <v>УК</v>
          </cell>
          <cell r="H4565">
            <v>229472</v>
          </cell>
          <cell r="I4565">
            <v>363800</v>
          </cell>
          <cell r="J4565">
            <v>363800</v>
          </cell>
          <cell r="K4565">
            <v>957072</v>
          </cell>
          <cell r="L4565">
            <v>321800</v>
          </cell>
          <cell r="M4565">
            <v>321800</v>
          </cell>
          <cell r="N4565">
            <v>321800</v>
          </cell>
          <cell r="O4565">
            <v>321800</v>
          </cell>
          <cell r="P4565">
            <v>321800</v>
          </cell>
          <cell r="Q4565">
            <v>321800</v>
          </cell>
          <cell r="R4565">
            <v>321800</v>
          </cell>
          <cell r="S4565">
            <v>321800</v>
          </cell>
          <cell r="T4565">
            <v>321800</v>
          </cell>
          <cell r="U4565">
            <v>321800</v>
          </cell>
          <cell r="V4565">
            <v>321800</v>
          </cell>
          <cell r="W4565">
            <v>321800</v>
          </cell>
          <cell r="X4565">
            <v>3861600</v>
          </cell>
        </row>
        <row r="4566">
          <cell r="C4566" t="str">
            <v>Представительские расходы</v>
          </cell>
          <cell r="D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</row>
        <row r="4567">
          <cell r="C4567" t="str">
            <v>расходы на текущее обучение</v>
          </cell>
          <cell r="D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</row>
        <row r="4568">
          <cell r="C4568" t="str">
            <v>расходы на целевое обучение</v>
          </cell>
          <cell r="D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</row>
        <row r="4569">
          <cell r="C4569" t="str">
            <v>Услуги рекрутинговых агентств и прочие расходы по подбору персонала</v>
          </cell>
          <cell r="D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</row>
        <row r="4570">
          <cell r="C4570" t="str">
            <v>ремонт и обслуживание зданий и сооружений</v>
          </cell>
          <cell r="D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</row>
        <row r="4571">
          <cell r="C4571" t="str">
            <v>ремонт мебели</v>
          </cell>
          <cell r="D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</row>
        <row r="4572">
          <cell r="C4572" t="str">
            <v>ремонт бытовой техники</v>
          </cell>
          <cell r="D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</row>
        <row r="4573">
          <cell r="C4573" t="str">
            <v>запчасти и материалы</v>
          </cell>
          <cell r="D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</row>
        <row r="4574">
          <cell r="C4574" t="str">
            <v>оформление и обустройство офисов</v>
          </cell>
          <cell r="D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</row>
        <row r="4575">
          <cell r="C4575" t="str">
            <v>уборка офисов</v>
          </cell>
          <cell r="D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</row>
        <row r="4576">
          <cell r="C4576" t="str">
            <v>Услуги коммунального хозяйства</v>
          </cell>
          <cell r="D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</row>
        <row r="4577">
          <cell r="C4577" t="str">
            <v>канцелярские товары</v>
          </cell>
          <cell r="D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</row>
        <row r="4578">
          <cell r="C4578" t="str">
            <v>изготовление визиток (деловой полиграфии)</v>
          </cell>
          <cell r="D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</row>
        <row r="4579">
          <cell r="C4579" t="str">
            <v>хозтовары</v>
          </cell>
          <cell r="D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</row>
        <row r="4580">
          <cell r="C4580" t="str">
            <v>экономическая, правовая, справочная литература</v>
          </cell>
          <cell r="D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</row>
        <row r="4581">
          <cell r="C4581" t="str">
            <v>чистая вода</v>
          </cell>
          <cell r="D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</row>
        <row r="4582">
          <cell r="C4582" t="str">
            <v>прочие расходы (содержание офиса)</v>
          </cell>
          <cell r="D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</row>
        <row r="4583">
          <cell r="C4583" t="str">
            <v>Аренда офиса</v>
          </cell>
          <cell r="D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</row>
        <row r="4584">
          <cell r="C4584" t="str">
            <v>Аренда автостоянки</v>
          </cell>
          <cell r="D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</row>
        <row r="4585">
          <cell r="C4585" t="str">
            <v>Прочие расходы (аренда зданий)</v>
          </cell>
          <cell r="D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</row>
        <row r="4586">
          <cell r="C4586" t="str">
            <v>ГСМ</v>
          </cell>
          <cell r="D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</row>
        <row r="4587">
          <cell r="C4587" t="str">
            <v>услуги по ремонту и обслуживанию</v>
          </cell>
          <cell r="D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</row>
        <row r="4588">
          <cell r="C4588" t="str">
            <v>Аренда машин / проездные</v>
          </cell>
          <cell r="D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</row>
        <row r="4589">
          <cell r="C4589" t="str">
            <v>Прочие расходы на транспорт</v>
          </cell>
          <cell r="D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</row>
        <row r="4590">
          <cell r="C4590" t="str">
            <v>поддержка ПО</v>
          </cell>
          <cell r="D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</row>
        <row r="4591">
          <cell r="C4591" t="str">
            <v>ремонт и сервисное обслуживание</v>
          </cell>
          <cell r="D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</row>
        <row r="4592">
          <cell r="C4592" t="str">
            <v>расходы на хостинг и аутсорсинг</v>
          </cell>
          <cell r="D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</row>
        <row r="4593">
          <cell r="C4593" t="str">
            <v>Запасные части и расходные материалы для оргтехники</v>
          </cell>
          <cell r="D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</row>
        <row r="4594">
          <cell r="C4594" t="str">
            <v>Прочие расходы на содержание офисной техники и IT</v>
          </cell>
          <cell r="D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</row>
        <row r="4595">
          <cell r="C4595" t="str">
            <v>Услуги мобильной связи</v>
          </cell>
          <cell r="D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</row>
        <row r="4596">
          <cell r="C4596" t="str">
            <v>Услуги фиксированной связи</v>
          </cell>
          <cell r="D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</row>
        <row r="4597">
          <cell r="C4597" t="str">
            <v>Услуги Интернет</v>
          </cell>
          <cell r="D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</row>
        <row r="4598">
          <cell r="C4598" t="str">
            <v>Почтово-телеграфные и курьерские расходы</v>
          </cell>
          <cell r="D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</row>
        <row r="4599">
          <cell r="C4599" t="str">
            <v>Подписка на периодические издания</v>
          </cell>
          <cell r="D4599" t="str">
            <v>УК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</row>
        <row r="4600">
          <cell r="C4600" t="str">
            <v>Прочие услуги связи</v>
          </cell>
          <cell r="D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</row>
        <row r="4601">
          <cell r="C4601" t="str">
            <v>Аренда каналов связи</v>
          </cell>
          <cell r="D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</row>
        <row r="4602">
          <cell r="C4602" t="str">
            <v>Услуги по охране объектов и персонала</v>
          </cell>
          <cell r="D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</row>
        <row r="4603">
          <cell r="C4603" t="str">
            <v>Информационная безопасность</v>
          </cell>
          <cell r="D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</row>
        <row r="4604">
          <cell r="C4604" t="str">
            <v>Прочие расходы (безопасность)</v>
          </cell>
          <cell r="D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</row>
        <row r="4605">
          <cell r="C4605" t="str">
            <v>Услуги внешнего аудита</v>
          </cell>
          <cell r="D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</row>
        <row r="4606">
          <cell r="C4606" t="str">
            <v>Юридические услуги</v>
          </cell>
          <cell r="D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</row>
        <row r="4607">
          <cell r="C4607" t="str">
            <v>Услуги регистраторов, нотариальные услуги</v>
          </cell>
          <cell r="D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</row>
        <row r="4608">
          <cell r="C4608" t="str">
            <v>Консультационно-информационные услуги</v>
          </cell>
          <cell r="D4608" t="str">
            <v>УК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311520</v>
          </cell>
          <cell r="R4608">
            <v>0</v>
          </cell>
          <cell r="S4608">
            <v>0</v>
          </cell>
          <cell r="T4608">
            <v>311520</v>
          </cell>
          <cell r="U4608">
            <v>0</v>
          </cell>
          <cell r="V4608">
            <v>0</v>
          </cell>
          <cell r="W4608">
            <v>311520</v>
          </cell>
          <cell r="X4608">
            <v>934560</v>
          </cell>
        </row>
        <row r="4609">
          <cell r="C4609" t="str">
            <v>Комиссии банков</v>
          </cell>
          <cell r="D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</row>
        <row r="4610">
          <cell r="C4610" t="str">
            <v>Услуги налоговых консультантов</v>
          </cell>
          <cell r="D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</row>
        <row r="4611">
          <cell r="C4611" t="str">
            <v>Налоги</v>
          </cell>
          <cell r="D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</row>
        <row r="4612">
          <cell r="C4612" t="str">
            <v>Штрафы и пени по налогам и сборам</v>
          </cell>
          <cell r="D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</row>
        <row r="4613">
          <cell r="C4613" t="str">
            <v>Бухгалтерские услуги</v>
          </cell>
          <cell r="D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</row>
        <row r="4614">
          <cell r="C4614" t="str">
            <v>Прочие расходы (проф. услуги)</v>
          </cell>
          <cell r="D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</row>
        <row r="4615">
          <cell r="C4615" t="str">
            <v>на корпоративные медиа (реклама)</v>
          </cell>
          <cell r="D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</row>
        <row r="4616">
          <cell r="C4616" t="str">
            <v>на корпоративные презентации (реклама)</v>
          </cell>
          <cell r="D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</row>
        <row r="4617">
          <cell r="C4617" t="str">
            <v>на федеральные и региональные СМИ (реклама)</v>
          </cell>
          <cell r="D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</row>
        <row r="4618">
          <cell r="C4618" t="str">
            <v>прочие (реклама)</v>
          </cell>
          <cell r="D4618" t="str">
            <v>УК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50000</v>
          </cell>
          <cell r="S4618">
            <v>150000</v>
          </cell>
          <cell r="T4618">
            <v>50000</v>
          </cell>
          <cell r="U4618">
            <v>50000</v>
          </cell>
          <cell r="V4618">
            <v>150000</v>
          </cell>
          <cell r="W4618">
            <v>50000</v>
          </cell>
          <cell r="X4618">
            <v>500000</v>
          </cell>
        </row>
        <row r="4619">
          <cell r="C4619" t="str">
            <v>внутренние коммуникации (корп. мероприятия)</v>
          </cell>
          <cell r="D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</row>
        <row r="4620">
          <cell r="C4620" t="str">
            <v>проведение Стратегической сессии и семинаров (корп. мероприятия)</v>
          </cell>
          <cell r="D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</row>
        <row r="4621">
          <cell r="C4621" t="str">
            <v>участие в общественно-экономических мероприятиях (соц. проекты)</v>
          </cell>
          <cell r="D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</row>
        <row r="4622">
          <cell r="C4622" t="str">
            <v>поддержка некоммерческих и неправительственных организаций и объединений (соц. проекты)</v>
          </cell>
          <cell r="D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</row>
        <row r="4623">
          <cell r="C4623" t="str">
            <v>Прочие расходы (связи с общественностью)</v>
          </cell>
          <cell r="D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</row>
        <row r="4624">
          <cell r="C4624" t="str">
            <v>Ремонт офисных зданий и сооружений</v>
          </cell>
          <cell r="D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</row>
        <row r="4625">
          <cell r="C4625" t="str">
            <v>Покупка автотранспорта</v>
          </cell>
          <cell r="D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</row>
        <row r="4626">
          <cell r="C4626" t="str">
            <v>мебель</v>
          </cell>
          <cell r="D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</row>
        <row r="4627">
          <cell r="C4627" t="str">
            <v>компьютерная техника</v>
          </cell>
          <cell r="D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</row>
        <row r="4628">
          <cell r="C4628" t="str">
            <v>средства связи, бытовая техника</v>
          </cell>
          <cell r="D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</row>
        <row r="4629">
          <cell r="C4629" t="str">
            <v>серверное и сетевое оборудование</v>
          </cell>
          <cell r="D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</row>
        <row r="4630">
          <cell r="C4630" t="str">
            <v>Программное обеспечение</v>
          </cell>
          <cell r="D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</row>
        <row r="4631">
          <cell r="C4631" t="str">
            <v>Прочие расходы (инвестиции АУР)</v>
          </cell>
          <cell r="D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</row>
        <row r="4632">
          <cell r="C4632" t="str">
            <v>Доходы от проектов "под ключ"</v>
          </cell>
          <cell r="D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</row>
        <row r="4633">
          <cell r="C4633" t="str">
            <v>Доходы от продажи основных средств</v>
          </cell>
          <cell r="D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</row>
        <row r="4634">
          <cell r="C4634" t="str">
            <v>Поступления от реализации Бизнесов/Проектов</v>
          </cell>
          <cell r="D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</row>
        <row r="4635">
          <cell r="C4635" t="str">
            <v>Поступления от займов выданных (сторонние контрагенты и прочие акционеры, кроме РМАГ)</v>
          </cell>
          <cell r="D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</row>
        <row r="4636">
          <cell r="C4636" t="str">
            <v>Поступления от займов выданных (Бизнесы/Проекты/ДЗО)</v>
          </cell>
          <cell r="D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</row>
        <row r="4637">
          <cell r="C4637" t="str">
            <v>Прочие поступления по инвестиционной деятельности</v>
          </cell>
          <cell r="D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</row>
        <row r="4638">
          <cell r="C4638" t="str">
            <v>Оборудование Oerlikon</v>
          </cell>
          <cell r="D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</row>
        <row r="4639">
          <cell r="C4639" t="str">
            <v>Оборудование Oerlikon. Расходы на БГ</v>
          </cell>
          <cell r="D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</row>
        <row r="4640">
          <cell r="C4640" t="str">
            <v>Таможенное оформление</v>
          </cell>
          <cell r="D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</row>
        <row r="4641">
          <cell r="C4641" t="str">
            <v>Вспомогательное оборудование</v>
          </cell>
          <cell r="D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</row>
        <row r="4642">
          <cell r="C4642" t="str">
            <v>Генеральный подряд</v>
          </cell>
          <cell r="D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</row>
        <row r="4643">
          <cell r="C4643" t="str">
            <v>Технический надзор</v>
          </cell>
          <cell r="D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</row>
        <row r="4644">
          <cell r="C4644" t="str">
            <v>СМР + проектирование + аренда (покупка) земли</v>
          </cell>
          <cell r="D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</row>
        <row r="4645">
          <cell r="C4645" t="str">
            <v>Вложения в проекты "под ключ"</v>
          </cell>
          <cell r="D4645" t="str">
            <v>УК</v>
          </cell>
          <cell r="H4645">
            <v>0</v>
          </cell>
          <cell r="I4645">
            <v>1910630.0085029998</v>
          </cell>
          <cell r="J4645">
            <v>1168312.1143999998</v>
          </cell>
          <cell r="K4645">
            <v>3078942.1229029996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</row>
        <row r="4646">
          <cell r="C4646" t="str">
            <v>Прочие инвестиции в основные средства</v>
          </cell>
          <cell r="D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</row>
        <row r="4647">
          <cell r="C4647" t="str">
            <v>Инвестиции в бизнесы/проекты/ДЗО</v>
          </cell>
          <cell r="D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</row>
        <row r="4648">
          <cell r="C4648" t="str">
            <v>Выплаты по займам выданным (сторонние контрагенты и прочие акционеры, кроме РМАГ)</v>
          </cell>
          <cell r="D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</row>
        <row r="4649">
          <cell r="C4649" t="str">
            <v>Выплаты по займам выданным (Бизнесы/Проекты/ДЗО)</v>
          </cell>
          <cell r="D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</row>
        <row r="4650">
          <cell r="C4650" t="str">
            <v>Вложение в уставный капитал НТЦ</v>
          </cell>
          <cell r="D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</row>
        <row r="4651">
          <cell r="C4651" t="str">
            <v>Расходы на НИР и НИОКР НТЦ</v>
          </cell>
          <cell r="D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</row>
        <row r="4652">
          <cell r="C4652" t="str">
            <v>Акционерное финансирование от РМАГ</v>
          </cell>
          <cell r="D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</row>
        <row r="4653">
          <cell r="C4653" t="str">
            <v>Акционерное финансирование от Меткомбанка</v>
          </cell>
          <cell r="D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</row>
        <row r="4654">
          <cell r="C4654" t="str">
            <v>Акционерное финансирование от 3-х лиц по указанию РМАГ</v>
          </cell>
          <cell r="D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</row>
        <row r="4655">
          <cell r="C4655" t="str">
            <v>Акционерное финансирование от прочих акционеров</v>
          </cell>
          <cell r="D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</row>
        <row r="4656">
          <cell r="C4656" t="str">
            <v>Привлечение банковских кредитов</v>
          </cell>
          <cell r="D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</row>
        <row r="4657">
          <cell r="C4657" t="str">
            <v>Поступления от займов полученных (сторонние контрагенты и прочие акционеры, кроме РМАГ)</v>
          </cell>
          <cell r="D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</row>
        <row r="4658">
          <cell r="C4658" t="str">
            <v>Поступления от займов полученных (Бизнесы/Проекты/ДЗО)</v>
          </cell>
          <cell r="D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</row>
        <row r="4659">
          <cell r="C4659" t="str">
            <v>Поступления от ценных бумаг</v>
          </cell>
          <cell r="D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</row>
        <row r="4660">
          <cell r="C4660" t="str">
            <v>Прочие поступления по финансовой деятельности</v>
          </cell>
          <cell r="D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</row>
        <row r="4661">
          <cell r="C4661" t="str">
            <v>Выплата дивидендов в РМАГ</v>
          </cell>
          <cell r="D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</row>
        <row r="4662">
          <cell r="C4662" t="str">
            <v>Выплата дивидендов в Меткомбанк</v>
          </cell>
          <cell r="D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</row>
        <row r="4663">
          <cell r="C4663" t="str">
            <v>Выплата дивидендов на 3-х лиц по указанию РМАГ</v>
          </cell>
          <cell r="D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</row>
        <row r="4664">
          <cell r="C4664" t="str">
            <v>Выплата дивидендов прочим акционерам</v>
          </cell>
          <cell r="D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</row>
        <row r="4665">
          <cell r="C4665" t="str">
            <v>Погашение банковских кредитов</v>
          </cell>
          <cell r="D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</row>
        <row r="4666">
          <cell r="C4666" t="str">
            <v>Выплаты по займам полученным (сторонние контрагенты и прочие акционеры, кроме РМАГ)</v>
          </cell>
          <cell r="D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</row>
        <row r="4667">
          <cell r="C4667" t="str">
            <v>Выплаты по займам полученным (Бизнесы/Проекты/ДЗО)</v>
          </cell>
          <cell r="D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</row>
        <row r="4668">
          <cell r="C4668" t="str">
            <v>Выплаты по ценным бумагам</v>
          </cell>
          <cell r="D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</row>
        <row r="4669">
          <cell r="C4669" t="str">
            <v>Прочие расходы по финансовой деятельности</v>
          </cell>
          <cell r="D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</row>
        <row r="4670">
          <cell r="C4670" t="str">
            <v>Курсовые разницы</v>
          </cell>
          <cell r="D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</row>
        <row r="4671">
          <cell r="C4671" t="str">
            <v>Транзитные поступления от РМАГ</v>
          </cell>
          <cell r="D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</row>
        <row r="4672">
          <cell r="C4672" t="str">
            <v>Транзитные поступления от Меткомбанка</v>
          </cell>
          <cell r="D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</row>
        <row r="4673">
          <cell r="C4673" t="str">
            <v>Транзитные поступления от 3-х лиц по указанию РМАГ</v>
          </cell>
          <cell r="D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</row>
        <row r="4674">
          <cell r="C4674" t="str">
            <v>Транзитные поступления от Бизнесов/Проектов/ДЗО</v>
          </cell>
          <cell r="D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</row>
        <row r="4675">
          <cell r="C4675" t="str">
            <v>Транзитные выбытия в РМАГ</v>
          </cell>
          <cell r="D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</row>
        <row r="4676">
          <cell r="C4676" t="str">
            <v>Транзитные выбытия в Меткомбанк</v>
          </cell>
          <cell r="D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</row>
        <row r="4677">
          <cell r="C4677" t="str">
            <v>Транзитные выбытия на 3-х лиц по указанию РМАГ</v>
          </cell>
          <cell r="D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</row>
        <row r="4678">
          <cell r="C4678" t="str">
            <v>Транзитные выбытия в Бизнесы/Проекты/ДЗО</v>
          </cell>
          <cell r="D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</row>
        <row r="4679">
          <cell r="C4679" t="str">
            <v>Чистое изменение денежных средств</v>
          </cell>
          <cell r="D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</row>
        <row r="4680">
          <cell r="C4680" t="str">
            <v>Денежные средства на начало периода</v>
          </cell>
          <cell r="D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</row>
        <row r="4681">
          <cell r="C4681" t="str">
            <v>Денежные средства на конец периода</v>
          </cell>
          <cell r="D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</row>
        <row r="4682">
          <cell r="C4682" t="str">
            <v>Покупка валюты</v>
          </cell>
          <cell r="D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</row>
        <row r="4683">
          <cell r="C4683" t="str">
            <v>Перевод собственных средств</v>
          </cell>
          <cell r="D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</row>
        <row r="4684">
          <cell r="D4684" t="str">
            <v>УК</v>
          </cell>
          <cell r="H4684">
            <v>55470000</v>
          </cell>
          <cell r="I4684">
            <v>-30000</v>
          </cell>
          <cell r="J4684">
            <v>-50000</v>
          </cell>
          <cell r="K4684">
            <v>55390000</v>
          </cell>
          <cell r="L4684">
            <v>-30000</v>
          </cell>
          <cell r="M4684">
            <v>-30000</v>
          </cell>
          <cell r="N4684">
            <v>-30000</v>
          </cell>
          <cell r="O4684">
            <v>34770000</v>
          </cell>
          <cell r="P4684">
            <v>18370000</v>
          </cell>
          <cell r="Q4684">
            <v>-30000</v>
          </cell>
          <cell r="R4684">
            <v>5250000</v>
          </cell>
          <cell r="S4684">
            <v>21750000</v>
          </cell>
          <cell r="T4684">
            <v>6450000</v>
          </cell>
          <cell r="U4684">
            <v>-50000</v>
          </cell>
          <cell r="V4684">
            <v>5050000</v>
          </cell>
          <cell r="W4684">
            <v>-50000</v>
          </cell>
          <cell r="X4684">
            <v>91420000</v>
          </cell>
        </row>
        <row r="4685">
          <cell r="C4685" t="str">
            <v>Доходы от продажи собственных модулей</v>
          </cell>
          <cell r="D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</row>
        <row r="4686">
          <cell r="C4686" t="str">
            <v>НИР и НИОКР НТЦ - Хевел</v>
          </cell>
          <cell r="D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</row>
        <row r="4687">
          <cell r="C4687" t="str">
            <v>Генеральный подряд ИЭС - Хевел</v>
          </cell>
          <cell r="D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</row>
        <row r="4688">
          <cell r="C4688" t="str">
            <v>Поступления от Бизнесов/Проектов</v>
          </cell>
          <cell r="D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</row>
        <row r="4689">
          <cell r="C4689" t="str">
            <v>Проценты по банковским депозитам</v>
          </cell>
          <cell r="D4689" t="str">
            <v>УК</v>
          </cell>
          <cell r="H4689">
            <v>55500000</v>
          </cell>
          <cell r="I4689">
            <v>0</v>
          </cell>
          <cell r="J4689">
            <v>0</v>
          </cell>
          <cell r="K4689">
            <v>55500000</v>
          </cell>
          <cell r="L4689">
            <v>0</v>
          </cell>
          <cell r="M4689">
            <v>0</v>
          </cell>
          <cell r="N4689">
            <v>0</v>
          </cell>
          <cell r="O4689">
            <v>34800000</v>
          </cell>
          <cell r="P4689">
            <v>18400000</v>
          </cell>
          <cell r="Q4689">
            <v>0</v>
          </cell>
          <cell r="R4689">
            <v>5300000</v>
          </cell>
          <cell r="S4689">
            <v>21800000</v>
          </cell>
          <cell r="T4689">
            <v>6500000</v>
          </cell>
          <cell r="U4689">
            <v>0</v>
          </cell>
          <cell r="V4689">
            <v>5100000</v>
          </cell>
          <cell r="W4689">
            <v>0</v>
          </cell>
          <cell r="X4689">
            <v>91900000</v>
          </cell>
        </row>
        <row r="4690">
          <cell r="C4690" t="str">
            <v>Проценты по предоставленным кредитам/займам</v>
          </cell>
          <cell r="D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</row>
        <row r="4691">
          <cell r="C4691" t="str">
            <v>Доходы от продажи модулей</v>
          </cell>
          <cell r="D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</row>
        <row r="4692">
          <cell r="C4692" t="str">
            <v>Доходы от продажи коммерческих установок</v>
          </cell>
          <cell r="D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</row>
        <row r="4693">
          <cell r="C4693" t="str">
            <v>Оказание услуг технического исполнителя</v>
          </cell>
          <cell r="D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</row>
        <row r="4694">
          <cell r="C4694" t="str">
            <v>Прочие поступления</v>
          </cell>
          <cell r="D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</row>
        <row r="4695">
          <cell r="C4695" t="str">
            <v>Сырье и материалы</v>
          </cell>
          <cell r="D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</row>
        <row r="4696">
          <cell r="C4696" t="str">
            <v>ФОТ + ЕСН</v>
          </cell>
          <cell r="D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</row>
        <row r="4697">
          <cell r="C4697" t="str">
            <v>Электроэнергия</v>
          </cell>
          <cell r="D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</row>
        <row r="4698">
          <cell r="C4698" t="str">
            <v>Общепроизводственные</v>
          </cell>
          <cell r="D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</row>
        <row r="4699">
          <cell r="C4699" t="str">
            <v>Прочие производственные расходы</v>
          </cell>
          <cell r="D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</row>
        <row r="4700">
          <cell r="C4700" t="str">
            <v>Операционные расходы по новым проектам</v>
          </cell>
          <cell r="D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</row>
        <row r="4701">
          <cell r="C4701" t="str">
            <v>Выплата процентов по полученным займам и кредитам</v>
          </cell>
          <cell r="D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</row>
        <row r="4702">
          <cell r="C4702" t="str">
            <v>Налоги и сборы, штрафы и пени</v>
          </cell>
          <cell r="D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</row>
        <row r="4703">
          <cell r="C4703" t="str">
            <v>Возмещение НДС</v>
          </cell>
          <cell r="D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</row>
        <row r="4704">
          <cell r="C4704" t="str">
            <v>Расходы на закупку модулей</v>
          </cell>
          <cell r="D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</row>
        <row r="4705">
          <cell r="C4705" t="str">
            <v>Расходы на закупку и монтаж коммерческих установок</v>
          </cell>
          <cell r="D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</row>
        <row r="4706">
          <cell r="C4706" t="str">
            <v>Прочие расходы</v>
          </cell>
          <cell r="D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</row>
        <row r="4707">
          <cell r="C4707" t="str">
            <v>Коммерческие расходы</v>
          </cell>
          <cell r="D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</row>
        <row r="4708">
          <cell r="C4708" t="str">
            <v>основная зарплата + подоходный налог</v>
          </cell>
          <cell r="D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</row>
        <row r="4709">
          <cell r="C4709" t="str">
            <v>бонус + подоходный налог</v>
          </cell>
          <cell r="D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</row>
        <row r="4710">
          <cell r="C4710" t="str">
            <v>льготы, материальная помощь</v>
          </cell>
          <cell r="D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</row>
        <row r="4711">
          <cell r="C4711" t="str">
            <v>резерв (фонд оплаты труда)</v>
          </cell>
          <cell r="D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</row>
        <row r="4712">
          <cell r="C4712" t="str">
            <v>Социальные выплаты (ЕСН)</v>
          </cell>
          <cell r="D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</row>
        <row r="4713">
          <cell r="C4713" t="str">
            <v>Добровольное медицинское страхование</v>
          </cell>
          <cell r="D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</row>
        <row r="4714">
          <cell r="C4714" t="str">
            <v>Прочие виды страхования</v>
          </cell>
          <cell r="D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</row>
        <row r="4715">
          <cell r="C4715" t="str">
            <v>спортивно-оздоровительные мероприятия</v>
          </cell>
          <cell r="D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</row>
        <row r="4716">
          <cell r="C4716" t="str">
            <v>расходы на культурно-массовые мероприятия, корпоративные вечера и пр.</v>
          </cell>
          <cell r="D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</row>
        <row r="4717">
          <cell r="C4717" t="str">
            <v>Взносы в негосударственный ПФ</v>
          </cell>
          <cell r="D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</row>
        <row r="4718">
          <cell r="C4718" t="str">
            <v>Аренда квартиры</v>
          </cell>
          <cell r="D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</row>
        <row r="4719">
          <cell r="C4719" t="str">
            <v>Коммунальные платежи (квартира)</v>
          </cell>
          <cell r="D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</row>
        <row r="4720">
          <cell r="C4720" t="str">
            <v>Прочие расходы (содержание персонала)</v>
          </cell>
          <cell r="D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</row>
        <row r="4721">
          <cell r="C4721" t="str">
            <v>Командировочные расходы</v>
          </cell>
          <cell r="D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</row>
        <row r="4722">
          <cell r="C4722" t="str">
            <v>Представительские расходы</v>
          </cell>
          <cell r="D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</row>
        <row r="4723">
          <cell r="C4723" t="str">
            <v>расходы на текущее обучение</v>
          </cell>
          <cell r="D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</row>
        <row r="4724">
          <cell r="C4724" t="str">
            <v>расходы на целевое обучение</v>
          </cell>
          <cell r="D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</row>
        <row r="4725">
          <cell r="C4725" t="str">
            <v>Услуги рекрутинговых агентств и прочие расходы по подбору персонала</v>
          </cell>
          <cell r="D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</row>
        <row r="4726">
          <cell r="C4726" t="str">
            <v>ремонт и обслуживание зданий и сооружений</v>
          </cell>
          <cell r="D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</row>
        <row r="4727">
          <cell r="C4727" t="str">
            <v>ремонт мебели</v>
          </cell>
          <cell r="D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</row>
        <row r="4728">
          <cell r="C4728" t="str">
            <v>ремонт бытовой техники</v>
          </cell>
          <cell r="D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</row>
        <row r="4729">
          <cell r="C4729" t="str">
            <v>запчасти и материалы</v>
          </cell>
          <cell r="D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</row>
        <row r="4730">
          <cell r="C4730" t="str">
            <v>оформление и обустройство офисов</v>
          </cell>
          <cell r="D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</row>
        <row r="4731">
          <cell r="C4731" t="str">
            <v>уборка офисов</v>
          </cell>
          <cell r="D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</row>
        <row r="4732">
          <cell r="C4732" t="str">
            <v>Услуги коммунального хозяйства</v>
          </cell>
          <cell r="D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</row>
        <row r="4733">
          <cell r="C4733" t="str">
            <v>канцелярские товары</v>
          </cell>
          <cell r="D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</row>
        <row r="4734">
          <cell r="C4734" t="str">
            <v>изготовление визиток (деловой полиграфии)</v>
          </cell>
          <cell r="D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</row>
        <row r="4735">
          <cell r="C4735" t="str">
            <v>хозтовары</v>
          </cell>
          <cell r="D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</row>
        <row r="4736">
          <cell r="C4736" t="str">
            <v>экономическая, правовая, справочная литература</v>
          </cell>
          <cell r="D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</row>
        <row r="4737">
          <cell r="C4737" t="str">
            <v>чистая вода</v>
          </cell>
          <cell r="D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</row>
        <row r="4738">
          <cell r="C4738" t="str">
            <v>прочие расходы (содержание офиса)</v>
          </cell>
          <cell r="D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</row>
        <row r="4739">
          <cell r="C4739" t="str">
            <v>Аренда офиса</v>
          </cell>
          <cell r="D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</row>
        <row r="4740">
          <cell r="C4740" t="str">
            <v>Аренда автостоянки</v>
          </cell>
          <cell r="D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</row>
        <row r="4741">
          <cell r="C4741" t="str">
            <v>Прочие расходы (аренда зданий)</v>
          </cell>
          <cell r="D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</row>
        <row r="4742">
          <cell r="C4742" t="str">
            <v>ГСМ</v>
          </cell>
          <cell r="D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</row>
        <row r="4743">
          <cell r="C4743" t="str">
            <v>услуги по ремонту и обслуживанию</v>
          </cell>
          <cell r="D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</row>
        <row r="4744">
          <cell r="C4744" t="str">
            <v>Аренда машин / проездные</v>
          </cell>
          <cell r="D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</row>
        <row r="4745">
          <cell r="C4745" t="str">
            <v>Прочие расходы на транспорт</v>
          </cell>
          <cell r="D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</row>
        <row r="4746">
          <cell r="C4746" t="str">
            <v>поддержка ПО</v>
          </cell>
          <cell r="D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</row>
        <row r="4747">
          <cell r="C4747" t="str">
            <v>ремонт и сервисное обслуживание</v>
          </cell>
          <cell r="D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</row>
        <row r="4748">
          <cell r="C4748" t="str">
            <v>расходы на хостинг и аутсорсинг</v>
          </cell>
          <cell r="D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</row>
        <row r="4749">
          <cell r="C4749" t="str">
            <v>Запасные части и расходные материалы для оргтехники</v>
          </cell>
          <cell r="D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</row>
        <row r="4750">
          <cell r="C4750" t="str">
            <v>Прочие расходы на содержание офисной техники и IT</v>
          </cell>
          <cell r="D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</row>
        <row r="4751">
          <cell r="C4751" t="str">
            <v>Услуги мобильной связи</v>
          </cell>
          <cell r="D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</row>
        <row r="4752">
          <cell r="C4752" t="str">
            <v>Услуги фиксированной связи</v>
          </cell>
          <cell r="D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</row>
        <row r="4753">
          <cell r="C4753" t="str">
            <v>Услуги Интернет</v>
          </cell>
          <cell r="D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</row>
        <row r="4754">
          <cell r="C4754" t="str">
            <v>Почтово-телеграфные и курьерские расходы</v>
          </cell>
          <cell r="D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</row>
        <row r="4755">
          <cell r="C4755" t="str">
            <v>Подписка на периодические издания</v>
          </cell>
          <cell r="D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</row>
        <row r="4756">
          <cell r="C4756" t="str">
            <v>Прочие услуги связи</v>
          </cell>
          <cell r="D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</row>
        <row r="4757">
          <cell r="C4757" t="str">
            <v>Аренда каналов связи</v>
          </cell>
          <cell r="D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</row>
        <row r="4758">
          <cell r="C4758" t="str">
            <v>Услуги по охране объектов и персонала</v>
          </cell>
          <cell r="D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</row>
        <row r="4759">
          <cell r="C4759" t="str">
            <v>Информационная безопасность</v>
          </cell>
          <cell r="D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</row>
        <row r="4760">
          <cell r="C4760" t="str">
            <v>Прочие расходы (безопасность)</v>
          </cell>
          <cell r="D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</row>
        <row r="4761">
          <cell r="C4761" t="str">
            <v>Услуги внешнего аудита</v>
          </cell>
          <cell r="D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</row>
        <row r="4762">
          <cell r="C4762" t="str">
            <v>Юридические услуги</v>
          </cell>
          <cell r="D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</row>
        <row r="4763">
          <cell r="C4763" t="str">
            <v>Услуги регистраторов, нотариальные услуги</v>
          </cell>
          <cell r="D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</row>
        <row r="4764">
          <cell r="C4764" t="str">
            <v>Консультационно-информационные услуги</v>
          </cell>
          <cell r="D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</row>
        <row r="4765">
          <cell r="C4765" t="str">
            <v>Комиссии банков</v>
          </cell>
          <cell r="D4765" t="str">
            <v>УК</v>
          </cell>
          <cell r="H4765">
            <v>30000</v>
          </cell>
          <cell r="I4765">
            <v>30000</v>
          </cell>
          <cell r="J4765">
            <v>50000</v>
          </cell>
          <cell r="K4765">
            <v>110000</v>
          </cell>
          <cell r="L4765">
            <v>30000</v>
          </cell>
          <cell r="M4765">
            <v>30000</v>
          </cell>
          <cell r="N4765">
            <v>30000</v>
          </cell>
          <cell r="O4765">
            <v>30000</v>
          </cell>
          <cell r="P4765">
            <v>30000</v>
          </cell>
          <cell r="Q4765">
            <v>30000</v>
          </cell>
          <cell r="R4765">
            <v>50000</v>
          </cell>
          <cell r="S4765">
            <v>50000</v>
          </cell>
          <cell r="T4765">
            <v>50000</v>
          </cell>
          <cell r="U4765">
            <v>50000</v>
          </cell>
          <cell r="V4765">
            <v>50000</v>
          </cell>
          <cell r="W4765">
            <v>50000</v>
          </cell>
          <cell r="X4765">
            <v>480000</v>
          </cell>
        </row>
        <row r="4766">
          <cell r="C4766" t="str">
            <v>Услуги налоговых консультантов</v>
          </cell>
          <cell r="D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</row>
        <row r="4767">
          <cell r="C4767" t="str">
            <v>Налоги</v>
          </cell>
          <cell r="D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</row>
        <row r="4768">
          <cell r="C4768" t="str">
            <v>Штрафы и пени по налогам и сборам</v>
          </cell>
          <cell r="D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</row>
        <row r="4769">
          <cell r="C4769" t="str">
            <v>Бухгалтерские услуги</v>
          </cell>
          <cell r="D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</row>
        <row r="4770">
          <cell r="C4770" t="str">
            <v>Прочие расходы (проф. услуги)</v>
          </cell>
          <cell r="D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</row>
        <row r="4771">
          <cell r="C4771" t="str">
            <v>на корпоративные медиа (реклама)</v>
          </cell>
          <cell r="D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</row>
        <row r="4772">
          <cell r="C4772" t="str">
            <v>на корпоративные презентации (реклама)</v>
          </cell>
          <cell r="D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</row>
        <row r="4773">
          <cell r="C4773" t="str">
            <v>на федеральные и региональные СМИ (реклама)</v>
          </cell>
          <cell r="D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</row>
        <row r="4774">
          <cell r="C4774" t="str">
            <v>прочие (реклама)</v>
          </cell>
          <cell r="D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</row>
        <row r="4775">
          <cell r="C4775" t="str">
            <v>внутренние коммуникации (корп. мероприятия)</v>
          </cell>
          <cell r="D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</row>
        <row r="4776">
          <cell r="C4776" t="str">
            <v>проведение Стратегической сессии и семинаров (корп. мероприятия)</v>
          </cell>
          <cell r="D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</row>
        <row r="4777">
          <cell r="C4777" t="str">
            <v>участие в общественно-экономических мероприятиях (соц. проекты)</v>
          </cell>
          <cell r="D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</row>
        <row r="4778">
          <cell r="C4778" t="str">
            <v>поддержка некоммерческих и неправительственных организаций и объединений (соц. проекты)</v>
          </cell>
          <cell r="D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</row>
        <row r="4779">
          <cell r="C4779" t="str">
            <v>Прочие расходы (связи с общественностью)</v>
          </cell>
          <cell r="D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</row>
        <row r="4780">
          <cell r="C4780" t="str">
            <v>Ремонт офисных зданий и сооружений</v>
          </cell>
          <cell r="D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</row>
        <row r="4781">
          <cell r="C4781" t="str">
            <v>Покупка автотранспорта</v>
          </cell>
          <cell r="D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</row>
        <row r="4782">
          <cell r="C4782" t="str">
            <v>мебель</v>
          </cell>
          <cell r="D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</row>
        <row r="4783">
          <cell r="C4783" t="str">
            <v>компьютерная техника</v>
          </cell>
          <cell r="D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</row>
        <row r="4784">
          <cell r="C4784" t="str">
            <v>средства связи, бытовая техника</v>
          </cell>
          <cell r="D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</row>
        <row r="4785">
          <cell r="C4785" t="str">
            <v>серверное и сетевое оборудование</v>
          </cell>
          <cell r="D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</row>
        <row r="4786">
          <cell r="C4786" t="str">
            <v>Программное обеспечение</v>
          </cell>
          <cell r="D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</row>
        <row r="4787">
          <cell r="C4787" t="str">
            <v>Прочие расходы (инвестиции АУР)</v>
          </cell>
          <cell r="D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</row>
        <row r="4788">
          <cell r="C4788" t="str">
            <v>Доходы от проектов "под ключ"</v>
          </cell>
          <cell r="D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</row>
        <row r="4789">
          <cell r="C4789" t="str">
            <v>Доходы от продажи основных средств</v>
          </cell>
          <cell r="D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</row>
        <row r="4790">
          <cell r="C4790" t="str">
            <v>Поступления от реализации Бизнесов/Проектов</v>
          </cell>
          <cell r="D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</row>
        <row r="4791">
          <cell r="C4791" t="str">
            <v>Поступления от займов выданных (сторонние контрагенты и прочие акционеры, кроме РМАГ)</v>
          </cell>
          <cell r="D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</row>
        <row r="4792">
          <cell r="C4792" t="str">
            <v>Поступления от займов выданных (Бизнесы/Проекты/ДЗО)</v>
          </cell>
          <cell r="D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</row>
        <row r="4793">
          <cell r="C4793" t="str">
            <v>Прочие поступления по инвестиционной деятельности</v>
          </cell>
          <cell r="D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</row>
        <row r="4794">
          <cell r="C4794" t="str">
            <v>Оборудование Oerlikon</v>
          </cell>
          <cell r="D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</row>
        <row r="4795">
          <cell r="C4795" t="str">
            <v>Оборудование Oerlikon. Расходы на БГ</v>
          </cell>
          <cell r="D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</row>
        <row r="4796">
          <cell r="C4796" t="str">
            <v>Таможенное оформление</v>
          </cell>
          <cell r="D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</row>
        <row r="4797">
          <cell r="C4797" t="str">
            <v>Вспомогательное оборудование</v>
          </cell>
          <cell r="D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</row>
        <row r="4798">
          <cell r="C4798" t="str">
            <v>Генеральный подряд</v>
          </cell>
          <cell r="D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</row>
        <row r="4799">
          <cell r="C4799" t="str">
            <v>Технический надзор</v>
          </cell>
          <cell r="D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</row>
        <row r="4800">
          <cell r="C4800" t="str">
            <v>СМР + проектирование + аренда (покупка) земли</v>
          </cell>
          <cell r="D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</row>
        <row r="4801">
          <cell r="C4801" t="str">
            <v>Вложения в проекты "под ключ"</v>
          </cell>
          <cell r="D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</row>
        <row r="4802">
          <cell r="C4802" t="str">
            <v>Прочие инвестиции в основные средства</v>
          </cell>
          <cell r="D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</row>
        <row r="4803">
          <cell r="C4803" t="str">
            <v>Инвестиции в бизнесы/проекты/ДЗО</v>
          </cell>
          <cell r="D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</row>
        <row r="4804">
          <cell r="C4804" t="str">
            <v>Выплаты по займам выданным (сторонние контрагенты и прочие акционеры, кроме РМАГ)</v>
          </cell>
          <cell r="D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</row>
        <row r="4805">
          <cell r="C4805" t="str">
            <v>Выплаты по займам выданным (Бизнесы/Проекты/ДЗО)</v>
          </cell>
          <cell r="D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</row>
        <row r="4806">
          <cell r="C4806" t="str">
            <v>Вложение в уставный капитал НТЦ</v>
          </cell>
          <cell r="D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</row>
        <row r="4807">
          <cell r="C4807" t="str">
            <v>Расходы на НИР и НИОКР НТЦ</v>
          </cell>
          <cell r="D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</row>
        <row r="4808">
          <cell r="C4808" t="str">
            <v>Акционерное финансирование от РМАГ</v>
          </cell>
          <cell r="D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</row>
        <row r="4809">
          <cell r="C4809" t="str">
            <v>Акционерное финансирование от Меткомбанка</v>
          </cell>
          <cell r="D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</row>
        <row r="4810">
          <cell r="C4810" t="str">
            <v>Акционерное финансирование от 3-х лиц по указанию РМАГ</v>
          </cell>
          <cell r="D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</row>
        <row r="4811">
          <cell r="C4811" t="str">
            <v>Акционерное финансирование от прочих акционеров</v>
          </cell>
          <cell r="D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</row>
        <row r="4812">
          <cell r="C4812" t="str">
            <v>Привлечение банковских кредитов</v>
          </cell>
          <cell r="D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</row>
        <row r="4813">
          <cell r="C4813" t="str">
            <v>Поступления от займов полученных (сторонние контрагенты и прочие акционеры, кроме РМАГ)</v>
          </cell>
          <cell r="D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</row>
        <row r="4814">
          <cell r="C4814" t="str">
            <v>Поступления от займов полученных (Бизнесы/Проекты/ДЗО)</v>
          </cell>
          <cell r="D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</row>
        <row r="4815">
          <cell r="C4815" t="str">
            <v>Поступления от ценных бумаг</v>
          </cell>
          <cell r="D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</row>
        <row r="4816">
          <cell r="C4816" t="str">
            <v>Прочие поступления по финансовой деятельности</v>
          </cell>
          <cell r="D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</row>
        <row r="4817">
          <cell r="C4817" t="str">
            <v>Выплата дивидендов в РМАГ</v>
          </cell>
          <cell r="D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</row>
        <row r="4818">
          <cell r="C4818" t="str">
            <v>Выплата дивидендов в Меткомбанк</v>
          </cell>
          <cell r="D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</row>
        <row r="4819">
          <cell r="C4819" t="str">
            <v>Выплата дивидендов на 3-х лиц по указанию РМАГ</v>
          </cell>
          <cell r="D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</row>
        <row r="4820">
          <cell r="C4820" t="str">
            <v>Выплата дивидендов прочим акционерам</v>
          </cell>
          <cell r="D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</row>
        <row r="4821">
          <cell r="C4821" t="str">
            <v>Погашение банковских кредитов</v>
          </cell>
          <cell r="D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</row>
        <row r="4822">
          <cell r="C4822" t="str">
            <v>Выплаты по займам полученным (сторонние контрагенты и прочие акционеры, кроме РМАГ)</v>
          </cell>
          <cell r="D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</row>
        <row r="4823">
          <cell r="C4823" t="str">
            <v>Выплаты по займам полученным (Бизнесы/Проекты/ДЗО)</v>
          </cell>
          <cell r="D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</row>
        <row r="4824">
          <cell r="C4824" t="str">
            <v>Выплаты по ценным бумагам</v>
          </cell>
          <cell r="D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</row>
        <row r="4825">
          <cell r="C4825" t="str">
            <v>Прочие расходы по финансовой деятельности</v>
          </cell>
          <cell r="D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</row>
        <row r="4826">
          <cell r="C4826" t="str">
            <v>Курсовые разницы</v>
          </cell>
          <cell r="D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</row>
        <row r="4827">
          <cell r="C4827" t="str">
            <v>Транзитные поступления от РМАГ</v>
          </cell>
          <cell r="D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</row>
        <row r="4828">
          <cell r="C4828" t="str">
            <v>Транзитные поступления от Меткомбанка</v>
          </cell>
          <cell r="D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</row>
        <row r="4829">
          <cell r="C4829" t="str">
            <v>Транзитные поступления от 3-х лиц по указанию РМАГ</v>
          </cell>
          <cell r="D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</row>
        <row r="4830">
          <cell r="C4830" t="str">
            <v>Транзитные поступления от Бизнесов/Проектов/ДЗО</v>
          </cell>
          <cell r="D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</row>
        <row r="4831">
          <cell r="C4831" t="str">
            <v>Транзитные выбытия в РМАГ</v>
          </cell>
          <cell r="D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</row>
        <row r="4832">
          <cell r="C4832" t="str">
            <v>Транзитные выбытия в Меткомбанк</v>
          </cell>
          <cell r="D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</row>
        <row r="4833">
          <cell r="C4833" t="str">
            <v>Транзитные выбытия на 3-х лиц по указанию РМАГ</v>
          </cell>
          <cell r="D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</row>
        <row r="4834">
          <cell r="C4834" t="str">
            <v>Транзитные выбытия в Бизнесы/Проекты/ДЗО</v>
          </cell>
          <cell r="D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</row>
        <row r="4835">
          <cell r="C4835" t="str">
            <v>Чистое изменение денежных средств</v>
          </cell>
          <cell r="D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</row>
        <row r="4836">
          <cell r="C4836" t="str">
            <v>Денежные средства на начало периода</v>
          </cell>
          <cell r="D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</row>
        <row r="4837">
          <cell r="C4837" t="str">
            <v>Денежные средства на конец периода</v>
          </cell>
          <cell r="D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</row>
        <row r="4838">
          <cell r="C4838" t="str">
            <v>Покупка валюты</v>
          </cell>
          <cell r="D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</row>
        <row r="4839">
          <cell r="C4839" t="str">
            <v>Перевод собственных средств</v>
          </cell>
          <cell r="D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</row>
        <row r="4840">
          <cell r="D4840" t="str">
            <v>УК</v>
          </cell>
          <cell r="H4840">
            <v>-316432</v>
          </cell>
          <cell r="I4840">
            <v>-124000</v>
          </cell>
          <cell r="J4840">
            <v>-316432</v>
          </cell>
          <cell r="K4840">
            <v>-756864</v>
          </cell>
          <cell r="L4840">
            <v>-65000</v>
          </cell>
          <cell r="M4840">
            <v>-375432</v>
          </cell>
          <cell r="N4840">
            <v>-124000</v>
          </cell>
          <cell r="O4840">
            <v>-316432</v>
          </cell>
          <cell r="P4840">
            <v>-5080000</v>
          </cell>
          <cell r="Q4840">
            <v>-1998500</v>
          </cell>
          <cell r="R4840">
            <v>-2047600</v>
          </cell>
          <cell r="S4840">
            <v>-2136000</v>
          </cell>
          <cell r="T4840">
            <v>-2047600</v>
          </cell>
          <cell r="U4840">
            <v>-2151000</v>
          </cell>
          <cell r="V4840">
            <v>-2047600</v>
          </cell>
          <cell r="W4840">
            <v>-2136000</v>
          </cell>
          <cell r="X4840">
            <v>-20525164</v>
          </cell>
        </row>
        <row r="4841">
          <cell r="C4841" t="str">
            <v>Доходы от продажи собственных модулей</v>
          </cell>
          <cell r="D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</row>
        <row r="4842">
          <cell r="C4842" t="str">
            <v>НИР и НИОКР НТЦ - Хевел</v>
          </cell>
          <cell r="D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</row>
        <row r="4843">
          <cell r="C4843" t="str">
            <v>Генеральный подряд ИЭС - Хевел</v>
          </cell>
          <cell r="D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</row>
        <row r="4844">
          <cell r="C4844" t="str">
            <v>Поступления от Бизнесов/Проектов</v>
          </cell>
          <cell r="D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</row>
        <row r="4845">
          <cell r="C4845" t="str">
            <v>Проценты по банковским депозитам</v>
          </cell>
          <cell r="D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</row>
        <row r="4846">
          <cell r="C4846" t="str">
            <v>Проценты по предоставленным кредитам/займам</v>
          </cell>
          <cell r="D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</row>
        <row r="4847">
          <cell r="C4847" t="str">
            <v>Доходы от продажи модулей</v>
          </cell>
          <cell r="D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</row>
        <row r="4848">
          <cell r="C4848" t="str">
            <v>Доходы от продажи коммерческих установок</v>
          </cell>
          <cell r="D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</row>
        <row r="4849">
          <cell r="C4849" t="str">
            <v>Оказание услуг технического исполнителя</v>
          </cell>
          <cell r="D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</row>
        <row r="4850">
          <cell r="C4850" t="str">
            <v>Прочие поступления</v>
          </cell>
          <cell r="D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</row>
        <row r="4851">
          <cell r="C4851" t="str">
            <v>Сырье и материалы</v>
          </cell>
          <cell r="D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</row>
        <row r="4852">
          <cell r="C4852" t="str">
            <v>ФОТ + ЕСН</v>
          </cell>
          <cell r="D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</row>
        <row r="4853">
          <cell r="C4853" t="str">
            <v>Электроэнергия</v>
          </cell>
          <cell r="D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</row>
        <row r="4854">
          <cell r="C4854" t="str">
            <v>Общепроизводственные</v>
          </cell>
          <cell r="D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</row>
        <row r="4855">
          <cell r="C4855" t="str">
            <v>Прочие производственные расходы</v>
          </cell>
          <cell r="D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</row>
        <row r="4856">
          <cell r="C4856" t="str">
            <v>Операционные расходы по новым проектам</v>
          </cell>
          <cell r="D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</row>
        <row r="4857">
          <cell r="C4857" t="str">
            <v>Выплата процентов по полученным займам и кредитам</v>
          </cell>
          <cell r="D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</row>
        <row r="4858">
          <cell r="C4858" t="str">
            <v>Налоги и сборы, штрафы и пени</v>
          </cell>
          <cell r="D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</row>
        <row r="4859">
          <cell r="C4859" t="str">
            <v>Возмещение НДС</v>
          </cell>
          <cell r="D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</row>
        <row r="4860">
          <cell r="C4860" t="str">
            <v>Расходы на закупку модулей</v>
          </cell>
          <cell r="D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</row>
        <row r="4861">
          <cell r="C4861" t="str">
            <v>Расходы на закупку и монтаж коммерческих установок</v>
          </cell>
          <cell r="D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</row>
        <row r="4862">
          <cell r="C4862" t="str">
            <v>Прочие расходы</v>
          </cell>
          <cell r="D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</row>
        <row r="4863">
          <cell r="C4863" t="str">
            <v>Коммерческие расходы</v>
          </cell>
          <cell r="D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</row>
        <row r="4864">
          <cell r="C4864" t="str">
            <v>основная зарплата + подоходный налог</v>
          </cell>
          <cell r="D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</row>
        <row r="4865">
          <cell r="C4865" t="str">
            <v>бонус + подоходный налог</v>
          </cell>
          <cell r="D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</row>
        <row r="4866">
          <cell r="C4866" t="str">
            <v>льготы, материальная помощь</v>
          </cell>
          <cell r="D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</row>
        <row r="4867">
          <cell r="C4867" t="str">
            <v>резерв (фонд оплаты труда)</v>
          </cell>
          <cell r="D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</row>
        <row r="4868">
          <cell r="C4868" t="str">
            <v>Социальные выплаты (ЕСН)</v>
          </cell>
          <cell r="D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</row>
        <row r="4869">
          <cell r="C4869" t="str">
            <v>Добровольное медицинское страхование</v>
          </cell>
          <cell r="D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</row>
        <row r="4870">
          <cell r="C4870" t="str">
            <v>Прочие виды страхования</v>
          </cell>
          <cell r="D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</row>
        <row r="4871">
          <cell r="C4871" t="str">
            <v>спортивно-оздоровительные мероприятия</v>
          </cell>
          <cell r="D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</row>
        <row r="4872">
          <cell r="C4872" t="str">
            <v>расходы на культурно-массовые мероприятия, корпоративные вечера и пр.</v>
          </cell>
          <cell r="D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</row>
        <row r="4873">
          <cell r="C4873" t="str">
            <v>Взносы в негосударственный ПФ</v>
          </cell>
          <cell r="D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</row>
        <row r="4874">
          <cell r="C4874" t="str">
            <v>Аренда квартиры</v>
          </cell>
          <cell r="D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</row>
        <row r="4875">
          <cell r="C4875" t="str">
            <v>Коммунальные платежи (квартира)</v>
          </cell>
          <cell r="D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</row>
        <row r="4876">
          <cell r="C4876" t="str">
            <v>Прочие расходы (содержание персонала)</v>
          </cell>
          <cell r="D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  <cell r="X4876">
            <v>0</v>
          </cell>
        </row>
        <row r="4877">
          <cell r="C4877" t="str">
            <v>Командировочные расходы</v>
          </cell>
          <cell r="D4877" t="str">
            <v>УК</v>
          </cell>
          <cell r="H4877">
            <v>192432</v>
          </cell>
          <cell r="I4877">
            <v>0</v>
          </cell>
          <cell r="J4877">
            <v>192432</v>
          </cell>
          <cell r="K4877">
            <v>384864</v>
          </cell>
          <cell r="L4877">
            <v>0</v>
          </cell>
          <cell r="M4877">
            <v>192432</v>
          </cell>
          <cell r="N4877">
            <v>0</v>
          </cell>
          <cell r="O4877">
            <v>192432</v>
          </cell>
          <cell r="P4877">
            <v>0</v>
          </cell>
          <cell r="Q4877">
            <v>274500</v>
          </cell>
          <cell r="R4877">
            <v>173600</v>
          </cell>
          <cell r="S4877">
            <v>262000</v>
          </cell>
          <cell r="T4877">
            <v>173600</v>
          </cell>
          <cell r="U4877">
            <v>262000</v>
          </cell>
          <cell r="V4877">
            <v>173600</v>
          </cell>
          <cell r="W4877">
            <v>262000</v>
          </cell>
          <cell r="X4877">
            <v>1966164</v>
          </cell>
        </row>
        <row r="4878">
          <cell r="C4878" t="str">
            <v>Представительские расходы</v>
          </cell>
          <cell r="D4878" t="str">
            <v>УК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15000</v>
          </cell>
          <cell r="V4878">
            <v>0</v>
          </cell>
          <cell r="W4878">
            <v>0</v>
          </cell>
          <cell r="X4878">
            <v>15000</v>
          </cell>
        </row>
        <row r="4879">
          <cell r="C4879" t="str">
            <v>расходы на текущее обучение</v>
          </cell>
          <cell r="D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</row>
        <row r="4880">
          <cell r="C4880" t="str">
            <v>расходы на целевое обучение</v>
          </cell>
          <cell r="D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</row>
        <row r="4881">
          <cell r="C4881" t="str">
            <v>Услуги рекрутинговых агентств и прочие расходы по подбору персонала</v>
          </cell>
          <cell r="D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</row>
        <row r="4882">
          <cell r="C4882" t="str">
            <v>ремонт и обслуживание зданий и сооружений</v>
          </cell>
          <cell r="D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</row>
        <row r="4883">
          <cell r="C4883" t="str">
            <v>ремонт мебели</v>
          </cell>
          <cell r="D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</row>
        <row r="4884">
          <cell r="C4884" t="str">
            <v>ремонт бытовой техники</v>
          </cell>
          <cell r="D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</row>
        <row r="4885">
          <cell r="C4885" t="str">
            <v>запчасти и материалы</v>
          </cell>
          <cell r="D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</row>
        <row r="4886">
          <cell r="C4886" t="str">
            <v>оформление и обустройство офисов</v>
          </cell>
          <cell r="D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</row>
        <row r="4887">
          <cell r="C4887" t="str">
            <v>уборка офисов</v>
          </cell>
          <cell r="D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</row>
        <row r="4888">
          <cell r="C4888" t="str">
            <v>Услуги коммунального хозяйства</v>
          </cell>
          <cell r="D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</row>
        <row r="4889">
          <cell r="C4889" t="str">
            <v>канцелярские товары</v>
          </cell>
          <cell r="D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</row>
        <row r="4890">
          <cell r="C4890" t="str">
            <v>изготовление визиток (деловой полиграфии)</v>
          </cell>
          <cell r="D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</row>
        <row r="4891">
          <cell r="C4891" t="str">
            <v>хозтовары</v>
          </cell>
          <cell r="D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</row>
        <row r="4892">
          <cell r="C4892" t="str">
            <v>экономическая, правовая, справочная литература</v>
          </cell>
          <cell r="D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</row>
        <row r="4893">
          <cell r="C4893" t="str">
            <v>чистая вода</v>
          </cell>
          <cell r="D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</row>
        <row r="4894">
          <cell r="C4894" t="str">
            <v>прочие расходы (содержание офиса)</v>
          </cell>
          <cell r="D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</row>
        <row r="4895">
          <cell r="C4895" t="str">
            <v>Аренда офиса</v>
          </cell>
          <cell r="D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</row>
        <row r="4896">
          <cell r="C4896" t="str">
            <v>Аренда автостоянки</v>
          </cell>
          <cell r="D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</row>
        <row r="4897">
          <cell r="C4897" t="str">
            <v>Прочие расходы (аренда зданий)</v>
          </cell>
          <cell r="D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</row>
        <row r="4898">
          <cell r="C4898" t="str">
            <v>ГСМ</v>
          </cell>
          <cell r="D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</row>
        <row r="4899">
          <cell r="C4899" t="str">
            <v>услуги по ремонту и обслуживанию</v>
          </cell>
          <cell r="D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</row>
        <row r="4900">
          <cell r="C4900" t="str">
            <v>Аренда машин / проездные</v>
          </cell>
          <cell r="D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</row>
        <row r="4901">
          <cell r="C4901" t="str">
            <v>Прочие расходы на транспорт</v>
          </cell>
          <cell r="D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</row>
        <row r="4902">
          <cell r="C4902" t="str">
            <v>поддержка ПО</v>
          </cell>
          <cell r="D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</row>
        <row r="4903">
          <cell r="C4903" t="str">
            <v>ремонт и сервисное обслуживание</v>
          </cell>
          <cell r="D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  <cell r="X4903">
            <v>0</v>
          </cell>
        </row>
        <row r="4904">
          <cell r="C4904" t="str">
            <v>расходы на хостинг и аутсорсинг</v>
          </cell>
          <cell r="D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</row>
        <row r="4905">
          <cell r="C4905" t="str">
            <v>Запасные части и расходные материалы для оргтехники</v>
          </cell>
          <cell r="D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</row>
        <row r="4906">
          <cell r="C4906" t="str">
            <v>Прочие расходы на содержание офисной техники и IT</v>
          </cell>
          <cell r="D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</row>
        <row r="4907">
          <cell r="C4907" t="str">
            <v>Услуги мобильной связи</v>
          </cell>
          <cell r="D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</row>
        <row r="4908">
          <cell r="C4908" t="str">
            <v>Услуги фиксированной связи</v>
          </cell>
          <cell r="D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</row>
        <row r="4909">
          <cell r="C4909" t="str">
            <v>Услуги Интернет</v>
          </cell>
          <cell r="D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</row>
        <row r="4910">
          <cell r="C4910" t="str">
            <v>Почтово-телеграфные и курьерские расходы</v>
          </cell>
          <cell r="D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</row>
        <row r="4911">
          <cell r="C4911" t="str">
            <v>Подписка на периодические издания</v>
          </cell>
          <cell r="D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</row>
        <row r="4912">
          <cell r="C4912" t="str">
            <v>Прочие услуги связи</v>
          </cell>
          <cell r="D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</row>
        <row r="4913">
          <cell r="C4913" t="str">
            <v>Аренда каналов связи</v>
          </cell>
          <cell r="D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</row>
        <row r="4914">
          <cell r="C4914" t="str">
            <v>Услуги по охране объектов и персонала</v>
          </cell>
          <cell r="D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</row>
        <row r="4915">
          <cell r="C4915" t="str">
            <v>Информационная безопасность</v>
          </cell>
          <cell r="D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</row>
        <row r="4916">
          <cell r="C4916" t="str">
            <v>Прочие расходы (безопасность)</v>
          </cell>
          <cell r="D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</row>
        <row r="4917">
          <cell r="C4917" t="str">
            <v>Услуги внешнего аудита</v>
          </cell>
          <cell r="D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</row>
        <row r="4918">
          <cell r="C4918" t="str">
            <v>Юридические услуги</v>
          </cell>
          <cell r="D4918" t="str">
            <v>УК</v>
          </cell>
          <cell r="H4918">
            <v>89000</v>
          </cell>
          <cell r="I4918">
            <v>89000</v>
          </cell>
          <cell r="J4918">
            <v>89000</v>
          </cell>
          <cell r="K4918">
            <v>267000</v>
          </cell>
          <cell r="L4918">
            <v>30000</v>
          </cell>
          <cell r="M4918">
            <v>148000</v>
          </cell>
          <cell r="N4918">
            <v>89000</v>
          </cell>
          <cell r="O4918">
            <v>89000</v>
          </cell>
          <cell r="P4918">
            <v>5045000</v>
          </cell>
          <cell r="Q4918">
            <v>1684000</v>
          </cell>
          <cell r="R4918">
            <v>1834000</v>
          </cell>
          <cell r="S4918">
            <v>1834000</v>
          </cell>
          <cell r="T4918">
            <v>1834000</v>
          </cell>
          <cell r="U4918">
            <v>1834000</v>
          </cell>
          <cell r="V4918">
            <v>1834000</v>
          </cell>
          <cell r="W4918">
            <v>1834000</v>
          </cell>
          <cell r="X4918">
            <v>18089000</v>
          </cell>
        </row>
        <row r="4919">
          <cell r="C4919" t="str">
            <v>Услуги регистраторов, нотариальные услуги</v>
          </cell>
          <cell r="D4919" t="str">
            <v>УК</v>
          </cell>
          <cell r="H4919">
            <v>35000</v>
          </cell>
          <cell r="I4919">
            <v>35000</v>
          </cell>
          <cell r="J4919">
            <v>35000</v>
          </cell>
          <cell r="K4919">
            <v>105000</v>
          </cell>
          <cell r="L4919">
            <v>35000</v>
          </cell>
          <cell r="M4919">
            <v>35000</v>
          </cell>
          <cell r="N4919">
            <v>35000</v>
          </cell>
          <cell r="O4919">
            <v>35000</v>
          </cell>
          <cell r="P4919">
            <v>35000</v>
          </cell>
          <cell r="Q4919">
            <v>40000</v>
          </cell>
          <cell r="R4919">
            <v>40000</v>
          </cell>
          <cell r="S4919">
            <v>40000</v>
          </cell>
          <cell r="T4919">
            <v>40000</v>
          </cell>
          <cell r="U4919">
            <v>40000</v>
          </cell>
          <cell r="V4919">
            <v>40000</v>
          </cell>
          <cell r="W4919">
            <v>40000</v>
          </cell>
          <cell r="X4919">
            <v>455000</v>
          </cell>
        </row>
        <row r="4920">
          <cell r="C4920" t="str">
            <v>Консультационно-информационные услуги</v>
          </cell>
          <cell r="D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</row>
        <row r="4921">
          <cell r="C4921" t="str">
            <v>Комиссии банков</v>
          </cell>
          <cell r="D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</row>
        <row r="4922">
          <cell r="C4922" t="str">
            <v>Услуги налоговых консультантов</v>
          </cell>
          <cell r="D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</row>
        <row r="4923">
          <cell r="C4923" t="str">
            <v>Налоги</v>
          </cell>
          <cell r="D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</row>
        <row r="4924">
          <cell r="C4924" t="str">
            <v>Штрафы и пени по налогам и сборам</v>
          </cell>
          <cell r="D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</row>
        <row r="4925">
          <cell r="C4925" t="str">
            <v>Бухгалтерские услуги</v>
          </cell>
          <cell r="D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</row>
        <row r="4926">
          <cell r="C4926" t="str">
            <v>Прочие расходы (проф. услуги)</v>
          </cell>
          <cell r="D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</row>
        <row r="4927">
          <cell r="C4927" t="str">
            <v>на корпоративные медиа (реклама)</v>
          </cell>
          <cell r="D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</row>
        <row r="4928">
          <cell r="C4928" t="str">
            <v>на корпоративные презентации (реклама)</v>
          </cell>
          <cell r="D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</row>
        <row r="4929">
          <cell r="C4929" t="str">
            <v>на федеральные и региональные СМИ (реклама)</v>
          </cell>
          <cell r="D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</row>
        <row r="4930">
          <cell r="C4930" t="str">
            <v>прочие (реклама)</v>
          </cell>
          <cell r="D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</row>
        <row r="4931">
          <cell r="C4931" t="str">
            <v>внутренние коммуникации (корп. мероприятия)</v>
          </cell>
          <cell r="D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</row>
        <row r="4932">
          <cell r="C4932" t="str">
            <v>проведение Стратегической сессии и семинаров (корп. мероприятия)</v>
          </cell>
          <cell r="D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</row>
        <row r="4933">
          <cell r="C4933" t="str">
            <v>участие в общественно-экономических мероприятиях (соц. проекты)</v>
          </cell>
          <cell r="D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</row>
        <row r="4934">
          <cell r="C4934" t="str">
            <v>поддержка некоммерческих и неправительственных организаций и объединений (соц. проекты)</v>
          </cell>
          <cell r="D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</row>
        <row r="4935">
          <cell r="C4935" t="str">
            <v>Прочие расходы (связи с общественностью)</v>
          </cell>
          <cell r="D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</row>
        <row r="4936">
          <cell r="C4936" t="str">
            <v>Ремонт офисных зданий и сооружений</v>
          </cell>
          <cell r="D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</row>
        <row r="4937">
          <cell r="C4937" t="str">
            <v>Покупка автотранспорта</v>
          </cell>
          <cell r="D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</row>
        <row r="4938">
          <cell r="C4938" t="str">
            <v>мебель</v>
          </cell>
          <cell r="D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</row>
        <row r="4939">
          <cell r="C4939" t="str">
            <v>компьютерная техника</v>
          </cell>
          <cell r="D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</row>
        <row r="4940">
          <cell r="C4940" t="str">
            <v>средства связи, бытовая техника</v>
          </cell>
          <cell r="D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0</v>
          </cell>
        </row>
        <row r="4941">
          <cell r="C4941" t="str">
            <v>серверное и сетевое оборудование</v>
          </cell>
          <cell r="D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</row>
        <row r="4942">
          <cell r="C4942" t="str">
            <v>Программное обеспечение</v>
          </cell>
          <cell r="D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</row>
        <row r="4943">
          <cell r="C4943" t="str">
            <v>Прочие расходы (инвестиции АУР)</v>
          </cell>
          <cell r="D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</row>
        <row r="4944">
          <cell r="C4944" t="str">
            <v>Доходы от проектов "под ключ"</v>
          </cell>
          <cell r="D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</row>
        <row r="4945">
          <cell r="C4945" t="str">
            <v>Доходы от продажи основных средств</v>
          </cell>
          <cell r="D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</row>
        <row r="4946">
          <cell r="C4946" t="str">
            <v>Поступления от реализации Бизнесов/Проектов</v>
          </cell>
          <cell r="D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</row>
        <row r="4947">
          <cell r="C4947" t="str">
            <v>Поступления от займов выданных (сторонние контрагенты и прочие акционеры, кроме РМАГ)</v>
          </cell>
          <cell r="D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</row>
        <row r="4948">
          <cell r="C4948" t="str">
            <v>Поступления от займов выданных (Бизнесы/Проекты/ДЗО)</v>
          </cell>
          <cell r="D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</row>
        <row r="4949">
          <cell r="C4949" t="str">
            <v>Прочие поступления по инвестиционной деятельности</v>
          </cell>
          <cell r="D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</row>
        <row r="4950">
          <cell r="C4950" t="str">
            <v>Оборудование Oerlikon</v>
          </cell>
          <cell r="D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</row>
        <row r="4951">
          <cell r="C4951" t="str">
            <v>Оборудование Oerlikon. Расходы на БГ</v>
          </cell>
          <cell r="D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</row>
        <row r="4952">
          <cell r="C4952" t="str">
            <v>Таможенное оформление</v>
          </cell>
          <cell r="D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</row>
        <row r="4953">
          <cell r="C4953" t="str">
            <v>Вспомогательное оборудование</v>
          </cell>
          <cell r="D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0</v>
          </cell>
          <cell r="X4953">
            <v>0</v>
          </cell>
        </row>
        <row r="4954">
          <cell r="C4954" t="str">
            <v>Генеральный подряд</v>
          </cell>
          <cell r="D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</row>
        <row r="4955">
          <cell r="C4955" t="str">
            <v>Технический надзор</v>
          </cell>
          <cell r="D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</row>
        <row r="4956">
          <cell r="C4956" t="str">
            <v>СМР + проектирование + аренда (покупка) земли</v>
          </cell>
          <cell r="D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</row>
        <row r="4957">
          <cell r="C4957" t="str">
            <v>Вложения в проекты "под ключ"</v>
          </cell>
          <cell r="D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</row>
        <row r="4958">
          <cell r="C4958" t="str">
            <v>Прочие инвестиции в основные средства</v>
          </cell>
          <cell r="D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</row>
        <row r="4959">
          <cell r="C4959" t="str">
            <v>Инвестиции в бизнесы/проекты/ДЗО</v>
          </cell>
          <cell r="D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</row>
        <row r="4960">
          <cell r="C4960" t="str">
            <v>Выплаты по займам выданным (сторонние контрагенты и прочие акционеры, кроме РМАГ)</v>
          </cell>
          <cell r="D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</row>
        <row r="4961">
          <cell r="C4961" t="str">
            <v>Выплаты по займам выданным (Бизнесы/Проекты/ДЗО)</v>
          </cell>
          <cell r="D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</row>
        <row r="4962">
          <cell r="C4962" t="str">
            <v>Вложение в уставный капитал НТЦ</v>
          </cell>
          <cell r="D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</row>
        <row r="4963">
          <cell r="C4963" t="str">
            <v>Расходы на НИР и НИОКР НТЦ</v>
          </cell>
          <cell r="D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0</v>
          </cell>
        </row>
        <row r="4964">
          <cell r="C4964" t="str">
            <v>Акционерное финансирование от РМАГ</v>
          </cell>
          <cell r="D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</row>
        <row r="4965">
          <cell r="C4965" t="str">
            <v>Акционерное финансирование от Меткомбанка</v>
          </cell>
          <cell r="D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</row>
        <row r="4966">
          <cell r="C4966" t="str">
            <v>Акционерное финансирование от 3-х лиц по указанию РМАГ</v>
          </cell>
          <cell r="D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</row>
        <row r="4967">
          <cell r="C4967" t="str">
            <v>Акционерное финансирование от прочих акционеров</v>
          </cell>
          <cell r="D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</row>
        <row r="4968">
          <cell r="C4968" t="str">
            <v>Привлечение банковских кредитов</v>
          </cell>
          <cell r="D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</row>
        <row r="4969">
          <cell r="C4969" t="str">
            <v>Поступления от займов полученных (сторонние контрагенты и прочие акционеры, кроме РМАГ)</v>
          </cell>
          <cell r="D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</row>
        <row r="4970">
          <cell r="C4970" t="str">
            <v>Поступления от займов полученных (Бизнесы/Проекты/ДЗО)</v>
          </cell>
          <cell r="D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</row>
        <row r="4971">
          <cell r="C4971" t="str">
            <v>Поступления от ценных бумаг</v>
          </cell>
          <cell r="D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</row>
        <row r="4972">
          <cell r="C4972" t="str">
            <v>Прочие поступления по финансовой деятельности</v>
          </cell>
          <cell r="D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</row>
        <row r="4973">
          <cell r="C4973" t="str">
            <v>Выплата дивидендов в РМАГ</v>
          </cell>
          <cell r="D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</row>
        <row r="4974">
          <cell r="C4974" t="str">
            <v>Выплата дивидендов в Меткомбанк</v>
          </cell>
          <cell r="D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</row>
        <row r="4975">
          <cell r="C4975" t="str">
            <v>Выплата дивидендов на 3-х лиц по указанию РМАГ</v>
          </cell>
          <cell r="D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</row>
        <row r="4976">
          <cell r="C4976" t="str">
            <v>Выплата дивидендов прочим акционерам</v>
          </cell>
          <cell r="D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</row>
        <row r="4977">
          <cell r="C4977" t="str">
            <v>Погашение банковских кредитов</v>
          </cell>
          <cell r="D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</row>
        <row r="4978">
          <cell r="C4978" t="str">
            <v>Выплаты по займам полученным (сторонние контрагенты и прочие акционеры, кроме РМАГ)</v>
          </cell>
          <cell r="D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</row>
        <row r="4979">
          <cell r="C4979" t="str">
            <v>Выплаты по займам полученным (Бизнесы/Проекты/ДЗО)</v>
          </cell>
          <cell r="D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</row>
        <row r="4980">
          <cell r="C4980" t="str">
            <v>Выплаты по ценным бумагам</v>
          </cell>
          <cell r="D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</row>
        <row r="4981">
          <cell r="C4981" t="str">
            <v>Прочие расходы по финансовой деятельности</v>
          </cell>
          <cell r="D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</row>
        <row r="4982">
          <cell r="C4982" t="str">
            <v>Курсовые разницы</v>
          </cell>
          <cell r="D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</row>
        <row r="4983">
          <cell r="C4983" t="str">
            <v>Транзитные поступления от РМАГ</v>
          </cell>
          <cell r="D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</row>
        <row r="4984">
          <cell r="C4984" t="str">
            <v>Транзитные поступления от Меткомбанка</v>
          </cell>
          <cell r="D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</row>
        <row r="4985">
          <cell r="C4985" t="str">
            <v>Транзитные поступления от 3-х лиц по указанию РМАГ</v>
          </cell>
          <cell r="D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</row>
        <row r="4986">
          <cell r="C4986" t="str">
            <v>Транзитные поступления от Бизнесов/Проектов/ДЗО</v>
          </cell>
          <cell r="D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</row>
        <row r="4987">
          <cell r="C4987" t="str">
            <v>Транзитные выбытия в РМАГ</v>
          </cell>
          <cell r="D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</row>
        <row r="4988">
          <cell r="C4988" t="str">
            <v>Транзитные выбытия в Меткомбанк</v>
          </cell>
          <cell r="D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</row>
        <row r="4989">
          <cell r="C4989" t="str">
            <v>Транзитные выбытия на 3-х лиц по указанию РМАГ</v>
          </cell>
          <cell r="D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</row>
        <row r="4990">
          <cell r="C4990" t="str">
            <v>Транзитные выбытия в Бизнесы/Проекты/ДЗО</v>
          </cell>
          <cell r="D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</row>
        <row r="4991">
          <cell r="C4991" t="str">
            <v>Чистое изменение денежных средств</v>
          </cell>
          <cell r="D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</row>
        <row r="4992">
          <cell r="C4992" t="str">
            <v>Денежные средства на начало периода</v>
          </cell>
          <cell r="D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</row>
        <row r="4993">
          <cell r="C4993" t="str">
            <v>Денежные средства на конец периода</v>
          </cell>
          <cell r="D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</row>
        <row r="4994">
          <cell r="C4994" t="str">
            <v>Покупка валюты</v>
          </cell>
          <cell r="D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</row>
        <row r="4995">
          <cell r="C4995" t="str">
            <v>Перевод собственных средств</v>
          </cell>
          <cell r="D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</row>
      </sheetData>
      <sheetData sheetId="11">
        <row r="3">
          <cell r="H3">
            <v>41548</v>
          </cell>
          <cell r="I3">
            <v>41579</v>
          </cell>
          <cell r="J3">
            <v>41609</v>
          </cell>
          <cell r="K3" t="str">
            <v>Итого:</v>
          </cell>
          <cell r="L3">
            <v>41640</v>
          </cell>
          <cell r="M3">
            <v>41671</v>
          </cell>
          <cell r="N3">
            <v>41699</v>
          </cell>
          <cell r="O3">
            <v>41730</v>
          </cell>
          <cell r="P3">
            <v>41760</v>
          </cell>
          <cell r="Q3">
            <v>41791</v>
          </cell>
          <cell r="R3">
            <v>41821</v>
          </cell>
          <cell r="S3">
            <v>41852</v>
          </cell>
          <cell r="T3">
            <v>41883</v>
          </cell>
          <cell r="U3">
            <v>41913</v>
          </cell>
          <cell r="V3">
            <v>41944</v>
          </cell>
          <cell r="W3">
            <v>41974</v>
          </cell>
          <cell r="X3" t="str">
            <v>Итого:</v>
          </cell>
        </row>
        <row r="4">
          <cell r="D4" t="str">
            <v>Завод</v>
          </cell>
          <cell r="H4">
            <v>-662550</v>
          </cell>
          <cell r="I4">
            <v>-633050</v>
          </cell>
          <cell r="J4">
            <v>-708550</v>
          </cell>
          <cell r="K4">
            <v>-2004150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-858000</v>
          </cell>
          <cell r="Q4">
            <v>-2909900</v>
          </cell>
          <cell r="R4">
            <v>-2394650</v>
          </cell>
          <cell r="S4">
            <v>-1198403</v>
          </cell>
          <cell r="T4">
            <v>-6917729</v>
          </cell>
          <cell r="U4">
            <v>-630275</v>
          </cell>
          <cell r="V4">
            <v>-645275</v>
          </cell>
          <cell r="W4">
            <v>-739275</v>
          </cell>
          <cell r="X4">
            <v>-16293507</v>
          </cell>
        </row>
        <row r="5">
          <cell r="C5" t="str">
            <v>Поступления от реализации нанопродукции на внутреннем рынке</v>
          </cell>
          <cell r="D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C6" t="str">
            <v>Поступления от реализации нанопродукции на экспорт</v>
          </cell>
          <cell r="D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C7" t="str">
            <v>Поступления от прочей реализации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 t="str">
            <v>Проценты по займам полученные</v>
          </cell>
          <cell r="D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C9" t="str">
            <v>Проценты по финансовым вложениям полученные</v>
          </cell>
          <cell r="D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C10" t="str">
            <v>Прочие проценты по финансовым вложениям полученные</v>
          </cell>
          <cell r="D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C11" t="str">
            <v>От совместной деятельности</v>
          </cell>
          <cell r="D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C12" t="str">
            <v>От реализации МПЗ (ТМЦ)</v>
          </cell>
          <cell r="D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C13" t="str">
            <v>От аренды</v>
          </cell>
          <cell r="D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C14" t="str">
            <v xml:space="preserve">От участия в других организациях  </v>
          </cell>
          <cell r="D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C15" t="str">
            <v>Пени, штрафы, неустойки</v>
          </cell>
          <cell r="D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C16" t="str">
            <v>Возмещение по страховым случаям</v>
          </cell>
          <cell r="D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C17" t="str">
            <v>Прочие поступления по операционной деятельности</v>
          </cell>
          <cell r="D17" t="str">
            <v>Завод</v>
          </cell>
          <cell r="H17">
            <v>10000</v>
          </cell>
          <cell r="I17">
            <v>10000</v>
          </cell>
          <cell r="J17">
            <v>10000</v>
          </cell>
          <cell r="K17">
            <v>30000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10000</v>
          </cell>
          <cell r="Q17">
            <v>10000</v>
          </cell>
          <cell r="R17">
            <v>10000</v>
          </cell>
          <cell r="S17">
            <v>10000</v>
          </cell>
          <cell r="T17">
            <v>10000</v>
          </cell>
          <cell r="U17">
            <v>10000</v>
          </cell>
          <cell r="V17">
            <v>10000</v>
          </cell>
          <cell r="W17">
            <v>10000</v>
          </cell>
          <cell r="X17">
            <v>80000</v>
          </cell>
        </row>
        <row r="18">
          <cell r="C18" t="str">
            <v>Сырье и основные материалы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C19" t="str">
            <v>Вспомогательные материалы</v>
          </cell>
          <cell r="D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C20" t="str">
            <v>Топливо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C21" t="str">
            <v>Электроэнергия</v>
          </cell>
          <cell r="D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 t="str">
            <v>Прочие материальные затраты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 t="str">
            <v>Услуги подрядчиков по обслуживанию и ремонту оборудования</v>
          </cell>
          <cell r="D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C24" t="str">
            <v>Транспортные услуги</v>
          </cell>
          <cell r="D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C25" t="str">
            <v>Прочие услуги производственного характера</v>
          </cell>
          <cell r="D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C26" t="str">
            <v>Выплата на руки</v>
          </cell>
          <cell r="D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C27" t="str">
            <v>НДФЛ (только персонал)</v>
          </cell>
          <cell r="D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 t="str">
            <v>Премии на руки</v>
          </cell>
          <cell r="D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Льготы, компенсации</v>
          </cell>
          <cell r="D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Прочие удержания из з/п</v>
          </cell>
          <cell r="D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ЕСН – страховые взносы (включая ЕСН на выплаты членам СД)</v>
          </cell>
          <cell r="D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Услуги мобильной связи</v>
          </cell>
          <cell r="D32" t="str">
            <v>Завод</v>
          </cell>
          <cell r="H32">
            <v>118500</v>
          </cell>
          <cell r="I32">
            <v>118500</v>
          </cell>
          <cell r="J32">
            <v>118500</v>
          </cell>
          <cell r="K32">
            <v>355500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126000</v>
          </cell>
          <cell r="Q32">
            <v>126000</v>
          </cell>
          <cell r="R32">
            <v>126000</v>
          </cell>
          <cell r="S32">
            <v>126000</v>
          </cell>
          <cell r="T32">
            <v>126000</v>
          </cell>
          <cell r="U32">
            <v>126000</v>
          </cell>
          <cell r="V32">
            <v>126000</v>
          </cell>
          <cell r="W32">
            <v>126000</v>
          </cell>
          <cell r="X32">
            <v>1008000</v>
          </cell>
        </row>
        <row r="33">
          <cell r="C33" t="str">
            <v>Услуги фиксированной связи</v>
          </cell>
          <cell r="D33" t="str">
            <v>Завод</v>
          </cell>
          <cell r="H33">
            <v>35000</v>
          </cell>
          <cell r="I33">
            <v>35000</v>
          </cell>
          <cell r="J33">
            <v>35000</v>
          </cell>
          <cell r="K33">
            <v>105000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40000</v>
          </cell>
          <cell r="Q33">
            <v>40000</v>
          </cell>
          <cell r="R33">
            <v>45000</v>
          </cell>
          <cell r="S33">
            <v>45000</v>
          </cell>
          <cell r="T33">
            <v>45000</v>
          </cell>
          <cell r="U33">
            <v>50000</v>
          </cell>
          <cell r="V33">
            <v>50000</v>
          </cell>
          <cell r="W33">
            <v>50000</v>
          </cell>
          <cell r="X33">
            <v>365000</v>
          </cell>
        </row>
        <row r="34">
          <cell r="C34" t="str">
            <v>Услуги Интернет</v>
          </cell>
          <cell r="D34" t="str">
            <v>Завод</v>
          </cell>
          <cell r="H34">
            <v>27000</v>
          </cell>
          <cell r="I34">
            <v>27000</v>
          </cell>
          <cell r="J34">
            <v>27000</v>
          </cell>
          <cell r="K34">
            <v>81000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30000</v>
          </cell>
          <cell r="Q34">
            <v>30000</v>
          </cell>
          <cell r="R34">
            <v>315000</v>
          </cell>
          <cell r="S34">
            <v>80000</v>
          </cell>
          <cell r="T34">
            <v>80000</v>
          </cell>
          <cell r="U34">
            <v>80000</v>
          </cell>
          <cell r="V34">
            <v>80000</v>
          </cell>
          <cell r="W34">
            <v>80000</v>
          </cell>
          <cell r="X34">
            <v>775000</v>
          </cell>
        </row>
        <row r="35">
          <cell r="C35" t="str">
            <v xml:space="preserve">Почтово-телеграфные и курьерские расходы 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C36" t="str">
            <v>Аренда каналов связи</v>
          </cell>
          <cell r="D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C37" t="str">
            <v>Коммунальные услуги</v>
          </cell>
          <cell r="D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C38" t="str">
            <v>Повышение квалификации и проф.переподготовка</v>
          </cell>
          <cell r="D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C39" t="str">
            <v>Услуги по ремонту и обслуживанию оргтехники</v>
          </cell>
          <cell r="D39" t="str">
            <v>Завод</v>
          </cell>
          <cell r="H39">
            <v>0</v>
          </cell>
          <cell r="I39">
            <v>0</v>
          </cell>
          <cell r="J39">
            <v>25000</v>
          </cell>
          <cell r="K39">
            <v>25000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22500</v>
          </cell>
          <cell r="Q39">
            <v>122500</v>
          </cell>
          <cell r="R39">
            <v>22500</v>
          </cell>
          <cell r="S39">
            <v>22500</v>
          </cell>
          <cell r="T39">
            <v>122500</v>
          </cell>
          <cell r="U39">
            <v>22500</v>
          </cell>
          <cell r="V39">
            <v>22500</v>
          </cell>
          <cell r="W39">
            <v>122500</v>
          </cell>
          <cell r="X39">
            <v>480000</v>
          </cell>
        </row>
        <row r="40">
          <cell r="C40" t="str">
            <v>Запасные части и расходные материалы для оргтехники</v>
          </cell>
          <cell r="D40" t="str">
            <v>Завод</v>
          </cell>
          <cell r="H40">
            <v>59500</v>
          </cell>
          <cell r="I40">
            <v>110000</v>
          </cell>
          <cell r="J40">
            <v>48300</v>
          </cell>
          <cell r="K40">
            <v>217800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47500</v>
          </cell>
          <cell r="Q40">
            <v>47500</v>
          </cell>
          <cell r="R40">
            <v>65050</v>
          </cell>
          <cell r="S40">
            <v>65050</v>
          </cell>
          <cell r="T40">
            <v>65050</v>
          </cell>
          <cell r="U40">
            <v>71775</v>
          </cell>
          <cell r="V40">
            <v>71775</v>
          </cell>
          <cell r="W40">
            <v>71775</v>
          </cell>
          <cell r="X40">
            <v>505475</v>
          </cell>
        </row>
        <row r="41">
          <cell r="C41" t="str">
            <v>Аудиторские услуги</v>
          </cell>
          <cell r="D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C42" t="str">
            <v>Юридические услуги</v>
          </cell>
          <cell r="D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C43" t="str">
            <v>Консультационные услуги (семинары)</v>
          </cell>
          <cell r="D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C44" t="str">
            <v>Услуги пожарной, вневедомственной и сторожевой охраны</v>
          </cell>
          <cell r="D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C45" t="str">
            <v>Рекламно-информационные расходы</v>
          </cell>
          <cell r="D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C46" t="str">
            <v>Участие на выставках и семинарах</v>
          </cell>
          <cell r="D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C47" t="str">
            <v>Фирменная и сувенирная продукция</v>
          </cell>
          <cell r="D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C48" t="str">
            <v>Спонсорские и социальные проекты</v>
          </cell>
          <cell r="D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C49" t="str">
            <v>Прочие расходы (PR)</v>
          </cell>
          <cell r="D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C50" t="str">
            <v>Услуги  по подбору персонала</v>
          </cell>
          <cell r="D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C51" t="str">
            <v xml:space="preserve">Уборка </v>
          </cell>
          <cell r="D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C52" t="str">
            <v>Обустройство офиса</v>
          </cell>
          <cell r="D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C53" t="str">
            <v>Канцелярские расходы</v>
          </cell>
          <cell r="D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C54" t="str">
            <v>Хозяйственные расходы</v>
          </cell>
          <cell r="D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C55" t="str">
            <v>Вода, чай, кофе</v>
          </cell>
          <cell r="D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C56" t="str">
            <v>Ремонт/ТО автотранспорт</v>
          </cell>
          <cell r="D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C57" t="str">
            <v xml:space="preserve">Аренда машин </v>
          </cell>
          <cell r="D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C58" t="str">
            <v>Страхование автотранспорта</v>
          </cell>
          <cell r="D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 t="str">
            <v>ГСМ</v>
          </cell>
          <cell r="D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C60" t="str">
            <v>Мойка, парковка, прочее</v>
          </cell>
          <cell r="D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C61" t="str">
            <v>Аренда автостоянки</v>
          </cell>
          <cell r="D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C62" t="str">
            <v>Аутсорсинг</v>
          </cell>
          <cell r="D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C63" t="str">
            <v>Услуги по организации переводов</v>
          </cell>
          <cell r="D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C64" t="str">
            <v>Услуги регистраторов, нотариальные услуги, сертификация</v>
          </cell>
          <cell r="D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 t="str">
            <v>Справочно-правовые программы, 1С, КИАС</v>
          </cell>
          <cell r="D65" t="str">
            <v>Завод</v>
          </cell>
          <cell r="H65">
            <v>82550</v>
          </cell>
          <cell r="I65">
            <v>47550</v>
          </cell>
          <cell r="J65">
            <v>70550</v>
          </cell>
          <cell r="K65">
            <v>200650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224000</v>
          </cell>
          <cell r="Q65">
            <v>145000</v>
          </cell>
          <cell r="R65">
            <v>150000</v>
          </cell>
          <cell r="S65">
            <v>150000</v>
          </cell>
          <cell r="T65">
            <v>120000</v>
          </cell>
          <cell r="U65">
            <v>120000</v>
          </cell>
          <cell r="V65">
            <v>120000</v>
          </cell>
          <cell r="W65">
            <v>120000</v>
          </cell>
          <cell r="X65">
            <v>1149000</v>
          </cell>
        </row>
        <row r="66">
          <cell r="C66" t="str">
            <v>Подписка на периодические издания</v>
          </cell>
          <cell r="D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C67" t="str">
            <v>Прочие работы и услуги сторонних организаций</v>
          </cell>
          <cell r="D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 t="str">
            <v>Командировочные расходы</v>
          </cell>
          <cell r="D68" t="str">
            <v>Завод</v>
          </cell>
          <cell r="H68">
            <v>0</v>
          </cell>
          <cell r="I68">
            <v>0</v>
          </cell>
          <cell r="J68">
            <v>59200</v>
          </cell>
          <cell r="K68">
            <v>59200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35100</v>
          </cell>
          <cell r="R68">
            <v>0</v>
          </cell>
          <cell r="S68">
            <v>0</v>
          </cell>
          <cell r="T68">
            <v>54000</v>
          </cell>
          <cell r="U68">
            <v>0</v>
          </cell>
          <cell r="V68">
            <v>0</v>
          </cell>
          <cell r="W68">
            <v>54000</v>
          </cell>
          <cell r="X68">
            <v>143100</v>
          </cell>
        </row>
        <row r="69">
          <cell r="C69" t="str">
            <v>Представительские расходы</v>
          </cell>
          <cell r="D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C70" t="str">
            <v>Арендная плата по направлениям (арендодателям)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C71" t="str">
            <v>Лизинг</v>
          </cell>
          <cell r="D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C72" t="str">
            <v>Расходы на страхование</v>
          </cell>
          <cell r="D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C73" t="str">
            <v>Водный налог</v>
          </cell>
          <cell r="D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C74" t="str">
            <v>Плата за землю</v>
          </cell>
          <cell r="D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C75" t="str">
            <v>Транспортный налог</v>
          </cell>
          <cell r="D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C76" t="str">
            <v>Налог на имущество</v>
          </cell>
          <cell r="D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C77" t="str">
            <v xml:space="preserve">Прочие налоги, относимые на с/с </v>
          </cell>
          <cell r="D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C78" t="str">
            <v>Патентные расходы</v>
          </cell>
          <cell r="D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C79" t="str">
            <v>Затраты на экологию (кроме налогов и сборов (ст. ст. 20000 и 21500))</v>
          </cell>
          <cell r="D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 t="str">
            <v>Затраты на охрану труда</v>
          </cell>
          <cell r="D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 t="str">
            <v>Расходы социального характера</v>
          </cell>
          <cell r="D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C82" t="str">
            <v>НДС</v>
          </cell>
          <cell r="D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 t="str">
            <v>Налог на прибыль</v>
          </cell>
          <cell r="D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C84" t="str">
            <v>Прочие налоги</v>
          </cell>
          <cell r="D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C85" t="str">
            <v xml:space="preserve">Проценты по долгосрочным кредитам </v>
          </cell>
          <cell r="D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C86" t="str">
            <v>Проценты по краткосрочным кредитам</v>
          </cell>
          <cell r="D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C87" t="str">
            <v>Проценты по долгосрочным займам</v>
          </cell>
          <cell r="D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C88" t="str">
            <v>Проценты по краткосрочным займам</v>
          </cell>
          <cell r="D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C89" t="str">
            <v>Прочие проценты к уплате</v>
          </cell>
          <cell r="D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C90" t="str">
            <v>Оплата услуг кредитных организаций (за исключением ст. ст. 20500 и 21600)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C91" t="str">
            <v>Пени, штрафы, неустойки признанные или по которым получено решение суда</v>
          </cell>
          <cell r="D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C92" t="str">
            <v>Затраты социального характера (кроме персонала)</v>
          </cell>
          <cell r="D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C93" t="str">
            <v>От содержания социальной сферы</v>
          </cell>
          <cell r="D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C94" t="str">
            <v>Добровольное медицинское страхование</v>
          </cell>
          <cell r="D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C95" t="str">
            <v>Выплаты вознаграждений членам Советов директоров и ревизионной комиссии</v>
          </cell>
          <cell r="D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C96" t="str">
            <v>Расходы на управление капиталом (переоценка, реестр, консультации)</v>
          </cell>
          <cell r="D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C97" t="str">
            <v xml:space="preserve">Расходы на проведение ежегодного собрания акционеров </v>
          </cell>
          <cell r="D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C98" t="str">
            <v>Расходы на службу безопасности</v>
          </cell>
          <cell r="D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C99" t="str">
            <v>Расходы на развитие</v>
          </cell>
          <cell r="D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 t="str">
            <v>Прочие расходы</v>
          </cell>
          <cell r="D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C101" t="str">
            <v>Поступления от реализации основных средств</v>
          </cell>
          <cell r="D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 t="str">
            <v>Поступления от реализации НМА</v>
          </cell>
          <cell r="D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C103" t="str">
            <v>Поступления от реализации прочих активов</v>
          </cell>
          <cell r="D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C104" t="str">
            <v>Доли в уставном капитале других компаний (долгосрочные поступления)</v>
          </cell>
          <cell r="D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C105" t="str">
            <v>Акции (долгосрочные поступления)</v>
          </cell>
          <cell r="D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C106" t="str">
            <v>Облигации (долгосрочные поступления)</v>
          </cell>
          <cell r="D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C107" t="str">
            <v>Векселя (долгосрочные поступления)</v>
          </cell>
          <cell r="D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C108" t="str">
            <v>Депозиты (долгосрочные поступления)</v>
          </cell>
          <cell r="D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C109" t="str">
            <v>Прочие долгосрочные активы (долгосрочные поступления)</v>
          </cell>
          <cell r="D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C110" t="str">
            <v>Возврат предоставленных долгосрочных кредитов и займов</v>
          </cell>
          <cell r="D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C111" t="str">
            <v>Возврат предоставленных краткосрочных кредитов и займов</v>
          </cell>
          <cell r="D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C112" t="str">
            <v>Возврат предоставленных прочих кредитов и займов</v>
          </cell>
          <cell r="D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C113" t="str">
            <v>Прочие поступления по инвестиционной деятельности</v>
          </cell>
          <cell r="D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C114" t="str">
            <v>Основное оборудование (01)</v>
          </cell>
          <cell r="D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 t="str">
            <v>Основное оборудование (02)</v>
          </cell>
          <cell r="D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C116" t="str">
            <v>Вспомогательное оборудование</v>
          </cell>
          <cell r="D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C117" t="str">
            <v>Покупка автотранспорта</v>
          </cell>
          <cell r="D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C118" t="str">
            <v>Мебель</v>
          </cell>
          <cell r="D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C119" t="str">
            <v>Компьютерное и офисное оборудование</v>
          </cell>
          <cell r="D119" t="str">
            <v>Завод</v>
          </cell>
          <cell r="H119">
            <v>315000</v>
          </cell>
          <cell r="I119">
            <v>270000</v>
          </cell>
          <cell r="J119">
            <v>300000</v>
          </cell>
          <cell r="K119">
            <v>885000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150000</v>
          </cell>
          <cell r="Q119">
            <v>623800</v>
          </cell>
          <cell r="R119">
            <v>337900</v>
          </cell>
          <cell r="S119">
            <v>250000</v>
          </cell>
          <cell r="T119">
            <v>4799179</v>
          </cell>
          <cell r="U119">
            <v>135000</v>
          </cell>
          <cell r="V119">
            <v>150000</v>
          </cell>
          <cell r="W119">
            <v>90000</v>
          </cell>
          <cell r="X119">
            <v>6535879</v>
          </cell>
        </row>
        <row r="120">
          <cell r="C120" t="str">
            <v>Оборудование для службы безопасности</v>
          </cell>
          <cell r="D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C121" t="str">
            <v>Земельные участки</v>
          </cell>
          <cell r="D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C122" t="str">
            <v>Прочее</v>
          </cell>
          <cell r="D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C123" t="str">
            <v>Приобретение программного обеспечения</v>
          </cell>
          <cell r="D123" t="str">
            <v>Завод</v>
          </cell>
          <cell r="H123">
            <v>35000</v>
          </cell>
          <cell r="I123">
            <v>35000</v>
          </cell>
          <cell r="J123">
            <v>35000</v>
          </cell>
          <cell r="K123">
            <v>105000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228000</v>
          </cell>
          <cell r="Q123">
            <v>1750000</v>
          </cell>
          <cell r="R123">
            <v>1343200</v>
          </cell>
          <cell r="S123">
            <v>469853</v>
          </cell>
          <cell r="T123">
            <v>1516000</v>
          </cell>
          <cell r="U123">
            <v>35000</v>
          </cell>
          <cell r="V123">
            <v>35000</v>
          </cell>
          <cell r="W123">
            <v>35000</v>
          </cell>
          <cell r="X123">
            <v>5412053</v>
          </cell>
        </row>
        <row r="124">
          <cell r="C124" t="str">
            <v>Приобретение прочих НМА</v>
          </cell>
          <cell r="D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C125" t="str">
            <v>Доли в уставном капитале других компаний (долгосрочные выплаты)</v>
          </cell>
          <cell r="D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C126" t="str">
            <v>Акции (долгосрочные выплаты)</v>
          </cell>
          <cell r="D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C127" t="str">
            <v>Облигации (долгосрочные выплаты)</v>
          </cell>
          <cell r="D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C128" t="str">
            <v>Векселя (долгосрочные выплаты)</v>
          </cell>
          <cell r="D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C129" t="str">
            <v>Депозиты (долгосрочные выплаты)</v>
          </cell>
          <cell r="D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C130" t="str">
            <v>Прочие долгосрочные активы (долгосрочные выплаты)</v>
          </cell>
          <cell r="D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C131" t="str">
            <v>Расходы на НИР и НИОКР</v>
          </cell>
          <cell r="D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C132" t="str">
            <v>Разработка ТЗ на проектирование оборудования</v>
          </cell>
          <cell r="D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C133" t="str">
            <v>Разработка ТЗ на проектирование размещения оборудования</v>
          </cell>
          <cell r="D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C134" t="str">
            <v>Разработка ТЗ на организацию закупки и запуск технологического оборудования</v>
          </cell>
          <cell r="D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C135" t="str">
            <v>Разработка ТЗ на обучение персонала</v>
          </cell>
          <cell r="D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C136" t="str">
            <v>Разработка ТЗ на оказание прочих работ, услуг</v>
          </cell>
          <cell r="D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C137" t="str">
            <v>Предоставление долгосрочных кредитов и займов</v>
          </cell>
          <cell r="D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C138" t="str">
            <v>Предоставление краткосрочных кредитов и займов</v>
          </cell>
          <cell r="D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C139" t="str">
            <v>Предоставление прочих кредитов и займов</v>
          </cell>
          <cell r="D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C140" t="str">
            <v>Проектирование</v>
          </cell>
          <cell r="D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C141" t="str">
            <v>Генеральный подряд</v>
          </cell>
          <cell r="D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C142" t="str">
            <v>Прочие СМР</v>
          </cell>
          <cell r="D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C143" t="str">
            <v>Услуги по управлению проектом</v>
          </cell>
          <cell r="D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C144" t="str">
            <v>Ремонт офисных зданий, сооружений</v>
          </cell>
          <cell r="D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C145" t="str">
            <v>Затраты на развитие</v>
          </cell>
          <cell r="D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C146" t="str">
            <v>Оплата ГК "Роснанотех" доли в уставном капитале проектной компании</v>
          </cell>
          <cell r="D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C147" t="str">
            <v>Оплата  Соинвесторами доли в уставном капитале проектной компании</v>
          </cell>
          <cell r="D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C148" t="str">
            <v>Получение долгосрочных кредитов и займов</v>
          </cell>
          <cell r="D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C149" t="str">
            <v>Получение краткосрочных кредитов и займов</v>
          </cell>
          <cell r="D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C150" t="str">
            <v>Доли в уставном капитале других компаний (краткосрочные поступления)</v>
          </cell>
          <cell r="D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C151" t="str">
            <v>Акции (краткосрочные поступления)</v>
          </cell>
          <cell r="D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C152" t="str">
            <v>Облигации (краткосрочные поступления)</v>
          </cell>
          <cell r="D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C153" t="str">
            <v>Векселя (краткосрочные поступления)</v>
          </cell>
          <cell r="D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C154" t="str">
            <v>Депозиты (краткосрочные поступления)</v>
          </cell>
          <cell r="D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C155" t="str">
            <v>Overnight (краткосрочные поступления)</v>
          </cell>
          <cell r="D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C156" t="str">
            <v>Прочие краткосрочные финансовые вложения (краткосрочные поступления)</v>
          </cell>
          <cell r="D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C157" t="str">
            <v>По договорам в рамках ДДУ (краткосрочные поступления)</v>
          </cell>
          <cell r="D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C158" t="str">
            <v>По прочим договорам (краткосрочные поступления)</v>
          </cell>
          <cell r="D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C159" t="str">
            <v>Эмиссия акций</v>
          </cell>
          <cell r="D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C160" t="str">
            <v>Дивиденды полученные</v>
          </cell>
          <cell r="D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C161" t="str">
            <v>Прочие поступления по финансовой деятельности</v>
          </cell>
          <cell r="D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C162" t="str">
            <v>Сокращение ГК "Роснанотех" доли в уставном капитале проектной компании</v>
          </cell>
          <cell r="D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C163" t="str">
            <v>Сокращение Соинвесторами доли в уставном капитале проектной компании</v>
          </cell>
          <cell r="D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C164" t="str">
            <v>Погашение долгосрочных кредитов и займов</v>
          </cell>
          <cell r="D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C165" t="str">
            <v>Погашение краткосрочных кредитов и займов</v>
          </cell>
          <cell r="D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C166" t="str">
            <v>Доли в уставном капитале других компаний (краткосрочные выплаты)</v>
          </cell>
          <cell r="D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C167" t="str">
            <v>Акции (краткосрочные выплаты)</v>
          </cell>
          <cell r="D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C168" t="str">
            <v>Облигации (краткосрочные выплаты)</v>
          </cell>
          <cell r="D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C169" t="str">
            <v>Векселя (краткосрочные выплаты)</v>
          </cell>
          <cell r="D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C170" t="str">
            <v>Депозиты (краткосрочные выплаты)</v>
          </cell>
          <cell r="D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C171" t="str">
            <v>Overnight (краткосрочные выплаты)</v>
          </cell>
          <cell r="D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C172" t="str">
            <v>Прочие краткосрочные финансовые вложения (краткосрочные выплаты)</v>
          </cell>
          <cell r="D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C173" t="str">
            <v>По договорам в рамках ДДУ (краткосрочные выплаты)</v>
          </cell>
          <cell r="D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C174" t="str">
            <v>По прочим договорам (краткосрочные выплаты)</v>
          </cell>
          <cell r="D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C175" t="str">
            <v>Выкуп акций</v>
          </cell>
          <cell r="D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C176" t="str">
            <v>Дивиденды выплаченные</v>
          </cell>
          <cell r="D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C177" t="str">
            <v>Прочие выплаты</v>
          </cell>
          <cell r="D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D178" t="str">
            <v>Завод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-177000</v>
          </cell>
          <cell r="O178">
            <v>0</v>
          </cell>
          <cell r="P178">
            <v>0</v>
          </cell>
          <cell r="Q178">
            <v>-2797000</v>
          </cell>
          <cell r="R178">
            <v>-1500000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-4474000</v>
          </cell>
        </row>
        <row r="179">
          <cell r="C179" t="str">
            <v>Поступления от реализации нанопродукции на внутреннем рынке</v>
          </cell>
          <cell r="D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C180" t="str">
            <v>Поступления от реализации нанопродукции на экспорт</v>
          </cell>
          <cell r="D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C181" t="str">
            <v>Поступления от прочей реализации</v>
          </cell>
          <cell r="D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C182" t="str">
            <v>Проценты по займам полученные</v>
          </cell>
          <cell r="D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C183" t="str">
            <v>Проценты по финансовым вложениям полученные</v>
          </cell>
          <cell r="D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C184" t="str">
            <v>Прочие проценты по финансовым вложениям полученные</v>
          </cell>
          <cell r="D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C185" t="str">
            <v>От совместной деятельности</v>
          </cell>
          <cell r="D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C186" t="str">
            <v>От реализации МПЗ (ТМЦ)</v>
          </cell>
          <cell r="D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C187" t="str">
            <v>От аренды</v>
          </cell>
          <cell r="D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C188" t="str">
            <v xml:space="preserve">От участия в других организациях  </v>
          </cell>
          <cell r="D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C189" t="str">
            <v>Пени, штрафы, неустойки</v>
          </cell>
          <cell r="D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C190" t="str">
            <v>Возмещение по страховым случаям</v>
          </cell>
          <cell r="D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C191" t="str">
            <v>Прочие поступления по операционной деятельности</v>
          </cell>
          <cell r="D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C192" t="str">
            <v>Сырье и основные материалы</v>
          </cell>
          <cell r="D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C193" t="str">
            <v>Вспомогательные материалы</v>
          </cell>
          <cell r="D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C194" t="str">
            <v>Топливо</v>
          </cell>
          <cell r="D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C195" t="str">
            <v>Электроэнергия</v>
          </cell>
          <cell r="D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C196" t="str">
            <v>Прочие материальные затраты</v>
          </cell>
          <cell r="D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C197" t="str">
            <v>Услуги подрядчиков по обслуживанию и ремонту оборудования</v>
          </cell>
          <cell r="D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C198" t="str">
            <v>Транспортные услуги</v>
          </cell>
          <cell r="D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C199" t="str">
            <v>Прочие услуги производственного характера</v>
          </cell>
          <cell r="D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C200" t="str">
            <v>Выплата на руки</v>
          </cell>
          <cell r="D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C201" t="str">
            <v>НДФЛ (только персонал)</v>
          </cell>
          <cell r="D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C202" t="str">
            <v>Премии на руки</v>
          </cell>
          <cell r="D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C203" t="str">
            <v>Льготы, компенсации</v>
          </cell>
          <cell r="D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C204" t="str">
            <v>Прочие удержания из з/п</v>
          </cell>
          <cell r="D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C205" t="str">
            <v>ЕСН – страховые взносы (включая ЕСН на выплаты членам СД)</v>
          </cell>
          <cell r="D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C206" t="str">
            <v>Услуги мобильной связи</v>
          </cell>
          <cell r="D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C207" t="str">
            <v>Услуги фиксированной связи</v>
          </cell>
          <cell r="D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C208" t="str">
            <v>Услуги Интернет</v>
          </cell>
          <cell r="D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C209" t="str">
            <v xml:space="preserve">Почтово-телеграфные и курьерские расходы </v>
          </cell>
          <cell r="D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C210" t="str">
            <v>Аренда каналов связи</v>
          </cell>
          <cell r="D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C211" t="str">
            <v>Коммунальные услуги</v>
          </cell>
          <cell r="D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C212" t="str">
            <v>Повышение квалификации и проф.переподготовка</v>
          </cell>
          <cell r="D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C213" t="str">
            <v>Услуги по ремонту и обслуживанию оргтехники</v>
          </cell>
          <cell r="D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C214" t="str">
            <v>Запасные части и расходные материалы для оргтехники</v>
          </cell>
          <cell r="D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C215" t="str">
            <v>Аудиторские услуги</v>
          </cell>
          <cell r="D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C216" t="str">
            <v>Юридические услуги</v>
          </cell>
          <cell r="D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C217" t="str">
            <v>Консультационные услуги (семинары)</v>
          </cell>
          <cell r="D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C218" t="str">
            <v>Услуги пожарной, вневедомственной и сторожевой охраны</v>
          </cell>
          <cell r="D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C219" t="str">
            <v>Рекламно-информационные расходы</v>
          </cell>
          <cell r="D219" t="str">
            <v>Завод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177000</v>
          </cell>
          <cell r="O219">
            <v>0</v>
          </cell>
          <cell r="P219">
            <v>0</v>
          </cell>
          <cell r="Q219">
            <v>2707000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2884000</v>
          </cell>
        </row>
        <row r="220">
          <cell r="C220" t="str">
            <v>Участие на выставках и семинарах</v>
          </cell>
          <cell r="D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C221" t="str">
            <v>Фирменная и сувенирная продукция</v>
          </cell>
          <cell r="D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C222" t="str">
            <v>Спонсорские и социальные проекты</v>
          </cell>
          <cell r="D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C223" t="str">
            <v>Прочие расходы (PR)</v>
          </cell>
          <cell r="D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C224" t="str">
            <v>Услуги  по подбору персонала</v>
          </cell>
          <cell r="D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C225" t="str">
            <v xml:space="preserve">Уборка </v>
          </cell>
          <cell r="D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C226" t="str">
            <v>Обустройство офиса</v>
          </cell>
          <cell r="D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C227" t="str">
            <v>Канцелярские расходы</v>
          </cell>
          <cell r="D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C228" t="str">
            <v>Хозяйственные расходы</v>
          </cell>
          <cell r="D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C229" t="str">
            <v>Вода, чай, кофе</v>
          </cell>
          <cell r="D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C230" t="str">
            <v>Ремонт/ТО автотранспорт</v>
          </cell>
          <cell r="D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C231" t="str">
            <v xml:space="preserve">Аренда машин </v>
          </cell>
          <cell r="D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C232" t="str">
            <v>Страхование автотранспорта</v>
          </cell>
          <cell r="D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C233" t="str">
            <v>ГСМ</v>
          </cell>
          <cell r="D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C234" t="str">
            <v>Мойка, парковка, прочее</v>
          </cell>
          <cell r="D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C235" t="str">
            <v>Аренда автостоянки</v>
          </cell>
          <cell r="D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C236" t="str">
            <v>Аутсорсинг</v>
          </cell>
          <cell r="D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C237" t="str">
            <v>Услуги по организации переводов</v>
          </cell>
          <cell r="D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C238" t="str">
            <v>Услуги регистраторов, нотариальные услуги, сертификация</v>
          </cell>
          <cell r="D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C239" t="str">
            <v>Справочно-правовые программы, 1С, КИАС</v>
          </cell>
          <cell r="D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C240" t="str">
            <v>Подписка на периодические издания</v>
          </cell>
          <cell r="D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C241" t="str">
            <v>Прочие работы и услуги сторонних организаций</v>
          </cell>
          <cell r="D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C242" t="str">
            <v>Командировочные расходы</v>
          </cell>
          <cell r="D242" t="str">
            <v>Завод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90000</v>
          </cell>
          <cell r="R242">
            <v>1500000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1590000</v>
          </cell>
        </row>
        <row r="243">
          <cell r="C243" t="str">
            <v>Представительские расходы</v>
          </cell>
          <cell r="D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C244" t="str">
            <v>Арендная плата по направлениям (арендодателям)</v>
          </cell>
          <cell r="D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C245" t="str">
            <v>Лизинг</v>
          </cell>
          <cell r="D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C246" t="str">
            <v>Расходы на страхование</v>
          </cell>
          <cell r="D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C247" t="str">
            <v>Водный налог</v>
          </cell>
          <cell r="D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C248" t="str">
            <v>Плата за землю</v>
          </cell>
          <cell r="D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C249" t="str">
            <v>Транспортный налог</v>
          </cell>
          <cell r="D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C250" t="str">
            <v>Налог на имущество</v>
          </cell>
          <cell r="D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C251" t="str">
            <v xml:space="preserve">Прочие налоги, относимые на с/с </v>
          </cell>
          <cell r="D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C252" t="str">
            <v>Патентные расходы</v>
          </cell>
          <cell r="D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C253" t="str">
            <v>Затраты на экологию (кроме налогов и сборов (ст. ст. 20000 и 21500))</v>
          </cell>
          <cell r="D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</row>
        <row r="254">
          <cell r="C254" t="str">
            <v>Затраты на охрану труда</v>
          </cell>
          <cell r="D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str">
            <v>Расходы социального характера</v>
          </cell>
          <cell r="D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C256" t="str">
            <v>НДС</v>
          </cell>
          <cell r="D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</row>
        <row r="257">
          <cell r="C257" t="str">
            <v>Налог на прибыль</v>
          </cell>
          <cell r="D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</row>
        <row r="258">
          <cell r="C258" t="str">
            <v>Прочие налоги</v>
          </cell>
          <cell r="D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C259" t="str">
            <v xml:space="preserve">Проценты по долгосрочным кредитам </v>
          </cell>
          <cell r="D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</row>
        <row r="260">
          <cell r="C260" t="str">
            <v>Проценты по краткосрочным кредитам</v>
          </cell>
          <cell r="D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1">
          <cell r="C261" t="str">
            <v>Проценты по долгосрочным займам</v>
          </cell>
          <cell r="D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C262" t="str">
            <v>Проценты по краткосрочным займам</v>
          </cell>
          <cell r="D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C263" t="str">
            <v>Прочие проценты к уплате</v>
          </cell>
          <cell r="D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C264" t="str">
            <v>Оплата услуг кредитных организаций (за исключением ст. ст. 20500 и 21600)</v>
          </cell>
          <cell r="D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C265" t="str">
            <v>Пени, штрафы, неустойки признанные или по которым получено решение суда</v>
          </cell>
          <cell r="D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</row>
        <row r="266">
          <cell r="C266" t="str">
            <v>Затраты социального характера (кроме персонала)</v>
          </cell>
          <cell r="D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C267" t="str">
            <v>От содержания социальной сферы</v>
          </cell>
          <cell r="D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C268" t="str">
            <v>Добровольное медицинское страхование</v>
          </cell>
          <cell r="D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C269" t="str">
            <v>Выплаты вознаграждений членам Советов директоров и ревизионной комиссии</v>
          </cell>
          <cell r="D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C270" t="str">
            <v>Расходы на управление капиталом (переоценка, реестр, консультации)</v>
          </cell>
          <cell r="D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1">
          <cell r="C271" t="str">
            <v xml:space="preserve">Расходы на проведение ежегодного собрания акционеров </v>
          </cell>
          <cell r="D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</row>
        <row r="272">
          <cell r="C272" t="str">
            <v>Расходы на службу безопасности</v>
          </cell>
          <cell r="D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C273" t="str">
            <v>Расходы на развитие</v>
          </cell>
          <cell r="D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C274" t="str">
            <v>Прочие расходы</v>
          </cell>
          <cell r="D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C275" t="str">
            <v>Поступления от реализации основных средств</v>
          </cell>
          <cell r="D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C276" t="str">
            <v>Поступления от реализации НМА</v>
          </cell>
          <cell r="D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C277" t="str">
            <v>Поступления от реализации прочих активов</v>
          </cell>
          <cell r="D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C278" t="str">
            <v>Доли в уставном капитале других компаний (долгосрочные поступления)</v>
          </cell>
          <cell r="D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</row>
        <row r="279">
          <cell r="C279" t="str">
            <v>Акции (долгосрочные поступления)</v>
          </cell>
          <cell r="D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</row>
        <row r="280">
          <cell r="C280" t="str">
            <v>Облигации (долгосрочные поступления)</v>
          </cell>
          <cell r="D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</row>
        <row r="281">
          <cell r="C281" t="str">
            <v>Векселя (долгосрочные поступления)</v>
          </cell>
          <cell r="D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</row>
        <row r="282">
          <cell r="C282" t="str">
            <v>Депозиты (долгосрочные поступления)</v>
          </cell>
          <cell r="D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C283" t="str">
            <v>Прочие долгосрочные активы (долгосрочные поступления)</v>
          </cell>
          <cell r="D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4">
          <cell r="C284" t="str">
            <v>Возврат предоставленных долгосрочных кредитов и займов</v>
          </cell>
          <cell r="D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</row>
        <row r="285">
          <cell r="C285" t="str">
            <v>Возврат предоставленных краткосрочных кредитов и займов</v>
          </cell>
          <cell r="D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</row>
        <row r="286">
          <cell r="C286" t="str">
            <v>Возврат предоставленных прочих кредитов и займов</v>
          </cell>
          <cell r="D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C287" t="str">
            <v>Прочие поступления по инвестиционной деятельности</v>
          </cell>
          <cell r="D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88">
          <cell r="C288" t="str">
            <v>Основное оборудование (01)</v>
          </cell>
          <cell r="D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  <row r="289">
          <cell r="C289" t="str">
            <v>Основное оборудование (02)</v>
          </cell>
          <cell r="D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</row>
        <row r="290">
          <cell r="C290" t="str">
            <v>Вспомогательное оборудование</v>
          </cell>
          <cell r="D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C291" t="str">
            <v>Покупка автотранспорта</v>
          </cell>
          <cell r="D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</row>
        <row r="292">
          <cell r="C292" t="str">
            <v>Мебель</v>
          </cell>
          <cell r="D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C293" t="str">
            <v>Компьютерное и офисное оборудование</v>
          </cell>
          <cell r="D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C294" t="str">
            <v>Оборудование для службы безопасности</v>
          </cell>
          <cell r="D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</row>
        <row r="295">
          <cell r="C295" t="str">
            <v>Земельные участки</v>
          </cell>
          <cell r="D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</row>
        <row r="296">
          <cell r="C296" t="str">
            <v>Прочее</v>
          </cell>
          <cell r="D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C297" t="str">
            <v>Приобретение программного обеспечения</v>
          </cell>
          <cell r="D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</row>
        <row r="298">
          <cell r="C298" t="str">
            <v>Приобретение прочих НМА</v>
          </cell>
          <cell r="D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</row>
        <row r="299">
          <cell r="C299" t="str">
            <v>Доли в уставном капитале других компаний (долгосрочные выплаты)</v>
          </cell>
          <cell r="D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</row>
        <row r="300">
          <cell r="C300" t="str">
            <v>Акции (долгосрочные выплаты)</v>
          </cell>
          <cell r="D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</row>
        <row r="301">
          <cell r="C301" t="str">
            <v>Облигации (долгосрочные выплаты)</v>
          </cell>
          <cell r="D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</row>
        <row r="302">
          <cell r="C302" t="str">
            <v>Векселя (долгосрочные выплаты)</v>
          </cell>
          <cell r="D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C303" t="str">
            <v>Депозиты (долгосрочные выплаты)</v>
          </cell>
          <cell r="D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C304" t="str">
            <v>Прочие долгосрочные активы (долгосрочные выплаты)</v>
          </cell>
          <cell r="D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C305" t="str">
            <v>Расходы на НИР и НИОКР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C306" t="str">
            <v>Разработка ТЗ на проектирование оборудования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C307" t="str">
            <v>Разработка ТЗ на проектирование размещения оборудования</v>
          </cell>
          <cell r="D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C308" t="str">
            <v>Разработка ТЗ на организацию закупки и запуск технологического оборудования</v>
          </cell>
          <cell r="D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C309" t="str">
            <v>Разработка ТЗ на обучение персонала</v>
          </cell>
          <cell r="D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C310" t="str">
            <v>Разработка ТЗ на оказание прочих работ, услуг</v>
          </cell>
          <cell r="D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C311" t="str">
            <v>Предоставление долгосрочных кредитов и займов</v>
          </cell>
          <cell r="D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</row>
        <row r="312">
          <cell r="C312" t="str">
            <v>Предоставление краткосрочных кредитов и займов</v>
          </cell>
          <cell r="D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</row>
        <row r="313">
          <cell r="C313" t="str">
            <v>Предоставление прочих кредитов и займов</v>
          </cell>
          <cell r="D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</row>
        <row r="314">
          <cell r="C314" t="str">
            <v>Проектирование</v>
          </cell>
          <cell r="D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C315" t="str">
            <v>Генеральный подряд</v>
          </cell>
          <cell r="D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C316" t="str">
            <v>Прочие СМР</v>
          </cell>
          <cell r="D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C317" t="str">
            <v>Услуги по управлению проектом</v>
          </cell>
          <cell r="D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C318" t="str">
            <v>Ремонт офисных зданий, сооружений</v>
          </cell>
          <cell r="D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C319" t="str">
            <v>Затраты на развитие</v>
          </cell>
          <cell r="D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C320" t="str">
            <v>Оплата ГК "Роснанотех" доли в уставном капитале проектной компании</v>
          </cell>
          <cell r="D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1">
          <cell r="C321" t="str">
            <v>Оплата  Соинвесторами доли в уставном капитале проектной компании</v>
          </cell>
          <cell r="D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C322" t="str">
            <v>Получение долгосрочных кредитов и займов</v>
          </cell>
          <cell r="D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C323" t="str">
            <v>Получение краткосрочных кредитов и займов</v>
          </cell>
          <cell r="D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C324" t="str">
            <v>Доли в уставном капитале других компаний (краткосрочные поступления)</v>
          </cell>
          <cell r="D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C325" t="str">
            <v>Акции (краткосрочные поступления)</v>
          </cell>
          <cell r="D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C326" t="str">
            <v>Облигации (краткосрочные поступления)</v>
          </cell>
          <cell r="D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C327" t="str">
            <v>Векселя (краткосрочные поступления)</v>
          </cell>
          <cell r="D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C328" t="str">
            <v>Депозиты (краткосрочные поступления)</v>
          </cell>
          <cell r="D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</row>
        <row r="329">
          <cell r="C329" t="str">
            <v>Overnight (краткосрочные поступления)</v>
          </cell>
          <cell r="D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C330" t="str">
            <v>Прочие краткосрочные финансовые вложения (краткосрочные поступления)</v>
          </cell>
          <cell r="D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C331" t="str">
            <v>По договорам в рамках ДДУ (краткосрочные поступления)</v>
          </cell>
          <cell r="D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C332" t="str">
            <v>По прочим договорам (краткосрочные поступления)</v>
          </cell>
          <cell r="D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C333" t="str">
            <v>Эмиссия акций</v>
          </cell>
          <cell r="D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C334" t="str">
            <v>Дивиденды полученные</v>
          </cell>
          <cell r="D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C335" t="str">
            <v>Прочие поступления по финансовой деятельности</v>
          </cell>
          <cell r="D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C336" t="str">
            <v>Сокращение ГК "Роснанотех" доли в уставном капитале проектной компании</v>
          </cell>
          <cell r="D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</row>
        <row r="337">
          <cell r="C337" t="str">
            <v>Сокращение Соинвесторами доли в уставном капитале проектной компании</v>
          </cell>
          <cell r="D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C338" t="str">
            <v>Погашение долгосрочных кредитов и займов</v>
          </cell>
          <cell r="D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C339" t="str">
            <v>Погашение краткосрочных кредитов и займов</v>
          </cell>
          <cell r="D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C340" t="str">
            <v>Доли в уставном капитале других компаний (краткосрочные выплаты)</v>
          </cell>
          <cell r="D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C341" t="str">
            <v>Акции (краткосрочные выплаты)</v>
          </cell>
          <cell r="D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C342" t="str">
            <v>Облигации (краткосрочные выплаты)</v>
          </cell>
          <cell r="D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C343" t="str">
            <v>Векселя (краткосрочные выплаты)</v>
          </cell>
          <cell r="D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</row>
        <row r="344">
          <cell r="C344" t="str">
            <v>Депозиты (краткосрочные выплаты)</v>
          </cell>
          <cell r="D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C345" t="str">
            <v>Overnight (краткосрочные выплаты)</v>
          </cell>
          <cell r="D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</row>
        <row r="346">
          <cell r="C346" t="str">
            <v>Прочие краткосрочные финансовые вложения (краткосрочные выплаты)</v>
          </cell>
          <cell r="D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</row>
        <row r="347">
          <cell r="C347" t="str">
            <v>По договорам в рамках ДДУ (краткосрочные выплаты)</v>
          </cell>
          <cell r="D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C348" t="str">
            <v>По прочим договорам (краткосрочные выплаты)</v>
          </cell>
          <cell r="D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</row>
        <row r="349">
          <cell r="C349" t="str">
            <v>Выкуп акций</v>
          </cell>
          <cell r="D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C350" t="str">
            <v>Дивиденды выплаченные</v>
          </cell>
          <cell r="D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C351" t="str">
            <v>Прочие выплаты</v>
          </cell>
          <cell r="D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</row>
        <row r="352">
          <cell r="D352" t="str">
            <v>Завод</v>
          </cell>
          <cell r="H352">
            <v>-456800</v>
          </cell>
          <cell r="I352">
            <v>-2508300</v>
          </cell>
          <cell r="J352">
            <v>-1272300</v>
          </cell>
          <cell r="K352">
            <v>-4237400</v>
          </cell>
          <cell r="L352">
            <v>-417600</v>
          </cell>
          <cell r="M352">
            <v>-847250</v>
          </cell>
          <cell r="N352">
            <v>-2366305</v>
          </cell>
          <cell r="O352">
            <v>-1537305</v>
          </cell>
          <cell r="P352">
            <v>-2024950</v>
          </cell>
          <cell r="Q352">
            <v>-1615950</v>
          </cell>
          <cell r="R352">
            <v>-4837100</v>
          </cell>
          <cell r="S352">
            <v>-3640150</v>
          </cell>
          <cell r="T352">
            <v>-1493150</v>
          </cell>
          <cell r="U352">
            <v>-3073950</v>
          </cell>
          <cell r="V352">
            <v>-1268505</v>
          </cell>
          <cell r="W352">
            <v>-1177305</v>
          </cell>
          <cell r="X352">
            <v>-24299520</v>
          </cell>
        </row>
        <row r="353">
          <cell r="C353" t="str">
            <v>Поступления от реализации нанопродукции на внутреннем рынке</v>
          </cell>
          <cell r="D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C354" t="str">
            <v>Поступления от реализации нанопродукции на экспорт</v>
          </cell>
          <cell r="D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</row>
        <row r="355">
          <cell r="C355" t="str">
            <v>Поступления от прочей реализации</v>
          </cell>
          <cell r="D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</row>
        <row r="356">
          <cell r="C356" t="str">
            <v>Проценты по займам полученные</v>
          </cell>
          <cell r="D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C357" t="str">
            <v>Проценты по финансовым вложениям полученные</v>
          </cell>
          <cell r="D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</row>
        <row r="358">
          <cell r="C358" t="str">
            <v>Прочие проценты по финансовым вложениям полученные</v>
          </cell>
          <cell r="D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59">
          <cell r="C359" t="str">
            <v>От совместной деятельности</v>
          </cell>
          <cell r="D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</row>
        <row r="360">
          <cell r="C360" t="str">
            <v>От реализации МПЗ (ТМЦ)</v>
          </cell>
          <cell r="D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C361" t="str">
            <v>От аренды</v>
          </cell>
          <cell r="D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C362" t="str">
            <v xml:space="preserve">От участия в других организациях  </v>
          </cell>
          <cell r="D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C363" t="str">
            <v>Пени, штрафы, неустойки</v>
          </cell>
          <cell r="D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C364" t="str">
            <v>Возмещение по страховым случаям</v>
          </cell>
          <cell r="D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C365" t="str">
            <v>Прочие поступления по операционной деятельности</v>
          </cell>
          <cell r="D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C366" t="str">
            <v>Сырье и основные материалы</v>
          </cell>
          <cell r="D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C367" t="str">
            <v>Вспомогательные материалы</v>
          </cell>
          <cell r="D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C368" t="str">
            <v>Топливо</v>
          </cell>
          <cell r="D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</row>
        <row r="369">
          <cell r="C369" t="str">
            <v>Электроэнергия</v>
          </cell>
          <cell r="D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C370" t="str">
            <v>Прочие материальные затраты</v>
          </cell>
          <cell r="D370" t="str">
            <v>Завод</v>
          </cell>
          <cell r="H370">
            <v>0</v>
          </cell>
          <cell r="I370">
            <v>461000</v>
          </cell>
          <cell r="J370">
            <v>35000</v>
          </cell>
          <cell r="K370">
            <v>496000</v>
          </cell>
          <cell r="L370">
            <v>35000</v>
          </cell>
          <cell r="M370">
            <v>250000</v>
          </cell>
          <cell r="N370">
            <v>332000</v>
          </cell>
          <cell r="O370">
            <v>80000</v>
          </cell>
          <cell r="P370">
            <v>1017000</v>
          </cell>
          <cell r="Q370">
            <v>111000</v>
          </cell>
          <cell r="R370">
            <v>1612000</v>
          </cell>
          <cell r="S370">
            <v>580000</v>
          </cell>
          <cell r="T370">
            <v>580000</v>
          </cell>
          <cell r="U370">
            <v>2000000</v>
          </cell>
          <cell r="V370">
            <v>150000</v>
          </cell>
          <cell r="W370">
            <v>80000</v>
          </cell>
          <cell r="X370">
            <v>6827000</v>
          </cell>
        </row>
        <row r="371">
          <cell r="C371" t="str">
            <v>Услуги подрядчиков по обслуживанию и ремонту оборудования</v>
          </cell>
          <cell r="D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C372" t="str">
            <v>Транспортные услуги</v>
          </cell>
          <cell r="D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C373" t="str">
            <v>Прочие услуги производственного характера</v>
          </cell>
          <cell r="D373" t="str">
            <v>Завод</v>
          </cell>
          <cell r="H373">
            <v>0</v>
          </cell>
          <cell r="I373">
            <v>157300</v>
          </cell>
          <cell r="J373">
            <v>157300</v>
          </cell>
          <cell r="K373">
            <v>314600</v>
          </cell>
          <cell r="L373">
            <v>157300</v>
          </cell>
          <cell r="M373">
            <v>157300</v>
          </cell>
          <cell r="N373">
            <v>157300</v>
          </cell>
          <cell r="O373">
            <v>157300</v>
          </cell>
          <cell r="P373">
            <v>157300</v>
          </cell>
          <cell r="Q373">
            <v>157300</v>
          </cell>
          <cell r="R373">
            <v>257300</v>
          </cell>
          <cell r="S373">
            <v>257300</v>
          </cell>
          <cell r="T373">
            <v>257300</v>
          </cell>
          <cell r="U373">
            <v>257300</v>
          </cell>
          <cell r="V373">
            <v>257300</v>
          </cell>
          <cell r="W373">
            <v>257300</v>
          </cell>
          <cell r="X373">
            <v>2487600</v>
          </cell>
        </row>
        <row r="374">
          <cell r="C374" t="str">
            <v>Выплата на руки</v>
          </cell>
          <cell r="D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C375" t="str">
            <v>НДФЛ (только персонал)</v>
          </cell>
          <cell r="D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6">
          <cell r="C376" t="str">
            <v>Премии на руки</v>
          </cell>
          <cell r="D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C377" t="str">
            <v>Льготы, компенсации</v>
          </cell>
          <cell r="D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C378" t="str">
            <v>Прочие удержания из з/п</v>
          </cell>
          <cell r="D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</row>
        <row r="379">
          <cell r="C379" t="str">
            <v>ЕСН – страховые взносы (включая ЕСН на выплаты членам СД)</v>
          </cell>
          <cell r="D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0">
          <cell r="C380" t="str">
            <v>Услуги мобильной связи</v>
          </cell>
          <cell r="D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C381" t="str">
            <v>Услуги фиксированной связи</v>
          </cell>
          <cell r="D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C382" t="str">
            <v>Услуги Интернет</v>
          </cell>
          <cell r="D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C383" t="str">
            <v xml:space="preserve">Почтово-телеграфные и курьерские расходы </v>
          </cell>
          <cell r="D383" t="str">
            <v>Завод</v>
          </cell>
          <cell r="H383">
            <v>15000</v>
          </cell>
          <cell r="I383">
            <v>15000</v>
          </cell>
          <cell r="J383">
            <v>15000</v>
          </cell>
          <cell r="K383">
            <v>45000</v>
          </cell>
          <cell r="L383">
            <v>15000</v>
          </cell>
          <cell r="M383">
            <v>15000</v>
          </cell>
          <cell r="N383">
            <v>15000</v>
          </cell>
          <cell r="O383">
            <v>15000</v>
          </cell>
          <cell r="P383">
            <v>15000</v>
          </cell>
          <cell r="Q383">
            <v>15000</v>
          </cell>
          <cell r="R383">
            <v>15000</v>
          </cell>
          <cell r="S383">
            <v>15000</v>
          </cell>
          <cell r="T383">
            <v>15000</v>
          </cell>
          <cell r="U383">
            <v>15000</v>
          </cell>
          <cell r="V383">
            <v>15000</v>
          </cell>
          <cell r="W383">
            <v>15000</v>
          </cell>
          <cell r="X383">
            <v>180000</v>
          </cell>
        </row>
        <row r="384">
          <cell r="C384" t="str">
            <v>Аренда каналов связи</v>
          </cell>
          <cell r="D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</row>
        <row r="385">
          <cell r="C385" t="str">
            <v>Коммунальные услуги</v>
          </cell>
          <cell r="D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</row>
        <row r="386">
          <cell r="C386" t="str">
            <v>Повышение квалификации и проф.переподготовка</v>
          </cell>
          <cell r="D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C387" t="str">
            <v>Услуги по ремонту и обслуживанию оргтехники</v>
          </cell>
          <cell r="D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C388" t="str">
            <v>Запасные части и расходные материалы для оргтехники</v>
          </cell>
          <cell r="D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</row>
        <row r="389">
          <cell r="C389" t="str">
            <v>Аудиторские услуги</v>
          </cell>
          <cell r="D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C390" t="str">
            <v>Юридические услуги</v>
          </cell>
          <cell r="D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C391" t="str">
            <v>Консультационные услуги (семинары)</v>
          </cell>
          <cell r="D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C392" t="str">
            <v>Услуги пожарной, вневедомственной и сторожевой охраны</v>
          </cell>
          <cell r="D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C393" t="str">
            <v>Рекламно-информационные расходы</v>
          </cell>
          <cell r="D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C394" t="str">
            <v>Участие на выставках и семинарах</v>
          </cell>
          <cell r="D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</row>
        <row r="395">
          <cell r="C395" t="str">
            <v>Фирменная и сувенирная продукция</v>
          </cell>
          <cell r="D395" t="str">
            <v>Завод</v>
          </cell>
          <cell r="H395">
            <v>0</v>
          </cell>
          <cell r="I395">
            <v>2000</v>
          </cell>
          <cell r="J395">
            <v>5000</v>
          </cell>
          <cell r="K395">
            <v>7000</v>
          </cell>
          <cell r="L395">
            <v>0</v>
          </cell>
          <cell r="M395">
            <v>2000</v>
          </cell>
          <cell r="N395">
            <v>0</v>
          </cell>
          <cell r="O395">
            <v>0</v>
          </cell>
          <cell r="P395">
            <v>2000</v>
          </cell>
          <cell r="Q395">
            <v>0</v>
          </cell>
          <cell r="R395">
            <v>0</v>
          </cell>
          <cell r="S395">
            <v>2000</v>
          </cell>
          <cell r="T395">
            <v>0</v>
          </cell>
          <cell r="U395">
            <v>0</v>
          </cell>
          <cell r="V395">
            <v>2000</v>
          </cell>
          <cell r="W395">
            <v>0</v>
          </cell>
          <cell r="X395">
            <v>8000</v>
          </cell>
        </row>
        <row r="396">
          <cell r="C396" t="str">
            <v>Спонсорские и социальные проекты</v>
          </cell>
          <cell r="D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</row>
        <row r="397">
          <cell r="C397" t="str">
            <v>Прочие расходы (PR)</v>
          </cell>
          <cell r="D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C398" t="str">
            <v>Услуги  по подбору персонала</v>
          </cell>
          <cell r="D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</row>
        <row r="399">
          <cell r="C399" t="str">
            <v xml:space="preserve">Уборка </v>
          </cell>
          <cell r="D399" t="str">
            <v>Завод</v>
          </cell>
          <cell r="H399">
            <v>210000</v>
          </cell>
          <cell r="I399">
            <v>210000</v>
          </cell>
          <cell r="J399">
            <v>210000</v>
          </cell>
          <cell r="K399">
            <v>630000</v>
          </cell>
          <cell r="L399">
            <v>0</v>
          </cell>
          <cell r="M399">
            <v>0</v>
          </cell>
          <cell r="N399">
            <v>0</v>
          </cell>
          <cell r="O399">
            <v>630000</v>
          </cell>
          <cell r="P399">
            <v>0</v>
          </cell>
          <cell r="Q399">
            <v>340000</v>
          </cell>
          <cell r="R399">
            <v>200000</v>
          </cell>
          <cell r="S399">
            <v>200000</v>
          </cell>
          <cell r="T399">
            <v>200000</v>
          </cell>
          <cell r="U399">
            <v>200000</v>
          </cell>
          <cell r="V399">
            <v>200000</v>
          </cell>
          <cell r="W399">
            <v>200000</v>
          </cell>
          <cell r="X399">
            <v>2170000</v>
          </cell>
        </row>
        <row r="400">
          <cell r="C400" t="str">
            <v>Обустройство офиса</v>
          </cell>
          <cell r="D400" t="str">
            <v>Завод</v>
          </cell>
          <cell r="H400">
            <v>154700</v>
          </cell>
          <cell r="I400">
            <v>126200</v>
          </cell>
          <cell r="J400">
            <v>124500</v>
          </cell>
          <cell r="K400">
            <v>405400</v>
          </cell>
          <cell r="L400">
            <v>0</v>
          </cell>
          <cell r="M400">
            <v>0</v>
          </cell>
          <cell r="N400">
            <v>30000</v>
          </cell>
          <cell r="O400">
            <v>0</v>
          </cell>
          <cell r="P400">
            <v>210000</v>
          </cell>
          <cell r="Q400">
            <v>250000</v>
          </cell>
          <cell r="R400">
            <v>200000</v>
          </cell>
          <cell r="S400">
            <v>70000</v>
          </cell>
          <cell r="T400">
            <v>50000</v>
          </cell>
          <cell r="U400">
            <v>60000</v>
          </cell>
          <cell r="V400">
            <v>0</v>
          </cell>
          <cell r="W400">
            <v>0</v>
          </cell>
          <cell r="X400">
            <v>870000</v>
          </cell>
        </row>
        <row r="401">
          <cell r="C401" t="str">
            <v>Канцелярские расходы</v>
          </cell>
          <cell r="D401" t="str">
            <v>Завод</v>
          </cell>
          <cell r="H401">
            <v>24400</v>
          </cell>
          <cell r="I401">
            <v>35200</v>
          </cell>
          <cell r="J401">
            <v>38200</v>
          </cell>
          <cell r="K401">
            <v>97800</v>
          </cell>
          <cell r="L401">
            <v>25800</v>
          </cell>
          <cell r="M401">
            <v>31700</v>
          </cell>
          <cell r="N401">
            <v>31900</v>
          </cell>
          <cell r="O401">
            <v>31900</v>
          </cell>
          <cell r="P401">
            <v>31900</v>
          </cell>
          <cell r="Q401">
            <v>31900</v>
          </cell>
          <cell r="R401">
            <v>31900</v>
          </cell>
          <cell r="S401">
            <v>31900</v>
          </cell>
          <cell r="T401">
            <v>31900</v>
          </cell>
          <cell r="U401">
            <v>31900</v>
          </cell>
          <cell r="V401">
            <v>31900</v>
          </cell>
          <cell r="W401">
            <v>31900</v>
          </cell>
          <cell r="X401">
            <v>376500</v>
          </cell>
        </row>
        <row r="402">
          <cell r="C402" t="str">
            <v>Хозяйственные расходы</v>
          </cell>
          <cell r="D402" t="str">
            <v>Завод</v>
          </cell>
          <cell r="H402">
            <v>18300</v>
          </cell>
          <cell r="I402">
            <v>26400</v>
          </cell>
          <cell r="J402">
            <v>28650</v>
          </cell>
          <cell r="K402">
            <v>73350</v>
          </cell>
          <cell r="L402">
            <v>25800</v>
          </cell>
          <cell r="M402">
            <v>31700</v>
          </cell>
          <cell r="N402">
            <v>31900</v>
          </cell>
          <cell r="O402">
            <v>31900</v>
          </cell>
          <cell r="P402">
            <v>31900</v>
          </cell>
          <cell r="Q402">
            <v>31900</v>
          </cell>
          <cell r="R402">
            <v>47850</v>
          </cell>
          <cell r="S402">
            <v>47850</v>
          </cell>
          <cell r="T402">
            <v>47850</v>
          </cell>
          <cell r="U402">
            <v>47850</v>
          </cell>
          <cell r="V402">
            <v>47850</v>
          </cell>
          <cell r="W402">
            <v>47850</v>
          </cell>
          <cell r="X402">
            <v>472200</v>
          </cell>
        </row>
        <row r="403">
          <cell r="C403" t="str">
            <v>Вода, чай, кофе</v>
          </cell>
          <cell r="D403" t="str">
            <v>Завод</v>
          </cell>
          <cell r="H403">
            <v>24400</v>
          </cell>
          <cell r="I403">
            <v>35200</v>
          </cell>
          <cell r="J403">
            <v>28650</v>
          </cell>
          <cell r="K403">
            <v>88250</v>
          </cell>
          <cell r="L403">
            <v>38700</v>
          </cell>
          <cell r="M403">
            <v>47550</v>
          </cell>
          <cell r="N403">
            <v>47850</v>
          </cell>
          <cell r="O403">
            <v>47850</v>
          </cell>
          <cell r="P403">
            <v>47850</v>
          </cell>
          <cell r="Q403">
            <v>47850</v>
          </cell>
          <cell r="R403">
            <v>47850</v>
          </cell>
          <cell r="S403">
            <v>31900</v>
          </cell>
          <cell r="T403">
            <v>31900</v>
          </cell>
          <cell r="U403">
            <v>31900</v>
          </cell>
          <cell r="V403">
            <v>31900</v>
          </cell>
          <cell r="W403">
            <v>31900</v>
          </cell>
          <cell r="X403">
            <v>485000</v>
          </cell>
        </row>
        <row r="404">
          <cell r="C404" t="str">
            <v>Ремонт/ТО автотранспорт</v>
          </cell>
          <cell r="D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</row>
        <row r="405">
          <cell r="C405" t="str">
            <v xml:space="preserve">Аренда машин </v>
          </cell>
          <cell r="D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</row>
        <row r="406">
          <cell r="C406" t="str">
            <v>Страхование автотранспорта</v>
          </cell>
          <cell r="D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C407" t="str">
            <v>ГСМ</v>
          </cell>
          <cell r="D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C408" t="str">
            <v>Мойка, парковка, прочее</v>
          </cell>
          <cell r="D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C409" t="str">
            <v>Аренда автостоянки</v>
          </cell>
          <cell r="D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C410" t="str">
            <v>Аутсорсинг</v>
          </cell>
          <cell r="D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</row>
        <row r="411">
          <cell r="C411" t="str">
            <v>Услуги по организации переводов</v>
          </cell>
          <cell r="D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</row>
        <row r="412">
          <cell r="C412" t="str">
            <v>Услуги регистраторов, нотариальные услуги, сертификация</v>
          </cell>
          <cell r="D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C413" t="str">
            <v>Справочно-правовые программы, 1С, КИАС</v>
          </cell>
          <cell r="D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</row>
        <row r="414">
          <cell r="C414" t="str">
            <v>Подписка на периодические издания</v>
          </cell>
          <cell r="D414" t="str">
            <v>Завод</v>
          </cell>
          <cell r="H414">
            <v>0</v>
          </cell>
          <cell r="I414">
            <v>80000</v>
          </cell>
          <cell r="J414">
            <v>0</v>
          </cell>
          <cell r="K414">
            <v>80000</v>
          </cell>
          <cell r="L414">
            <v>0</v>
          </cell>
          <cell r="M414">
            <v>0</v>
          </cell>
          <cell r="N414">
            <v>0</v>
          </cell>
          <cell r="O414">
            <v>80000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85000</v>
          </cell>
          <cell r="V414">
            <v>0</v>
          </cell>
          <cell r="W414">
            <v>0</v>
          </cell>
          <cell r="X414">
            <v>165000</v>
          </cell>
        </row>
        <row r="415">
          <cell r="C415" t="str">
            <v>Прочие работы и услуги сторонних организаций</v>
          </cell>
          <cell r="D415" t="str">
            <v>Завод</v>
          </cell>
          <cell r="H415">
            <v>0</v>
          </cell>
          <cell r="I415">
            <v>110000</v>
          </cell>
          <cell r="J415">
            <v>110000</v>
          </cell>
          <cell r="K415">
            <v>220000</v>
          </cell>
          <cell r="L415">
            <v>110000</v>
          </cell>
          <cell r="M415">
            <v>110000</v>
          </cell>
          <cell r="N415">
            <v>453355</v>
          </cell>
          <cell r="O415">
            <v>453355</v>
          </cell>
          <cell r="P415">
            <v>200000</v>
          </cell>
          <cell r="Q415">
            <v>200000</v>
          </cell>
          <cell r="R415">
            <v>1450000</v>
          </cell>
          <cell r="S415">
            <v>250000</v>
          </cell>
          <cell r="T415">
            <v>250000</v>
          </cell>
          <cell r="U415">
            <v>250000</v>
          </cell>
          <cell r="V415">
            <v>503355</v>
          </cell>
          <cell r="W415">
            <v>503355</v>
          </cell>
          <cell r="X415">
            <v>4733420</v>
          </cell>
        </row>
        <row r="416">
          <cell r="C416" t="str">
            <v>Командировочные расходы</v>
          </cell>
          <cell r="D416" t="str">
            <v>Завод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4200</v>
          </cell>
          <cell r="S416">
            <v>4200</v>
          </cell>
          <cell r="T416">
            <v>4200</v>
          </cell>
          <cell r="U416">
            <v>0</v>
          </cell>
          <cell r="V416">
            <v>4200</v>
          </cell>
          <cell r="W416">
            <v>0</v>
          </cell>
          <cell r="X416">
            <v>16800</v>
          </cell>
        </row>
        <row r="417">
          <cell r="C417" t="str">
            <v>Представительские расходы</v>
          </cell>
          <cell r="D417" t="str">
            <v>Завод</v>
          </cell>
          <cell r="H417">
            <v>10000</v>
          </cell>
          <cell r="I417">
            <v>10000</v>
          </cell>
          <cell r="J417">
            <v>10000</v>
          </cell>
          <cell r="K417">
            <v>30000</v>
          </cell>
          <cell r="L417">
            <v>10000</v>
          </cell>
          <cell r="M417">
            <v>10000</v>
          </cell>
          <cell r="N417">
            <v>10000</v>
          </cell>
          <cell r="O417">
            <v>10000</v>
          </cell>
          <cell r="P417">
            <v>10000</v>
          </cell>
          <cell r="Q417">
            <v>10000</v>
          </cell>
          <cell r="R417">
            <v>25000</v>
          </cell>
          <cell r="S417">
            <v>10000</v>
          </cell>
          <cell r="T417">
            <v>25000</v>
          </cell>
          <cell r="U417">
            <v>10000</v>
          </cell>
          <cell r="V417">
            <v>25000</v>
          </cell>
          <cell r="W417">
            <v>10000</v>
          </cell>
          <cell r="X417">
            <v>165000</v>
          </cell>
        </row>
        <row r="418">
          <cell r="C418" t="str">
            <v>Арендная плата по направлениям (арендодателям)</v>
          </cell>
          <cell r="D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</row>
        <row r="419">
          <cell r="C419" t="str">
            <v>Лизинг</v>
          </cell>
          <cell r="D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</row>
        <row r="420">
          <cell r="C420" t="str">
            <v>Расходы на страхование</v>
          </cell>
          <cell r="D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</row>
        <row r="421">
          <cell r="C421" t="str">
            <v>Водный налог</v>
          </cell>
          <cell r="D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</row>
        <row r="422">
          <cell r="C422" t="str">
            <v>Плата за землю</v>
          </cell>
          <cell r="D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</row>
        <row r="423">
          <cell r="C423" t="str">
            <v>Транспортный налог</v>
          </cell>
          <cell r="D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C424" t="str">
            <v>Налог на имущество</v>
          </cell>
          <cell r="D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</row>
        <row r="425">
          <cell r="C425" t="str">
            <v xml:space="preserve">Прочие налоги, относимые на с/с </v>
          </cell>
          <cell r="D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</row>
        <row r="426">
          <cell r="C426" t="str">
            <v>Патентные расходы</v>
          </cell>
          <cell r="D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C427" t="str">
            <v>Затраты на экологию (кроме налогов и сборов (ст. ст. 20000 и 21500))</v>
          </cell>
          <cell r="D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</row>
        <row r="428">
          <cell r="C428" t="str">
            <v>Затраты на охрану труда</v>
          </cell>
          <cell r="D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</row>
        <row r="429">
          <cell r="C429" t="str">
            <v>Расходы социального характера</v>
          </cell>
          <cell r="D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C430" t="str">
            <v>НДС</v>
          </cell>
          <cell r="D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</row>
        <row r="431">
          <cell r="C431" t="str">
            <v>Налог на прибыль</v>
          </cell>
          <cell r="D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C432" t="str">
            <v>Прочие налоги</v>
          </cell>
          <cell r="D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</row>
        <row r="433">
          <cell r="C433" t="str">
            <v xml:space="preserve">Проценты по долгосрочным кредитам </v>
          </cell>
          <cell r="D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</row>
        <row r="434">
          <cell r="C434" t="str">
            <v>Проценты по краткосрочным кредитам</v>
          </cell>
          <cell r="D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</row>
        <row r="435">
          <cell r="C435" t="str">
            <v>Проценты по долгосрочным займам</v>
          </cell>
          <cell r="D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</row>
        <row r="436">
          <cell r="C436" t="str">
            <v>Проценты по краткосрочным займам</v>
          </cell>
          <cell r="D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</row>
        <row r="437">
          <cell r="C437" t="str">
            <v>Прочие проценты к уплате</v>
          </cell>
          <cell r="D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</row>
        <row r="438">
          <cell r="C438" t="str">
            <v>Оплата услуг кредитных организаций (за исключением ст. ст. 20500 и 21600)</v>
          </cell>
          <cell r="D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</row>
        <row r="439">
          <cell r="C439" t="str">
            <v>Пени, штрафы, неустойки признанные или по которым получено решение суда</v>
          </cell>
          <cell r="D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</row>
        <row r="440">
          <cell r="C440" t="str">
            <v>Затраты социального характера (кроме персонала)</v>
          </cell>
          <cell r="D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</row>
        <row r="441">
          <cell r="C441" t="str">
            <v>От содержания социальной сферы</v>
          </cell>
          <cell r="D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</row>
        <row r="442">
          <cell r="C442" t="str">
            <v>Добровольное медицинское страхование</v>
          </cell>
          <cell r="D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</row>
        <row r="443">
          <cell r="C443" t="str">
            <v>Выплаты вознаграждений членам Советов директоров и ревизионной комиссии</v>
          </cell>
          <cell r="D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C444" t="str">
            <v>Расходы на управление капиталом (переоценка, реестр, консультации)</v>
          </cell>
          <cell r="D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C445" t="str">
            <v xml:space="preserve">Расходы на проведение ежегодного собрания акционеров </v>
          </cell>
          <cell r="D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</row>
        <row r="446">
          <cell r="C446" t="str">
            <v>Расходы на службу безопасности</v>
          </cell>
          <cell r="D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C447" t="str">
            <v>Расходы на развитие</v>
          </cell>
          <cell r="D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C448" t="str">
            <v>Прочие расходы</v>
          </cell>
          <cell r="D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C449" t="str">
            <v>Поступления от реализации основных средств</v>
          </cell>
          <cell r="D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</row>
        <row r="450">
          <cell r="C450" t="str">
            <v>Поступления от реализации НМА</v>
          </cell>
          <cell r="D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C451" t="str">
            <v>Поступления от реализации прочих активов</v>
          </cell>
          <cell r="D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</row>
        <row r="452">
          <cell r="C452" t="str">
            <v>Доли в уставном капитале других компаний (долгосрочные поступления)</v>
          </cell>
          <cell r="D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</row>
        <row r="453">
          <cell r="C453" t="str">
            <v>Акции (долгосрочные поступления)</v>
          </cell>
          <cell r="D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</row>
        <row r="454">
          <cell r="C454" t="str">
            <v>Облигации (долгосрочные поступления)</v>
          </cell>
          <cell r="D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</row>
        <row r="455">
          <cell r="C455" t="str">
            <v>Векселя (долгосрочные поступления)</v>
          </cell>
          <cell r="D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</row>
        <row r="456">
          <cell r="C456" t="str">
            <v>Депозиты (долгосрочные поступления)</v>
          </cell>
          <cell r="D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C457" t="str">
            <v>Прочие долгосрочные активы (долгосрочные поступления)</v>
          </cell>
          <cell r="D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C458" t="str">
            <v>Возврат предоставленных долгосрочных кредитов и займов</v>
          </cell>
          <cell r="D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C459" t="str">
            <v>Возврат предоставленных краткосрочных кредитов и займов</v>
          </cell>
          <cell r="D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C460" t="str">
            <v>Возврат предоставленных прочих кредитов и займов</v>
          </cell>
          <cell r="D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</row>
        <row r="461">
          <cell r="C461" t="str">
            <v>Прочие поступления по инвестиционной деятельности</v>
          </cell>
          <cell r="D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</row>
        <row r="462">
          <cell r="C462" t="str">
            <v>Основное оборудование (01)</v>
          </cell>
          <cell r="D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</row>
        <row r="463">
          <cell r="C463" t="str">
            <v>Основное оборудование (02)</v>
          </cell>
          <cell r="D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</row>
        <row r="464">
          <cell r="C464" t="str">
            <v>Вспомогательное оборудование</v>
          </cell>
          <cell r="D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C465" t="str">
            <v>Покупка автотранспорта</v>
          </cell>
          <cell r="D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C466" t="str">
            <v>Мебель</v>
          </cell>
          <cell r="D466" t="str">
            <v>Завод</v>
          </cell>
          <cell r="H466">
            <v>0</v>
          </cell>
          <cell r="I466">
            <v>1240000</v>
          </cell>
          <cell r="J466">
            <v>510000</v>
          </cell>
          <cell r="K466">
            <v>1750000</v>
          </cell>
          <cell r="L466">
            <v>0</v>
          </cell>
          <cell r="M466">
            <v>192000</v>
          </cell>
          <cell r="N466">
            <v>1257000</v>
          </cell>
          <cell r="O466">
            <v>0</v>
          </cell>
          <cell r="P466">
            <v>302000</v>
          </cell>
          <cell r="Q466">
            <v>421000</v>
          </cell>
          <cell r="R466">
            <v>946000</v>
          </cell>
          <cell r="S466">
            <v>1480000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4598000</v>
          </cell>
        </row>
        <row r="467">
          <cell r="C467" t="str">
            <v>Компьютерное и офисное оборудование</v>
          </cell>
          <cell r="D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</row>
        <row r="468">
          <cell r="C468" t="str">
            <v>Оборудование для службы безопасности</v>
          </cell>
          <cell r="D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C469" t="str">
            <v>Земельные участки</v>
          </cell>
          <cell r="D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</row>
        <row r="470">
          <cell r="C470" t="str">
            <v>Прочее</v>
          </cell>
          <cell r="D470" t="str">
            <v>Завод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660000</v>
          </cell>
          <cell r="T470">
            <v>0</v>
          </cell>
          <cell r="U470">
            <v>85000</v>
          </cell>
          <cell r="V470">
            <v>0</v>
          </cell>
          <cell r="W470">
            <v>0</v>
          </cell>
          <cell r="X470">
            <v>745000</v>
          </cell>
        </row>
        <row r="471">
          <cell r="C471" t="str">
            <v>Приобретение программного обеспечения</v>
          </cell>
          <cell r="D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</row>
        <row r="472">
          <cell r="C472" t="str">
            <v>Приобретение прочих НМА</v>
          </cell>
          <cell r="D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C473" t="str">
            <v>Доли в уставном капитале других компаний (долгосрочные выплаты)</v>
          </cell>
          <cell r="D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C474" t="str">
            <v>Акции (долгосрочные выплаты)</v>
          </cell>
          <cell r="D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C475" t="str">
            <v>Облигации (долгосрочные выплаты)</v>
          </cell>
          <cell r="D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</row>
        <row r="476">
          <cell r="C476" t="str">
            <v>Векселя (долгосрочные выплаты)</v>
          </cell>
          <cell r="D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</row>
        <row r="477">
          <cell r="C477" t="str">
            <v>Депозиты (долгосрочные выплаты)</v>
          </cell>
          <cell r="D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C478" t="str">
            <v>Прочие долгосрочные активы (долгосрочные выплаты)</v>
          </cell>
          <cell r="D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</row>
        <row r="479">
          <cell r="C479" t="str">
            <v>Расходы на НИР и НИОКР</v>
          </cell>
          <cell r="D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</row>
        <row r="480">
          <cell r="C480" t="str">
            <v>Разработка ТЗ на проектирование оборудования</v>
          </cell>
          <cell r="D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C481" t="str">
            <v>Разработка ТЗ на проектирование размещения оборудования</v>
          </cell>
          <cell r="D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</row>
        <row r="482">
          <cell r="C482" t="str">
            <v>Разработка ТЗ на организацию закупки и запуск технологического оборудования</v>
          </cell>
          <cell r="D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</row>
        <row r="483">
          <cell r="C483" t="str">
            <v>Разработка ТЗ на обучение персонала</v>
          </cell>
          <cell r="D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C484" t="str">
            <v>Разработка ТЗ на оказание прочих работ, услуг</v>
          </cell>
          <cell r="D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</row>
        <row r="485">
          <cell r="C485" t="str">
            <v>Предоставление долгосрочных кредитов и займов</v>
          </cell>
          <cell r="D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</row>
        <row r="486">
          <cell r="C486" t="str">
            <v>Предоставление краткосрочных кредитов и займов</v>
          </cell>
          <cell r="D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C487" t="str">
            <v>Предоставление прочих кредитов и займов</v>
          </cell>
          <cell r="D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</row>
        <row r="488">
          <cell r="C488" t="str">
            <v>Проектирование</v>
          </cell>
          <cell r="D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C489" t="str">
            <v>Генеральный подряд</v>
          </cell>
          <cell r="D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C490" t="str">
            <v>Прочие СМР</v>
          </cell>
          <cell r="D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</row>
        <row r="491">
          <cell r="C491" t="str">
            <v>Услуги по управлению проектом</v>
          </cell>
          <cell r="D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</row>
        <row r="492">
          <cell r="C492" t="str">
            <v>Ремонт офисных зданий, сооружений</v>
          </cell>
          <cell r="D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C493" t="str">
            <v>Затраты на развитие</v>
          </cell>
          <cell r="D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</row>
        <row r="494">
          <cell r="C494" t="str">
            <v>Оплата ГК "Роснанотех" доли в уставном капитале проектной компании</v>
          </cell>
          <cell r="D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</row>
        <row r="495">
          <cell r="C495" t="str">
            <v>Оплата  Соинвесторами доли в уставном капитале проектной компании</v>
          </cell>
          <cell r="D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C496" t="str">
            <v>Получение долгосрочных кредитов и займов</v>
          </cell>
          <cell r="D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</row>
        <row r="497">
          <cell r="C497" t="str">
            <v>Получение краткосрочных кредитов и займов</v>
          </cell>
          <cell r="D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</row>
        <row r="498">
          <cell r="C498" t="str">
            <v>Доли в уставном капитале других компаний (краткосрочные поступления)</v>
          </cell>
          <cell r="D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C499" t="str">
            <v>Акции (краткосрочные поступления)</v>
          </cell>
          <cell r="D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</row>
        <row r="500">
          <cell r="C500" t="str">
            <v>Облигации (краткосрочные поступления)</v>
          </cell>
          <cell r="D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</row>
        <row r="501">
          <cell r="C501" t="str">
            <v>Векселя (краткосрочные поступления)</v>
          </cell>
          <cell r="D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</row>
        <row r="502">
          <cell r="C502" t="str">
            <v>Депозиты (краткосрочные поступления)</v>
          </cell>
          <cell r="D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</row>
        <row r="503">
          <cell r="C503" t="str">
            <v>Overnight (краткосрочные поступления)</v>
          </cell>
          <cell r="D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C504" t="str">
            <v>Прочие краткосрочные финансовые вложения (краткосрочные поступления)</v>
          </cell>
          <cell r="D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C505" t="str">
            <v>По договорам в рамках ДДУ (краткосрочные поступления)</v>
          </cell>
          <cell r="D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</row>
        <row r="506">
          <cell r="C506" t="str">
            <v>По прочим договорам (краткосрочные поступления)</v>
          </cell>
          <cell r="D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</row>
        <row r="507">
          <cell r="C507" t="str">
            <v>Эмиссия акций</v>
          </cell>
          <cell r="D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C508" t="str">
            <v>Дивиденды полученные</v>
          </cell>
          <cell r="D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</row>
        <row r="509">
          <cell r="C509" t="str">
            <v>Прочие поступления по финансовой деятельности</v>
          </cell>
          <cell r="D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</row>
        <row r="510">
          <cell r="C510" t="str">
            <v>Сокращение ГК "Роснанотех" доли в уставном капитале проектной компании</v>
          </cell>
          <cell r="D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C511" t="str">
            <v>Сокращение Соинвесторами доли в уставном капитале проектной компании</v>
          </cell>
          <cell r="D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C512" t="str">
            <v>Погашение долгосрочных кредитов и займов</v>
          </cell>
          <cell r="D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C513" t="str">
            <v>Погашение краткосрочных кредитов и займов</v>
          </cell>
          <cell r="D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C514" t="str">
            <v>Доли в уставном капитале других компаний (краткосрочные выплаты)</v>
          </cell>
          <cell r="D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</row>
        <row r="515">
          <cell r="C515" t="str">
            <v>Акции (краткосрочные выплаты)</v>
          </cell>
          <cell r="D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</row>
        <row r="516">
          <cell r="C516" t="str">
            <v>Облигации (краткосрочные выплаты)</v>
          </cell>
          <cell r="D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</row>
        <row r="517">
          <cell r="C517" t="str">
            <v>Векселя (краткосрочные выплаты)</v>
          </cell>
          <cell r="D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</row>
        <row r="518">
          <cell r="C518" t="str">
            <v>Депозиты (краткосрочные выплаты)</v>
          </cell>
          <cell r="D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</row>
        <row r="519">
          <cell r="C519" t="str">
            <v>Overnight (краткосрочные выплаты)</v>
          </cell>
          <cell r="D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C520" t="str">
            <v>Прочие краткосрочные финансовые вложения (краткосрочные выплаты)</v>
          </cell>
          <cell r="D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C521" t="str">
            <v>По договорам в рамках ДДУ (краткосрочные выплаты)</v>
          </cell>
          <cell r="D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C522" t="str">
            <v>По прочим договорам (краткосрочные выплаты)</v>
          </cell>
          <cell r="D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C523" t="str">
            <v>Выкуп акций</v>
          </cell>
          <cell r="D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C524" t="str">
            <v>Дивиденды выплаченные</v>
          </cell>
          <cell r="D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</row>
        <row r="525">
          <cell r="C525" t="str">
            <v>Прочие выплаты</v>
          </cell>
          <cell r="D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</row>
        <row r="526">
          <cell r="D526" t="str">
            <v>Завод</v>
          </cell>
          <cell r="H526">
            <v>-6157830</v>
          </cell>
          <cell r="I526">
            <v>-17000</v>
          </cell>
          <cell r="J526">
            <v>-17000</v>
          </cell>
          <cell r="K526">
            <v>-6191830</v>
          </cell>
          <cell r="L526">
            <v>0</v>
          </cell>
          <cell r="M526">
            <v>0</v>
          </cell>
          <cell r="N526">
            <v>-1084015.1419999998</v>
          </cell>
          <cell r="O526">
            <v>-3994951.4779999997</v>
          </cell>
          <cell r="P526">
            <v>-3458598.1247999999</v>
          </cell>
          <cell r="Q526">
            <v>-1312866</v>
          </cell>
          <cell r="R526">
            <v>-5863726.3999999994</v>
          </cell>
          <cell r="S526">
            <v>-167300</v>
          </cell>
          <cell r="T526">
            <v>-167300</v>
          </cell>
          <cell r="U526">
            <v>-167300</v>
          </cell>
          <cell r="V526">
            <v>-167300</v>
          </cell>
          <cell r="W526">
            <v>-167300</v>
          </cell>
          <cell r="X526">
            <v>-16550657.1448</v>
          </cell>
        </row>
        <row r="527">
          <cell r="C527" t="str">
            <v>Поступления от реализации нанопродукции на внутреннем рынке</v>
          </cell>
          <cell r="D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</row>
        <row r="528">
          <cell r="C528" t="str">
            <v>Поступления от реализации нанопродукции на экспорт</v>
          </cell>
          <cell r="D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</row>
        <row r="529">
          <cell r="C529" t="str">
            <v>Поступления от прочей реализации</v>
          </cell>
          <cell r="D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</row>
        <row r="530">
          <cell r="C530" t="str">
            <v>Проценты по займам полученные</v>
          </cell>
          <cell r="D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</row>
        <row r="531">
          <cell r="C531" t="str">
            <v>Проценты по финансовым вложениям полученные</v>
          </cell>
          <cell r="D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</row>
        <row r="532">
          <cell r="C532" t="str">
            <v>Прочие проценты по финансовым вложениям полученные</v>
          </cell>
          <cell r="D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</row>
        <row r="533">
          <cell r="C533" t="str">
            <v>От совместной деятельности</v>
          </cell>
          <cell r="D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</row>
        <row r="534">
          <cell r="C534" t="str">
            <v>От реализации МПЗ (ТМЦ)</v>
          </cell>
          <cell r="D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</row>
        <row r="535">
          <cell r="C535" t="str">
            <v>От аренды</v>
          </cell>
          <cell r="D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</row>
        <row r="536">
          <cell r="C536" t="str">
            <v xml:space="preserve">От участия в других организациях  </v>
          </cell>
          <cell r="D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</row>
        <row r="537">
          <cell r="C537" t="str">
            <v>Пени, штрафы, неустойки</v>
          </cell>
          <cell r="D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</row>
        <row r="538">
          <cell r="C538" t="str">
            <v>Возмещение по страховым случаям</v>
          </cell>
          <cell r="D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</row>
        <row r="539">
          <cell r="C539" t="str">
            <v>Прочие поступления по операционной деятельности</v>
          </cell>
          <cell r="D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C540" t="str">
            <v>Сырье и основные материалы</v>
          </cell>
          <cell r="D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C541" t="str">
            <v>Вспомогательные материалы</v>
          </cell>
          <cell r="D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C542" t="str">
            <v>Топливо</v>
          </cell>
          <cell r="D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</row>
        <row r="543">
          <cell r="C543" t="str">
            <v>Электроэнергия</v>
          </cell>
          <cell r="D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</row>
        <row r="544">
          <cell r="C544" t="str">
            <v>Прочие материальные затраты</v>
          </cell>
          <cell r="D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</row>
        <row r="545">
          <cell r="C545" t="str">
            <v>Услуги подрядчиков по обслуживанию и ремонту оборудования</v>
          </cell>
          <cell r="D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</row>
        <row r="546">
          <cell r="C546" t="str">
            <v>Транспортные услуги</v>
          </cell>
          <cell r="D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C547" t="str">
            <v>Прочие услуги производственного характера</v>
          </cell>
          <cell r="D547" t="str">
            <v>Завод</v>
          </cell>
          <cell r="H547">
            <v>0</v>
          </cell>
          <cell r="I547">
            <v>17000</v>
          </cell>
          <cell r="J547">
            <v>17000</v>
          </cell>
          <cell r="K547">
            <v>34000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81300</v>
          </cell>
          <cell r="R547">
            <v>167300</v>
          </cell>
          <cell r="S547">
            <v>167300</v>
          </cell>
          <cell r="T547">
            <v>167300</v>
          </cell>
          <cell r="U547">
            <v>167300</v>
          </cell>
          <cell r="V547">
            <v>167300</v>
          </cell>
          <cell r="W547">
            <v>167300</v>
          </cell>
          <cell r="X547">
            <v>1085100</v>
          </cell>
        </row>
        <row r="548">
          <cell r="C548" t="str">
            <v>Выплата на руки</v>
          </cell>
          <cell r="D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C549" t="str">
            <v>НДФЛ (только персонал)</v>
          </cell>
          <cell r="D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</row>
        <row r="550">
          <cell r="C550" t="str">
            <v>Премии на руки</v>
          </cell>
          <cell r="D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</row>
        <row r="551">
          <cell r="C551" t="str">
            <v>Льготы, компенсации</v>
          </cell>
          <cell r="D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C552" t="str">
            <v>Прочие удержания из з/п</v>
          </cell>
          <cell r="D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</row>
        <row r="553">
          <cell r="C553" t="str">
            <v>ЕСН – страховые взносы (включая ЕСН на выплаты членам СД)</v>
          </cell>
          <cell r="D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</row>
        <row r="554">
          <cell r="C554" t="str">
            <v>Услуги мобильной связи</v>
          </cell>
          <cell r="D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C555" t="str">
            <v>Услуги фиксированной связи</v>
          </cell>
          <cell r="D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</row>
        <row r="556">
          <cell r="C556" t="str">
            <v>Услуги Интернет</v>
          </cell>
          <cell r="D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</row>
        <row r="557">
          <cell r="C557" t="str">
            <v xml:space="preserve">Почтово-телеграфные и курьерские расходы </v>
          </cell>
          <cell r="D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C558" t="str">
            <v>Аренда каналов связи</v>
          </cell>
          <cell r="D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C559" t="str">
            <v>Коммунальные услуги</v>
          </cell>
          <cell r="D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</row>
        <row r="560">
          <cell r="C560" t="str">
            <v>Повышение квалификации и проф.переподготовка</v>
          </cell>
          <cell r="D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C561" t="str">
            <v>Услуги по ремонту и обслуживанию оргтехники</v>
          </cell>
          <cell r="D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C562" t="str">
            <v>Запасные части и расходные материалы для оргтехники</v>
          </cell>
          <cell r="D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</row>
        <row r="563">
          <cell r="C563" t="str">
            <v>Аудиторские услуги</v>
          </cell>
          <cell r="D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C564" t="str">
            <v>Юридические услуги</v>
          </cell>
          <cell r="D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C565" t="str">
            <v>Консультационные услуги (семинары)</v>
          </cell>
          <cell r="D565" t="str">
            <v>Завод</v>
          </cell>
          <cell r="H565">
            <v>6157830</v>
          </cell>
          <cell r="I565">
            <v>0</v>
          </cell>
          <cell r="J565">
            <v>0</v>
          </cell>
          <cell r="K565">
            <v>6157830</v>
          </cell>
          <cell r="L565">
            <v>0</v>
          </cell>
          <cell r="M565">
            <v>0</v>
          </cell>
          <cell r="N565">
            <v>1084015.1419999998</v>
          </cell>
          <cell r="O565">
            <v>3994951.4779999997</v>
          </cell>
          <cell r="P565">
            <v>3458598.1247999999</v>
          </cell>
          <cell r="Q565">
            <v>1231566</v>
          </cell>
          <cell r="R565">
            <v>5696426.3999999994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15465557.1448</v>
          </cell>
        </row>
        <row r="566">
          <cell r="C566" t="str">
            <v>Услуги пожарной, вневедомственной и сторожевой охраны</v>
          </cell>
          <cell r="D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C567" t="str">
            <v>Рекламно-информационные расходы</v>
          </cell>
          <cell r="D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C568" t="str">
            <v>Участие на выставках и семинарах</v>
          </cell>
          <cell r="D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</row>
        <row r="569">
          <cell r="C569" t="str">
            <v>Фирменная и сувенирная продукция</v>
          </cell>
          <cell r="D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</row>
        <row r="570">
          <cell r="C570" t="str">
            <v>Спонсорские и социальные проекты</v>
          </cell>
          <cell r="D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</row>
        <row r="571">
          <cell r="C571" t="str">
            <v>Прочие расходы (PR)</v>
          </cell>
          <cell r="D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</row>
        <row r="572">
          <cell r="C572" t="str">
            <v>Услуги  по подбору персонала</v>
          </cell>
          <cell r="D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</row>
        <row r="573">
          <cell r="C573" t="str">
            <v xml:space="preserve">Уборка </v>
          </cell>
          <cell r="D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</row>
        <row r="574">
          <cell r="C574" t="str">
            <v>Обустройство офиса</v>
          </cell>
          <cell r="D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</row>
        <row r="575">
          <cell r="C575" t="str">
            <v>Канцелярские расходы</v>
          </cell>
          <cell r="D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</row>
        <row r="576">
          <cell r="C576" t="str">
            <v>Хозяйственные расходы</v>
          </cell>
          <cell r="D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</row>
        <row r="577">
          <cell r="C577" t="str">
            <v>Вода, чай, кофе</v>
          </cell>
          <cell r="D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</row>
        <row r="578">
          <cell r="C578" t="str">
            <v>Ремонт/ТО автотранспорт</v>
          </cell>
          <cell r="D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C579" t="str">
            <v xml:space="preserve">Аренда машин </v>
          </cell>
          <cell r="D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</row>
        <row r="580">
          <cell r="C580" t="str">
            <v>Страхование автотранспорта</v>
          </cell>
          <cell r="D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</row>
        <row r="581">
          <cell r="C581" t="str">
            <v>ГСМ</v>
          </cell>
          <cell r="D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C582" t="str">
            <v>Мойка, парковка, прочее</v>
          </cell>
          <cell r="D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</row>
        <row r="583">
          <cell r="C583" t="str">
            <v>Аренда автостоянки</v>
          </cell>
          <cell r="D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</row>
        <row r="584">
          <cell r="C584" t="str">
            <v>Аутсорсинг</v>
          </cell>
          <cell r="D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C585" t="str">
            <v>Услуги по организации переводов</v>
          </cell>
          <cell r="D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C586" t="str">
            <v>Услуги регистраторов, нотариальные услуги, сертификация</v>
          </cell>
          <cell r="D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C587" t="str">
            <v>Справочно-правовые программы, 1С, КИАС</v>
          </cell>
          <cell r="D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C588" t="str">
            <v>Подписка на периодические издания</v>
          </cell>
          <cell r="D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</row>
        <row r="589">
          <cell r="C589" t="str">
            <v>Прочие работы и услуги сторонних организаций</v>
          </cell>
          <cell r="D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C590" t="str">
            <v>Командировочные расходы</v>
          </cell>
          <cell r="D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C591" t="str">
            <v>Представительские расходы</v>
          </cell>
          <cell r="D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C592" t="str">
            <v>Арендная плата по направлениям (арендодателям)</v>
          </cell>
          <cell r="D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C593" t="str">
            <v>Лизинг</v>
          </cell>
          <cell r="D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C594" t="str">
            <v>Расходы на страхование</v>
          </cell>
          <cell r="D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</row>
        <row r="595">
          <cell r="C595" t="str">
            <v>Водный налог</v>
          </cell>
          <cell r="D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</row>
        <row r="596">
          <cell r="C596" t="str">
            <v>Плата за землю</v>
          </cell>
          <cell r="D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C597" t="str">
            <v>Транспортный налог</v>
          </cell>
          <cell r="D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</row>
        <row r="598">
          <cell r="C598" t="str">
            <v>Налог на имущество</v>
          </cell>
          <cell r="D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</row>
        <row r="599">
          <cell r="C599" t="str">
            <v xml:space="preserve">Прочие налоги, относимые на с/с </v>
          </cell>
          <cell r="D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</row>
        <row r="600">
          <cell r="C600" t="str">
            <v>Патентные расходы</v>
          </cell>
          <cell r="D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</row>
        <row r="601">
          <cell r="C601" t="str">
            <v>Затраты на экологию (кроме налогов и сборов (ст. ст. 20000 и 21500))</v>
          </cell>
          <cell r="D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</row>
        <row r="602">
          <cell r="C602" t="str">
            <v>Затраты на охрану труда</v>
          </cell>
          <cell r="D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</row>
        <row r="603">
          <cell r="C603" t="str">
            <v>Расходы социального характера</v>
          </cell>
          <cell r="D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C604" t="str">
            <v>НДС</v>
          </cell>
          <cell r="D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</row>
        <row r="605">
          <cell r="C605" t="str">
            <v>Налог на прибыль</v>
          </cell>
          <cell r="D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C606" t="str">
            <v>Прочие налоги</v>
          </cell>
          <cell r="D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C607" t="str">
            <v xml:space="preserve">Проценты по долгосрочным кредитам </v>
          </cell>
          <cell r="D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C608" t="str">
            <v>Проценты по краткосрочным кредитам</v>
          </cell>
          <cell r="D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C609" t="str">
            <v>Проценты по долгосрочным займам</v>
          </cell>
          <cell r="D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C610" t="str">
            <v>Проценты по краткосрочным займам</v>
          </cell>
          <cell r="D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C611" t="str">
            <v>Прочие проценты к уплате</v>
          </cell>
          <cell r="D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C612" t="str">
            <v>Оплата услуг кредитных организаций (за исключением ст. ст. 20500 и 21600)</v>
          </cell>
          <cell r="D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C613" t="str">
            <v>Пени, штрафы, неустойки признанные или по которым получено решение суда</v>
          </cell>
          <cell r="D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C614" t="str">
            <v>Затраты социального характера (кроме персонала)</v>
          </cell>
          <cell r="D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C615" t="str">
            <v>От содержания социальной сферы</v>
          </cell>
          <cell r="D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C616" t="str">
            <v>Добровольное медицинское страхование</v>
          </cell>
          <cell r="D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</row>
        <row r="617">
          <cell r="C617" t="str">
            <v>Выплаты вознаграждений членам Советов директоров и ревизионной комиссии</v>
          </cell>
          <cell r="D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C618" t="str">
            <v>Расходы на управление капиталом (переоценка, реестр, консультации)</v>
          </cell>
          <cell r="D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C619" t="str">
            <v xml:space="preserve">Расходы на проведение ежегодного собрания акционеров </v>
          </cell>
          <cell r="D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C620" t="str">
            <v>Расходы на службу безопасности</v>
          </cell>
          <cell r="D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</row>
        <row r="621">
          <cell r="C621" t="str">
            <v>Расходы на развитие</v>
          </cell>
          <cell r="D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C622" t="str">
            <v>Прочие расходы</v>
          </cell>
          <cell r="D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C623" t="str">
            <v>Поступления от реализации основных средств</v>
          </cell>
          <cell r="D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C624" t="str">
            <v>Поступления от реализации НМА</v>
          </cell>
          <cell r="D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C625" t="str">
            <v>Поступления от реализации прочих активов</v>
          </cell>
          <cell r="D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</row>
        <row r="626">
          <cell r="C626" t="str">
            <v>Доли в уставном капитале других компаний (долгосрочные поступления)</v>
          </cell>
          <cell r="D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</row>
        <row r="627">
          <cell r="C627" t="str">
            <v>Акции (долгосрочные поступления)</v>
          </cell>
          <cell r="D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C628" t="str">
            <v>Облигации (долгосрочные поступления)</v>
          </cell>
          <cell r="D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C629" t="str">
            <v>Векселя (долгосрочные поступления)</v>
          </cell>
          <cell r="D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C630" t="str">
            <v>Депозиты (долгосрочные поступления)</v>
          </cell>
          <cell r="D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C631" t="str">
            <v>Прочие долгосрочные активы (долгосрочные поступления)</v>
          </cell>
          <cell r="D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C632" t="str">
            <v>Возврат предоставленных долгосрочных кредитов и займов</v>
          </cell>
          <cell r="D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C633" t="str">
            <v>Возврат предоставленных краткосрочных кредитов и займов</v>
          </cell>
          <cell r="D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C634" t="str">
            <v>Возврат предоставленных прочих кредитов и займов</v>
          </cell>
          <cell r="D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</row>
        <row r="635">
          <cell r="C635" t="str">
            <v>Прочие поступления по инвестиционной деятельности</v>
          </cell>
          <cell r="D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</row>
        <row r="636">
          <cell r="C636" t="str">
            <v>Основное оборудование (01)</v>
          </cell>
          <cell r="D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C637" t="str">
            <v>Основное оборудование (02)</v>
          </cell>
          <cell r="D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</row>
        <row r="638">
          <cell r="C638" t="str">
            <v>Вспомогательное оборудование</v>
          </cell>
          <cell r="D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</row>
        <row r="639">
          <cell r="C639" t="str">
            <v>Покупка автотранспорта</v>
          </cell>
          <cell r="D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C640" t="str">
            <v>Мебель</v>
          </cell>
          <cell r="D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C641" t="str">
            <v>Компьютерное и офисное оборудование</v>
          </cell>
          <cell r="D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C642" t="str">
            <v>Оборудование для службы безопасности</v>
          </cell>
          <cell r="D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C643" t="str">
            <v>Земельные участки</v>
          </cell>
          <cell r="D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</row>
        <row r="644">
          <cell r="C644" t="str">
            <v>Прочее</v>
          </cell>
          <cell r="D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</row>
        <row r="645">
          <cell r="C645" t="str">
            <v>Приобретение программного обеспечения</v>
          </cell>
          <cell r="D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C646" t="str">
            <v>Приобретение прочих НМА</v>
          </cell>
          <cell r="D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</row>
        <row r="647">
          <cell r="C647" t="str">
            <v>Доли в уставном капитале других компаний (долгосрочные выплаты)</v>
          </cell>
          <cell r="D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C648" t="str">
            <v>Акции (долгосрочные выплаты)</v>
          </cell>
          <cell r="D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C649" t="str">
            <v>Облигации (долгосрочные выплаты)</v>
          </cell>
          <cell r="D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C650" t="str">
            <v>Векселя (долгосрочные выплаты)</v>
          </cell>
          <cell r="D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C651" t="str">
            <v>Депозиты (долгосрочные выплаты)</v>
          </cell>
          <cell r="D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C652" t="str">
            <v>Прочие долгосрочные активы (долгосрочные выплаты)</v>
          </cell>
          <cell r="D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C653" t="str">
            <v>Расходы на НИР и НИОКР</v>
          </cell>
          <cell r="D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C654" t="str">
            <v>Разработка ТЗ на проектирование оборудования</v>
          </cell>
          <cell r="D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C655" t="str">
            <v>Разработка ТЗ на проектирование размещения оборудования</v>
          </cell>
          <cell r="D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C656" t="str">
            <v>Разработка ТЗ на организацию закупки и запуск технологического оборудования</v>
          </cell>
          <cell r="D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C657" t="str">
            <v>Разработка ТЗ на обучение персонала</v>
          </cell>
          <cell r="D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C658" t="str">
            <v>Разработка ТЗ на оказание прочих работ, услуг</v>
          </cell>
          <cell r="D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</row>
        <row r="659">
          <cell r="C659" t="str">
            <v>Предоставление долгосрочных кредитов и займов</v>
          </cell>
          <cell r="D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</row>
        <row r="660">
          <cell r="C660" t="str">
            <v>Предоставление краткосрочных кредитов и займов</v>
          </cell>
          <cell r="D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C661" t="str">
            <v>Предоставление прочих кредитов и займов</v>
          </cell>
          <cell r="D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</row>
        <row r="662">
          <cell r="C662" t="str">
            <v>Проектирование</v>
          </cell>
          <cell r="D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</row>
        <row r="663">
          <cell r="C663" t="str">
            <v>Генеральный подряд</v>
          </cell>
          <cell r="D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C664" t="str">
            <v>Прочие СМР</v>
          </cell>
          <cell r="D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</row>
        <row r="665">
          <cell r="C665" t="str">
            <v>Услуги по управлению проектом</v>
          </cell>
          <cell r="D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</row>
        <row r="666">
          <cell r="C666" t="str">
            <v>Ремонт офисных зданий, сооружений</v>
          </cell>
          <cell r="D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C667" t="str">
            <v>Затраты на развитие</v>
          </cell>
          <cell r="D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</row>
        <row r="668">
          <cell r="C668" t="str">
            <v>Оплата ГК "Роснанотех" доли в уставном капитале проектной компании</v>
          </cell>
          <cell r="D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</row>
        <row r="669">
          <cell r="C669" t="str">
            <v>Оплата  Соинвесторами доли в уставном капитале проектной компании</v>
          </cell>
          <cell r="D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C670" t="str">
            <v>Получение долгосрочных кредитов и займов</v>
          </cell>
          <cell r="D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</row>
        <row r="671">
          <cell r="C671" t="str">
            <v>Получение краткосрочных кредитов и займов</v>
          </cell>
          <cell r="D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</row>
        <row r="672">
          <cell r="C672" t="str">
            <v>Доли в уставном капитале других компаний (краткосрочные поступления)</v>
          </cell>
          <cell r="D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C673" t="str">
            <v>Акции (краткосрочные поступления)</v>
          </cell>
          <cell r="D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</row>
        <row r="674">
          <cell r="C674" t="str">
            <v>Облигации (краткосрочные поступления)</v>
          </cell>
          <cell r="D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</row>
        <row r="675">
          <cell r="C675" t="str">
            <v>Векселя (краткосрочные поступления)</v>
          </cell>
          <cell r="D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C676" t="str">
            <v>Депозиты (краткосрочные поступления)</v>
          </cell>
          <cell r="D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</row>
        <row r="677">
          <cell r="C677" t="str">
            <v>Overnight (краткосрочные поступления)</v>
          </cell>
          <cell r="D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</row>
        <row r="678">
          <cell r="C678" t="str">
            <v>Прочие краткосрочные финансовые вложения (краткосрочные поступления)</v>
          </cell>
          <cell r="D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C679" t="str">
            <v>По договорам в рамках ДДУ (краткосрочные поступления)</v>
          </cell>
          <cell r="D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</row>
        <row r="680">
          <cell r="C680" t="str">
            <v>По прочим договорам (краткосрочные поступления)</v>
          </cell>
          <cell r="D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</row>
        <row r="681">
          <cell r="C681" t="str">
            <v>Эмиссия акций</v>
          </cell>
          <cell r="D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C682" t="str">
            <v>Дивиденды полученные</v>
          </cell>
          <cell r="D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C683" t="str">
            <v>Прочие поступления по финансовой деятельности</v>
          </cell>
          <cell r="D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C684" t="str">
            <v>Сокращение ГК "Роснанотех" доли в уставном капитале проектной компании</v>
          </cell>
          <cell r="D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C685" t="str">
            <v>Сокращение Соинвесторами доли в уставном капитале проектной компании</v>
          </cell>
          <cell r="D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</row>
        <row r="686">
          <cell r="C686" t="str">
            <v>Погашение долгосрочных кредитов и займов</v>
          </cell>
          <cell r="D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</row>
        <row r="687">
          <cell r="C687" t="str">
            <v>Погашение краткосрочных кредитов и займов</v>
          </cell>
          <cell r="D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</row>
        <row r="688">
          <cell r="C688" t="str">
            <v>Доли в уставном капитале других компаний (краткосрочные выплаты)</v>
          </cell>
          <cell r="D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</row>
        <row r="689">
          <cell r="C689" t="str">
            <v>Акции (краткосрочные выплаты)</v>
          </cell>
          <cell r="D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</row>
        <row r="690">
          <cell r="C690" t="str">
            <v>Облигации (краткосрочные выплаты)</v>
          </cell>
          <cell r="D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</row>
        <row r="691">
          <cell r="C691" t="str">
            <v>Векселя (краткосрочные выплаты)</v>
          </cell>
          <cell r="D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</row>
        <row r="692">
          <cell r="C692" t="str">
            <v>Депозиты (краткосрочные выплаты)</v>
          </cell>
          <cell r="D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</row>
        <row r="693">
          <cell r="C693" t="str">
            <v>Overnight (краткосрочные выплаты)</v>
          </cell>
          <cell r="D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C694" t="str">
            <v>Прочие краткосрочные финансовые вложения (краткосрочные выплаты)</v>
          </cell>
          <cell r="D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</row>
        <row r="695">
          <cell r="C695" t="str">
            <v>По договорам в рамках ДДУ (краткосрочные выплаты)</v>
          </cell>
          <cell r="D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</row>
        <row r="696">
          <cell r="C696" t="str">
            <v>По прочим договорам (краткосрочные выплаты)</v>
          </cell>
          <cell r="D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C697" t="str">
            <v>Выкуп акций</v>
          </cell>
          <cell r="D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C698" t="str">
            <v>Дивиденды выплаченные</v>
          </cell>
          <cell r="D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C699" t="str">
            <v>Прочие выплаты</v>
          </cell>
          <cell r="D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D700" t="str">
            <v>Завод</v>
          </cell>
          <cell r="H700">
            <v>-1996475.3199999998</v>
          </cell>
          <cell r="I700">
            <v>-623031</v>
          </cell>
          <cell r="J700">
            <v>-5348612.1500000004</v>
          </cell>
          <cell r="K700">
            <v>-7968118.4700000007</v>
          </cell>
          <cell r="L700">
            <v>-1481352</v>
          </cell>
          <cell r="M700">
            <v>-2409873.09</v>
          </cell>
          <cell r="N700">
            <v>-3770862.09</v>
          </cell>
          <cell r="O700">
            <v>-1890946.55</v>
          </cell>
          <cell r="P700">
            <v>-1482703</v>
          </cell>
          <cell r="Q700">
            <v>-3711195.5</v>
          </cell>
          <cell r="R700">
            <v>-40379955.729999997</v>
          </cell>
          <cell r="S700">
            <v>-2290000</v>
          </cell>
          <cell r="T700">
            <v>-880000</v>
          </cell>
          <cell r="U700">
            <v>-157691000</v>
          </cell>
          <cell r="V700">
            <v>-1820000</v>
          </cell>
          <cell r="W700">
            <v>-820000</v>
          </cell>
          <cell r="X700">
            <v>-218627887.95999998</v>
          </cell>
        </row>
        <row r="701">
          <cell r="C701" t="str">
            <v>Поступления от реализации нанопродукции на внутреннем рынке</v>
          </cell>
          <cell r="D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</row>
        <row r="702">
          <cell r="C702" t="str">
            <v>Поступления от реализации нанопродукции на экспорт</v>
          </cell>
          <cell r="D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C703" t="str">
            <v>Поступления от прочей реализации</v>
          </cell>
          <cell r="D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</row>
        <row r="704">
          <cell r="C704" t="str">
            <v>Проценты по займам полученные</v>
          </cell>
          <cell r="D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</row>
        <row r="705">
          <cell r="C705" t="str">
            <v>Проценты по финансовым вложениям полученные</v>
          </cell>
          <cell r="D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C706" t="str">
            <v>Прочие проценты по финансовым вложениям полученные</v>
          </cell>
          <cell r="D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</row>
        <row r="707">
          <cell r="C707" t="str">
            <v>От совместной деятельности</v>
          </cell>
          <cell r="D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C708" t="str">
            <v>От реализации МПЗ (ТМЦ)</v>
          </cell>
          <cell r="D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C709" t="str">
            <v>От аренды</v>
          </cell>
          <cell r="D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</row>
        <row r="710">
          <cell r="C710" t="str">
            <v xml:space="preserve">От участия в других организациях  </v>
          </cell>
          <cell r="D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C711" t="str">
            <v>Пени, штрафы, неустойки</v>
          </cell>
          <cell r="D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C712" t="str">
            <v>Возмещение по страховым случаям</v>
          </cell>
          <cell r="D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</row>
        <row r="713">
          <cell r="C713" t="str">
            <v>Прочие поступления по операционной деятельности</v>
          </cell>
          <cell r="D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</row>
        <row r="714">
          <cell r="C714" t="str">
            <v>Сырье и основные материалы</v>
          </cell>
          <cell r="D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</row>
        <row r="715">
          <cell r="C715" t="str">
            <v>Вспомогательные материалы</v>
          </cell>
          <cell r="D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C716" t="str">
            <v>Топливо</v>
          </cell>
          <cell r="D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C717" t="str">
            <v>Электроэнергия</v>
          </cell>
          <cell r="D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C718" t="str">
            <v>Прочие материальные затраты</v>
          </cell>
          <cell r="D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C719" t="str">
            <v>Услуги подрядчиков по обслуживанию и ремонту оборудования</v>
          </cell>
          <cell r="D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C720" t="str">
            <v>Транспортные услуги</v>
          </cell>
          <cell r="D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C721" t="str">
            <v>Прочие услуги производственного характера</v>
          </cell>
          <cell r="D721" t="str">
            <v>Завод</v>
          </cell>
          <cell r="H721">
            <v>214052</v>
          </cell>
          <cell r="I721">
            <v>214052</v>
          </cell>
          <cell r="J721">
            <v>580292</v>
          </cell>
          <cell r="K721">
            <v>1008396</v>
          </cell>
          <cell r="L721">
            <v>214052</v>
          </cell>
          <cell r="M721">
            <v>214052</v>
          </cell>
          <cell r="N721">
            <v>379065</v>
          </cell>
          <cell r="O721">
            <v>0</v>
          </cell>
          <cell r="P721">
            <v>180950</v>
          </cell>
          <cell r="Q721">
            <v>320000</v>
          </cell>
          <cell r="R721">
            <v>320000</v>
          </cell>
          <cell r="S721">
            <v>320000</v>
          </cell>
          <cell r="T721">
            <v>320000</v>
          </cell>
          <cell r="U721">
            <v>320000</v>
          </cell>
          <cell r="V721">
            <v>320000</v>
          </cell>
          <cell r="W721">
            <v>320000</v>
          </cell>
          <cell r="X721">
            <v>3228119</v>
          </cell>
        </row>
        <row r="722">
          <cell r="C722" t="str">
            <v>Выплата на руки</v>
          </cell>
          <cell r="D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</row>
        <row r="723">
          <cell r="C723" t="str">
            <v>НДФЛ (только персонал)</v>
          </cell>
          <cell r="D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C724" t="str">
            <v>Премии на руки</v>
          </cell>
          <cell r="D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C725" t="str">
            <v>Льготы, компенсации</v>
          </cell>
          <cell r="D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C726" t="str">
            <v>Прочие удержания из з/п</v>
          </cell>
          <cell r="D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C727" t="str">
            <v>ЕСН – страховые взносы (включая ЕСН на выплаты членам СД)</v>
          </cell>
          <cell r="D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</row>
        <row r="728">
          <cell r="C728" t="str">
            <v>Услуги мобильной связи</v>
          </cell>
          <cell r="D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</row>
        <row r="729">
          <cell r="C729" t="str">
            <v>Услуги фиксированной связи</v>
          </cell>
          <cell r="D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C730" t="str">
            <v>Услуги Интернет</v>
          </cell>
          <cell r="D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</row>
        <row r="731">
          <cell r="C731" t="str">
            <v xml:space="preserve">Почтово-телеграфные и курьерские расходы </v>
          </cell>
          <cell r="D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</row>
        <row r="732">
          <cell r="C732" t="str">
            <v>Аренда каналов связи</v>
          </cell>
          <cell r="D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C733" t="str">
            <v>Коммунальные услуги</v>
          </cell>
          <cell r="D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</row>
        <row r="734">
          <cell r="C734" t="str">
            <v>Повышение квалификации и проф.переподготовка</v>
          </cell>
          <cell r="D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</row>
        <row r="735">
          <cell r="C735" t="str">
            <v>Услуги по ремонту и обслуживанию оргтехники</v>
          </cell>
          <cell r="D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C736" t="str">
            <v>Запасные части и расходные материалы для оргтехники</v>
          </cell>
          <cell r="D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</row>
        <row r="737">
          <cell r="C737" t="str">
            <v>Аудиторские услуги</v>
          </cell>
          <cell r="D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</row>
        <row r="738">
          <cell r="C738" t="str">
            <v>Юридические услуги</v>
          </cell>
          <cell r="D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</row>
        <row r="739">
          <cell r="C739" t="str">
            <v>Консультационные услуги (семинары)</v>
          </cell>
          <cell r="D739" t="str">
            <v>Завод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3324456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3324456</v>
          </cell>
        </row>
        <row r="740">
          <cell r="C740" t="str">
            <v>Услуги пожарной, вневедомственной и сторожевой охраны</v>
          </cell>
          <cell r="D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</row>
        <row r="741">
          <cell r="C741" t="str">
            <v>Рекламно-информационные расходы</v>
          </cell>
          <cell r="D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</row>
        <row r="742">
          <cell r="C742" t="str">
            <v>Участие на выставках и семинарах</v>
          </cell>
          <cell r="D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C743" t="str">
            <v>Фирменная и сувенирная продукция</v>
          </cell>
          <cell r="D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</row>
        <row r="744">
          <cell r="C744" t="str">
            <v>Спонсорские и социальные проекты</v>
          </cell>
          <cell r="D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</row>
        <row r="745">
          <cell r="C745" t="str">
            <v>Прочие расходы (PR)</v>
          </cell>
          <cell r="D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C746" t="str">
            <v>Услуги  по подбору персонала</v>
          </cell>
          <cell r="D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</row>
        <row r="747">
          <cell r="C747" t="str">
            <v xml:space="preserve">Уборка </v>
          </cell>
          <cell r="D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</row>
        <row r="748">
          <cell r="C748" t="str">
            <v>Обустройство офиса</v>
          </cell>
          <cell r="D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</row>
        <row r="749">
          <cell r="C749" t="str">
            <v>Канцелярские расходы</v>
          </cell>
          <cell r="D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</row>
        <row r="750">
          <cell r="C750" t="str">
            <v>Хозяйственные расходы</v>
          </cell>
          <cell r="D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</row>
        <row r="751">
          <cell r="C751" t="str">
            <v>Вода, чай, кофе</v>
          </cell>
          <cell r="D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</row>
        <row r="752">
          <cell r="C752" t="str">
            <v>Ремонт/ТО автотранспорт</v>
          </cell>
          <cell r="D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C753" t="str">
            <v xml:space="preserve">Аренда машин </v>
          </cell>
          <cell r="D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</row>
        <row r="754">
          <cell r="C754" t="str">
            <v>Страхование автотранспорта</v>
          </cell>
          <cell r="D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</row>
        <row r="755">
          <cell r="C755" t="str">
            <v>ГСМ</v>
          </cell>
          <cell r="D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C756" t="str">
            <v>Мойка, парковка, прочее</v>
          </cell>
          <cell r="D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</row>
        <row r="757">
          <cell r="C757" t="str">
            <v>Аренда автостоянки</v>
          </cell>
          <cell r="D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</row>
        <row r="758">
          <cell r="C758" t="str">
            <v>Аутсорсинг</v>
          </cell>
          <cell r="D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</row>
        <row r="759">
          <cell r="C759" t="str">
            <v>Услуги по организации переводов</v>
          </cell>
          <cell r="D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</row>
        <row r="760">
          <cell r="C760" t="str">
            <v>Услуги регистраторов, нотариальные услуги, сертификация</v>
          </cell>
          <cell r="D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</row>
        <row r="761">
          <cell r="C761" t="str">
            <v>Справочно-правовые программы, 1С, КИАС</v>
          </cell>
          <cell r="D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</row>
        <row r="762">
          <cell r="C762" t="str">
            <v>Подписка на периодические издания</v>
          </cell>
          <cell r="D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C763" t="str">
            <v>Прочие работы и услуги сторонних организаций</v>
          </cell>
          <cell r="D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</row>
        <row r="764">
          <cell r="C764" t="str">
            <v>Командировочные расходы</v>
          </cell>
          <cell r="D764" t="str">
            <v>Завод</v>
          </cell>
          <cell r="H764">
            <v>148800</v>
          </cell>
          <cell r="I764">
            <v>130400</v>
          </cell>
          <cell r="J764">
            <v>148800</v>
          </cell>
          <cell r="K764">
            <v>428000</v>
          </cell>
          <cell r="L764">
            <v>67300</v>
          </cell>
          <cell r="M764">
            <v>92000</v>
          </cell>
          <cell r="N764">
            <v>136400</v>
          </cell>
          <cell r="O764">
            <v>64399.999999999993</v>
          </cell>
          <cell r="P764">
            <v>64399.999999999993</v>
          </cell>
          <cell r="Q764">
            <v>64399.999999999993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488900</v>
          </cell>
        </row>
        <row r="765">
          <cell r="C765" t="str">
            <v>Представительские расходы</v>
          </cell>
          <cell r="D765" t="str">
            <v>Завод</v>
          </cell>
          <cell r="H765">
            <v>0</v>
          </cell>
          <cell r="I765">
            <v>0</v>
          </cell>
          <cell r="J765">
            <v>50000</v>
          </cell>
          <cell r="K765">
            <v>50000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C766" t="str">
            <v>Арендная плата по направлениям (арендодателям)</v>
          </cell>
          <cell r="D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</row>
        <row r="767">
          <cell r="C767" t="str">
            <v>Лизинг</v>
          </cell>
          <cell r="D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</row>
        <row r="768">
          <cell r="C768" t="str">
            <v>Расходы на страхование</v>
          </cell>
          <cell r="D768" t="str">
            <v>Завод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1000000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1000000</v>
          </cell>
        </row>
        <row r="769">
          <cell r="C769" t="str">
            <v>Водный налог</v>
          </cell>
          <cell r="D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</row>
        <row r="770">
          <cell r="C770" t="str">
            <v>Плата за землю</v>
          </cell>
          <cell r="D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</row>
        <row r="771">
          <cell r="C771" t="str">
            <v>Транспортный налог</v>
          </cell>
          <cell r="D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C772" t="str">
            <v>Налог на имущество</v>
          </cell>
          <cell r="D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</row>
        <row r="773">
          <cell r="C773" t="str">
            <v xml:space="preserve">Прочие налоги, относимые на с/с </v>
          </cell>
          <cell r="D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</row>
        <row r="774">
          <cell r="C774" t="str">
            <v>Патентные расходы</v>
          </cell>
          <cell r="D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C775" t="str">
            <v>Затраты на экологию (кроме налогов и сборов (ст. ст. 20000 и 21500))</v>
          </cell>
          <cell r="D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</row>
        <row r="776">
          <cell r="C776" t="str">
            <v>Затраты на охрану труда</v>
          </cell>
          <cell r="D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</row>
        <row r="777">
          <cell r="C777" t="str">
            <v>Расходы социального характера</v>
          </cell>
          <cell r="D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C778" t="str">
            <v>НДС</v>
          </cell>
          <cell r="D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</row>
        <row r="779">
          <cell r="C779" t="str">
            <v>Налог на прибыль</v>
          </cell>
          <cell r="D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</row>
        <row r="780">
          <cell r="C780" t="str">
            <v>Прочие налоги</v>
          </cell>
          <cell r="D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C781" t="str">
            <v xml:space="preserve">Проценты по долгосрочным кредитам </v>
          </cell>
          <cell r="D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</row>
        <row r="782">
          <cell r="C782" t="str">
            <v>Проценты по краткосрочным кредитам</v>
          </cell>
          <cell r="D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</row>
        <row r="783">
          <cell r="C783" t="str">
            <v>Проценты по долгосрочным займам</v>
          </cell>
          <cell r="D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C784" t="str">
            <v>Проценты по краткосрочным займам</v>
          </cell>
          <cell r="D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</row>
        <row r="785">
          <cell r="C785" t="str">
            <v>Прочие проценты к уплате</v>
          </cell>
          <cell r="D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</row>
        <row r="786">
          <cell r="C786" t="str">
            <v>Оплата услуг кредитных организаций (за исключением ст. ст. 20500 и 21600)</v>
          </cell>
          <cell r="D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C787" t="str">
            <v>Пени, штрафы, неустойки признанные или по которым получено решение суда</v>
          </cell>
          <cell r="D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</row>
        <row r="788">
          <cell r="C788" t="str">
            <v>Затраты социального характера (кроме персонала)</v>
          </cell>
          <cell r="D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</row>
        <row r="789">
          <cell r="C789" t="str">
            <v>От содержания социальной сферы</v>
          </cell>
          <cell r="D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C790" t="str">
            <v>Добровольное медицинское страхование</v>
          </cell>
          <cell r="D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</row>
        <row r="791">
          <cell r="C791" t="str">
            <v>Выплаты вознаграждений членам Советов директоров и ревизионной комиссии</v>
          </cell>
          <cell r="D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</row>
        <row r="792">
          <cell r="C792" t="str">
            <v>Расходы на управление капиталом (переоценка, реестр, консультации)</v>
          </cell>
          <cell r="D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</row>
        <row r="793">
          <cell r="C793" t="str">
            <v xml:space="preserve">Расходы на проведение ежегодного собрания акционеров </v>
          </cell>
          <cell r="D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</row>
        <row r="794">
          <cell r="C794" t="str">
            <v>Расходы на службу безопасности</v>
          </cell>
          <cell r="D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</row>
        <row r="795">
          <cell r="C795" t="str">
            <v>Расходы на развитие</v>
          </cell>
          <cell r="D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</row>
        <row r="796">
          <cell r="C796" t="str">
            <v>Прочие расходы</v>
          </cell>
          <cell r="D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C797" t="str">
            <v>Поступления от реализации основных средств</v>
          </cell>
          <cell r="D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C798" t="str">
            <v>Поступления от реализации НМА</v>
          </cell>
          <cell r="D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C799" t="str">
            <v>Поступления от реализации прочих активов</v>
          </cell>
          <cell r="D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C800" t="str">
            <v>Доли в уставном капитале других компаний (долгосрочные поступления)</v>
          </cell>
          <cell r="D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</row>
        <row r="801">
          <cell r="C801" t="str">
            <v>Акции (долгосрочные поступления)</v>
          </cell>
          <cell r="D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</row>
        <row r="802">
          <cell r="C802" t="str">
            <v>Облигации (долгосрочные поступления)</v>
          </cell>
          <cell r="D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C803" t="str">
            <v>Векселя (долгосрочные поступления)</v>
          </cell>
          <cell r="D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</row>
        <row r="804">
          <cell r="C804" t="str">
            <v>Депозиты (долгосрочные поступления)</v>
          </cell>
          <cell r="D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</row>
        <row r="805">
          <cell r="C805" t="str">
            <v>Прочие долгосрочные активы (долгосрочные поступления)</v>
          </cell>
          <cell r="D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C806" t="str">
            <v>Возврат предоставленных долгосрочных кредитов и займов</v>
          </cell>
          <cell r="D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</row>
        <row r="807">
          <cell r="C807" t="str">
            <v>Возврат предоставленных краткосрочных кредитов и займов</v>
          </cell>
          <cell r="D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C808" t="str">
            <v>Возврат предоставленных прочих кредитов и займов</v>
          </cell>
          <cell r="D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</row>
        <row r="809">
          <cell r="C809" t="str">
            <v>Прочие поступления по инвестиционной деятельности</v>
          </cell>
          <cell r="D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C810" t="str">
            <v>Основное оборудование (01)</v>
          </cell>
          <cell r="D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C811" t="str">
            <v>Основное оборудование (02)</v>
          </cell>
          <cell r="D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C812" t="str">
            <v>Вспомогательное оборудование</v>
          </cell>
          <cell r="D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C813" t="str">
            <v>Покупка автотранспорта</v>
          </cell>
          <cell r="D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C814" t="str">
            <v>Мебель</v>
          </cell>
          <cell r="D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C815" t="str">
            <v>Компьютерное и офисное оборудование</v>
          </cell>
          <cell r="D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C816" t="str">
            <v>Оборудование для службы безопасности</v>
          </cell>
          <cell r="D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C817" t="str">
            <v>Земельные участки</v>
          </cell>
          <cell r="D817" t="str">
            <v>Завод</v>
          </cell>
          <cell r="H817">
            <v>6222</v>
          </cell>
          <cell r="I817">
            <v>0</v>
          </cell>
          <cell r="J817">
            <v>0</v>
          </cell>
          <cell r="K817">
            <v>6222</v>
          </cell>
          <cell r="L817">
            <v>0</v>
          </cell>
          <cell r="M817">
            <v>0</v>
          </cell>
          <cell r="N817">
            <v>1237353</v>
          </cell>
          <cell r="O817">
            <v>110000</v>
          </cell>
          <cell r="P817">
            <v>1237353</v>
          </cell>
          <cell r="Q817">
            <v>329607.5</v>
          </cell>
          <cell r="R817">
            <v>0</v>
          </cell>
          <cell r="S817">
            <v>80000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2994313.5</v>
          </cell>
        </row>
        <row r="818">
          <cell r="C818" t="str">
            <v>Прочее</v>
          </cell>
          <cell r="D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</row>
        <row r="819">
          <cell r="C819" t="str">
            <v>Приобретение программного обеспечения</v>
          </cell>
          <cell r="D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C820" t="str">
            <v>Приобретение прочих НМА</v>
          </cell>
          <cell r="D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C821" t="str">
            <v>Доли в уставном капитале других компаний (долгосрочные выплаты)</v>
          </cell>
          <cell r="D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</row>
        <row r="822">
          <cell r="C822" t="str">
            <v>Акции (долгосрочные выплаты)</v>
          </cell>
          <cell r="D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</row>
        <row r="823">
          <cell r="C823" t="str">
            <v>Облигации (долгосрочные выплаты)</v>
          </cell>
          <cell r="D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C824" t="str">
            <v>Векселя (долгосрочные выплаты)</v>
          </cell>
          <cell r="D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</row>
        <row r="825">
          <cell r="C825" t="str">
            <v>Депозиты (долгосрочные выплаты)</v>
          </cell>
          <cell r="D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</row>
        <row r="826">
          <cell r="C826" t="str">
            <v>Прочие долгосрочные активы (долгосрочные выплаты)</v>
          </cell>
          <cell r="D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C827" t="str">
            <v>Расходы на НИР и НИОКР</v>
          </cell>
          <cell r="D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</row>
        <row r="828">
          <cell r="C828" t="str">
            <v>Разработка ТЗ на проектирование оборудования</v>
          </cell>
          <cell r="D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</row>
        <row r="829">
          <cell r="C829" t="str">
            <v>Разработка ТЗ на проектирование размещения оборудования</v>
          </cell>
          <cell r="D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C830" t="str">
            <v>Разработка ТЗ на организацию закупки и запуск технологического оборудования</v>
          </cell>
          <cell r="D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</row>
        <row r="831">
          <cell r="C831" t="str">
            <v>Разработка ТЗ на обучение персонала</v>
          </cell>
          <cell r="D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</row>
        <row r="832">
          <cell r="C832" t="str">
            <v>Разработка ТЗ на оказание прочих работ, услуг</v>
          </cell>
          <cell r="D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</row>
        <row r="833">
          <cell r="C833" t="str">
            <v>Предоставление долгосрочных кредитов и займов</v>
          </cell>
          <cell r="D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</row>
        <row r="834">
          <cell r="C834" t="str">
            <v>Предоставление краткосрочных кредитов и займов</v>
          </cell>
          <cell r="D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C835" t="str">
            <v>Предоставление прочих кредитов и займов</v>
          </cell>
          <cell r="D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C836" t="str">
            <v>Проектирование</v>
          </cell>
          <cell r="D836" t="str">
            <v>Завод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144000</v>
          </cell>
          <cell r="P836">
            <v>0</v>
          </cell>
          <cell r="Q836">
            <v>130000</v>
          </cell>
          <cell r="R836">
            <v>1041000</v>
          </cell>
          <cell r="S836">
            <v>500000</v>
          </cell>
          <cell r="T836">
            <v>0</v>
          </cell>
          <cell r="U836">
            <v>1000000</v>
          </cell>
          <cell r="V836">
            <v>1000000</v>
          </cell>
          <cell r="W836">
            <v>0</v>
          </cell>
          <cell r="X836">
            <v>3815000</v>
          </cell>
        </row>
        <row r="837">
          <cell r="C837" t="str">
            <v>Генеральный подряд</v>
          </cell>
          <cell r="D837" t="str">
            <v>Завод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31152000</v>
          </cell>
          <cell r="S837">
            <v>0</v>
          </cell>
          <cell r="T837">
            <v>0</v>
          </cell>
          <cell r="U837">
            <v>155760000</v>
          </cell>
          <cell r="V837">
            <v>0</v>
          </cell>
          <cell r="W837">
            <v>0</v>
          </cell>
          <cell r="X837">
            <v>186912000</v>
          </cell>
        </row>
        <row r="838">
          <cell r="C838" t="str">
            <v>Прочие СМР</v>
          </cell>
          <cell r="D838" t="str">
            <v>Завод</v>
          </cell>
          <cell r="H838">
            <v>1627401.3199999998</v>
          </cell>
          <cell r="I838">
            <v>278579</v>
          </cell>
          <cell r="J838">
            <v>4569520.1500000004</v>
          </cell>
          <cell r="K838">
            <v>6475500.4700000007</v>
          </cell>
          <cell r="L838">
            <v>1200000</v>
          </cell>
          <cell r="M838">
            <v>2103821.09</v>
          </cell>
          <cell r="N838">
            <v>2018044.09</v>
          </cell>
          <cell r="O838">
            <v>1572546.55</v>
          </cell>
          <cell r="P838">
            <v>0</v>
          </cell>
          <cell r="Q838">
            <v>2867188</v>
          </cell>
          <cell r="R838">
            <v>3542499.73</v>
          </cell>
          <cell r="S838">
            <v>1390000</v>
          </cell>
          <cell r="T838">
            <v>560000</v>
          </cell>
          <cell r="U838">
            <v>611000</v>
          </cell>
          <cell r="V838">
            <v>500000</v>
          </cell>
          <cell r="W838">
            <v>500000</v>
          </cell>
          <cell r="X838">
            <v>16865099.460000001</v>
          </cell>
        </row>
        <row r="839">
          <cell r="C839" t="str">
            <v>Услуги по управлению проектом</v>
          </cell>
          <cell r="D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</row>
        <row r="840">
          <cell r="C840" t="str">
            <v>Ремонт офисных зданий, сооружений</v>
          </cell>
          <cell r="D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</row>
        <row r="841">
          <cell r="C841" t="str">
            <v>Затраты на развитие</v>
          </cell>
          <cell r="D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C842" t="str">
            <v>Оплата ГК "Роснанотех" доли в уставном капитале проектной компании</v>
          </cell>
          <cell r="D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</row>
        <row r="843">
          <cell r="C843" t="str">
            <v>Оплата  Соинвесторами доли в уставном капитале проектной компании</v>
          </cell>
          <cell r="D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</row>
        <row r="844">
          <cell r="C844" t="str">
            <v>Получение долгосрочных кредитов и займов</v>
          </cell>
          <cell r="D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C845" t="str">
            <v>Получение краткосрочных кредитов и займов</v>
          </cell>
          <cell r="D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</row>
        <row r="846">
          <cell r="C846" t="str">
            <v>Доли в уставном капитале других компаний (краткосрочные поступления)</v>
          </cell>
          <cell r="D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</row>
        <row r="847">
          <cell r="C847" t="str">
            <v>Акции (краткосрочные поступления)</v>
          </cell>
          <cell r="D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C848" t="str">
            <v>Облигации (краткосрочные поступления)</v>
          </cell>
          <cell r="D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</row>
        <row r="849">
          <cell r="C849" t="str">
            <v>Векселя (краткосрочные поступления)</v>
          </cell>
          <cell r="D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</row>
        <row r="850">
          <cell r="C850" t="str">
            <v>Депозиты (краткосрочные поступления)</v>
          </cell>
          <cell r="D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C851" t="str">
            <v>Overnight (краткосрочные поступления)</v>
          </cell>
          <cell r="D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</row>
        <row r="852">
          <cell r="C852" t="str">
            <v>Прочие краткосрочные финансовые вложения (краткосрочные поступления)</v>
          </cell>
          <cell r="D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</row>
        <row r="853">
          <cell r="C853" t="str">
            <v>По договорам в рамках ДДУ (краткосрочные поступления)</v>
          </cell>
          <cell r="D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C854" t="str">
            <v>По прочим договорам (краткосрочные поступления)</v>
          </cell>
          <cell r="D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</row>
        <row r="855">
          <cell r="C855" t="str">
            <v>Эмиссия акций</v>
          </cell>
          <cell r="D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C856" t="str">
            <v>Дивиденды полученные</v>
          </cell>
          <cell r="D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C857" t="str">
            <v>Прочие поступления по финансовой деятельности</v>
          </cell>
          <cell r="D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C858" t="str">
            <v>Сокращение ГК "Роснанотех" доли в уставном капитале проектной компании</v>
          </cell>
          <cell r="D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C859" t="str">
            <v>Сокращение Соинвесторами доли в уставном капитале проектной компании</v>
          </cell>
          <cell r="D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C860" t="str">
            <v>Погашение долгосрочных кредитов и займов</v>
          </cell>
          <cell r="D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</row>
        <row r="861">
          <cell r="C861" t="str">
            <v>Погашение краткосрочных кредитов и займов</v>
          </cell>
          <cell r="D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C862" t="str">
            <v>Доли в уставном капитале других компаний (краткосрочные выплаты)</v>
          </cell>
          <cell r="D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C863" t="str">
            <v>Акции (краткосрочные выплаты)</v>
          </cell>
          <cell r="D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C864" t="str">
            <v>Облигации (краткосрочные выплаты)</v>
          </cell>
          <cell r="D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C865" t="str">
            <v>Векселя (краткосрочные выплаты)</v>
          </cell>
          <cell r="D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C866" t="str">
            <v>Депозиты (краткосрочные выплаты)</v>
          </cell>
          <cell r="D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C867" t="str">
            <v>Overnight (краткосрочные выплаты)</v>
          </cell>
          <cell r="D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</row>
        <row r="868">
          <cell r="C868" t="str">
            <v>Прочие краткосрочные финансовые вложения (краткосрочные выплаты)</v>
          </cell>
          <cell r="D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C869" t="str">
            <v>По договорам в рамках ДДУ (краткосрочные выплаты)</v>
          </cell>
          <cell r="D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C870" t="str">
            <v>По прочим договорам (краткосрочные выплаты)</v>
          </cell>
          <cell r="D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C871" t="str">
            <v>Выкуп акций</v>
          </cell>
          <cell r="D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C872" t="str">
            <v>Дивиденды выплаченные</v>
          </cell>
          <cell r="D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C873" t="str">
            <v>Прочие выплаты</v>
          </cell>
          <cell r="D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D874" t="str">
            <v>Завод</v>
          </cell>
          <cell r="H874">
            <v>0</v>
          </cell>
          <cell r="I874">
            <v>0</v>
          </cell>
          <cell r="J874">
            <v>-25000</v>
          </cell>
          <cell r="K874">
            <v>-25000</v>
          </cell>
          <cell r="L874">
            <v>0</v>
          </cell>
          <cell r="M874">
            <v>0</v>
          </cell>
          <cell r="N874">
            <v>-15000</v>
          </cell>
          <cell r="O874">
            <v>-15000</v>
          </cell>
          <cell r="P874">
            <v>-15000</v>
          </cell>
          <cell r="Q874">
            <v>-15000</v>
          </cell>
          <cell r="R874">
            <v>-3874485</v>
          </cell>
          <cell r="S874">
            <v>-1420145</v>
          </cell>
          <cell r="T874">
            <v>-10047150</v>
          </cell>
          <cell r="U874">
            <v>-15000</v>
          </cell>
          <cell r="V874">
            <v>-6676749</v>
          </cell>
          <cell r="W874">
            <v>-565671</v>
          </cell>
          <cell r="X874">
            <v>-22659200</v>
          </cell>
        </row>
        <row r="875">
          <cell r="C875" t="str">
            <v>Поступления от реализации нанопродукции на внутреннем рынке</v>
          </cell>
          <cell r="D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</row>
        <row r="876">
          <cell r="C876" t="str">
            <v>Поступления от реализации нанопродукции на экспорт</v>
          </cell>
          <cell r="D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C877" t="str">
            <v>Поступления от прочей реализации</v>
          </cell>
          <cell r="D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C878" t="str">
            <v>Проценты по займам полученные</v>
          </cell>
          <cell r="D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C879" t="str">
            <v>Проценты по финансовым вложениям полученные</v>
          </cell>
          <cell r="D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C880" t="str">
            <v>Прочие проценты по финансовым вложениям полученные</v>
          </cell>
          <cell r="D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C881" t="str">
            <v>От совместной деятельности</v>
          </cell>
          <cell r="D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C882" t="str">
            <v>От реализации МПЗ (ТМЦ)</v>
          </cell>
          <cell r="D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C883" t="str">
            <v>От аренды</v>
          </cell>
          <cell r="D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C884" t="str">
            <v xml:space="preserve">От участия в других организациях  </v>
          </cell>
          <cell r="D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</row>
        <row r="885">
          <cell r="C885" t="str">
            <v>Пени, штрафы, неустойки</v>
          </cell>
          <cell r="D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C886" t="str">
            <v>Возмещение по страховым случаям</v>
          </cell>
          <cell r="D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C887" t="str">
            <v>Прочие поступления по операционной деятельности</v>
          </cell>
          <cell r="D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</row>
        <row r="888">
          <cell r="C888" t="str">
            <v>Сырье и основные материалы</v>
          </cell>
          <cell r="D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</row>
        <row r="889">
          <cell r="C889" t="str">
            <v>Вспомогательные материалы</v>
          </cell>
          <cell r="D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C890" t="str">
            <v>Топливо</v>
          </cell>
          <cell r="D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</row>
        <row r="891">
          <cell r="C891" t="str">
            <v>Электроэнергия</v>
          </cell>
          <cell r="D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</row>
        <row r="892">
          <cell r="C892" t="str">
            <v>Прочие материальные затраты</v>
          </cell>
          <cell r="D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C893" t="str">
            <v>Услуги подрядчиков по обслуживанию и ремонту оборудования</v>
          </cell>
          <cell r="D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C894" t="str">
            <v>Транспортные услуги</v>
          </cell>
          <cell r="D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</row>
        <row r="895">
          <cell r="C895" t="str">
            <v>Прочие услуги производственного характера</v>
          </cell>
          <cell r="D895" t="str">
            <v>Завод</v>
          </cell>
          <cell r="H895">
            <v>0</v>
          </cell>
          <cell r="I895">
            <v>0</v>
          </cell>
          <cell r="J895">
            <v>25000</v>
          </cell>
          <cell r="K895">
            <v>25000</v>
          </cell>
          <cell r="L895">
            <v>0</v>
          </cell>
          <cell r="M895">
            <v>0</v>
          </cell>
          <cell r="N895">
            <v>15000</v>
          </cell>
          <cell r="O895">
            <v>15000</v>
          </cell>
          <cell r="P895">
            <v>15000</v>
          </cell>
          <cell r="Q895">
            <v>15000</v>
          </cell>
          <cell r="R895">
            <v>15000</v>
          </cell>
          <cell r="S895">
            <v>15000</v>
          </cell>
          <cell r="T895">
            <v>15000</v>
          </cell>
          <cell r="U895">
            <v>15000</v>
          </cell>
          <cell r="V895">
            <v>300000</v>
          </cell>
          <cell r="W895">
            <v>15000</v>
          </cell>
          <cell r="X895">
            <v>435000</v>
          </cell>
        </row>
        <row r="896">
          <cell r="C896" t="str">
            <v>Выплата на руки</v>
          </cell>
          <cell r="D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</row>
        <row r="897">
          <cell r="C897" t="str">
            <v>НДФЛ (только персонал)</v>
          </cell>
          <cell r="D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</row>
        <row r="898">
          <cell r="C898" t="str">
            <v>Премии на руки</v>
          </cell>
          <cell r="D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C899" t="str">
            <v>Льготы, компенсации</v>
          </cell>
          <cell r="D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</row>
        <row r="900">
          <cell r="C900" t="str">
            <v>Прочие удержания из з/п</v>
          </cell>
          <cell r="D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</row>
        <row r="901">
          <cell r="C901" t="str">
            <v>ЕСН – страховые взносы (включая ЕСН на выплаты членам СД)</v>
          </cell>
          <cell r="D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C902" t="str">
            <v>Услуги мобильной связи</v>
          </cell>
          <cell r="D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</row>
        <row r="903">
          <cell r="C903" t="str">
            <v>Услуги фиксированной связи</v>
          </cell>
          <cell r="D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C904" t="str">
            <v>Услуги Интернет</v>
          </cell>
          <cell r="D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C905" t="str">
            <v xml:space="preserve">Почтово-телеграфные и курьерские расходы </v>
          </cell>
          <cell r="D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C906" t="str">
            <v>Аренда каналов связи</v>
          </cell>
          <cell r="D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C907" t="str">
            <v>Коммунальные услуги</v>
          </cell>
          <cell r="D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C908" t="str">
            <v>Повышение квалификации и проф.переподготовка</v>
          </cell>
          <cell r="D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</row>
        <row r="909">
          <cell r="C909" t="str">
            <v>Услуги по ремонту и обслуживанию оргтехники</v>
          </cell>
          <cell r="D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</row>
        <row r="910">
          <cell r="C910" t="str">
            <v>Запасные части и расходные материалы для оргтехники</v>
          </cell>
          <cell r="D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C911" t="str">
            <v>Аудиторские услуги</v>
          </cell>
          <cell r="D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</row>
        <row r="912">
          <cell r="C912" t="str">
            <v>Юридические услуги</v>
          </cell>
          <cell r="D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</row>
        <row r="913">
          <cell r="C913" t="str">
            <v>Консультационные услуги (семинары)</v>
          </cell>
          <cell r="D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C914" t="str">
            <v>Услуги пожарной, вневедомственной и сторожевой охраны</v>
          </cell>
          <cell r="D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C915" t="str">
            <v>Рекламно-информационные расходы</v>
          </cell>
          <cell r="D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C916" t="str">
            <v>Участие на выставках и семинарах</v>
          </cell>
          <cell r="D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C917" t="str">
            <v>Фирменная и сувенирная продукция</v>
          </cell>
          <cell r="D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C918" t="str">
            <v>Спонсорские и социальные проекты</v>
          </cell>
          <cell r="D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C919" t="str">
            <v>Прочие расходы (PR)</v>
          </cell>
          <cell r="D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C920" t="str">
            <v>Услуги  по подбору персонала</v>
          </cell>
          <cell r="D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C921" t="str">
            <v xml:space="preserve">Уборка </v>
          </cell>
          <cell r="D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C922" t="str">
            <v>Обустройство офиса</v>
          </cell>
          <cell r="D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C923" t="str">
            <v>Канцелярские расходы</v>
          </cell>
          <cell r="D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C924" t="str">
            <v>Хозяйственные расходы</v>
          </cell>
          <cell r="D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C925" t="str">
            <v>Вода, чай, кофе</v>
          </cell>
          <cell r="D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C926" t="str">
            <v>Ремонт/ТО автотранспорт</v>
          </cell>
          <cell r="D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C927" t="str">
            <v xml:space="preserve">Аренда машин </v>
          </cell>
          <cell r="D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C928" t="str">
            <v>Страхование автотранспорта</v>
          </cell>
          <cell r="D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C929" t="str">
            <v>ГСМ</v>
          </cell>
          <cell r="D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</row>
        <row r="930">
          <cell r="C930" t="str">
            <v>Мойка, парковка, прочее</v>
          </cell>
          <cell r="D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</row>
        <row r="931">
          <cell r="C931" t="str">
            <v>Аренда автостоянки</v>
          </cell>
          <cell r="D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C932" t="str">
            <v>Аутсорсинг</v>
          </cell>
          <cell r="D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</row>
        <row r="933">
          <cell r="C933" t="str">
            <v>Услуги по организации переводов</v>
          </cell>
          <cell r="D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C934" t="str">
            <v>Услуги регистраторов, нотариальные услуги, сертификация</v>
          </cell>
          <cell r="D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C935" t="str">
            <v>Справочно-правовые программы, 1С, КИАС</v>
          </cell>
          <cell r="D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</row>
        <row r="936">
          <cell r="C936" t="str">
            <v>Подписка на периодические издания</v>
          </cell>
          <cell r="D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</row>
        <row r="937">
          <cell r="C937" t="str">
            <v>Прочие работы и услуги сторонних организаций</v>
          </cell>
          <cell r="D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C938" t="str">
            <v>Командировочные расходы</v>
          </cell>
          <cell r="D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</row>
        <row r="939">
          <cell r="C939" t="str">
            <v>Представительские расходы</v>
          </cell>
          <cell r="D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</row>
        <row r="940">
          <cell r="C940" t="str">
            <v>Арендная плата по направлениям (арендодателям)</v>
          </cell>
          <cell r="D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</row>
        <row r="941">
          <cell r="C941" t="str">
            <v>Лизинг</v>
          </cell>
          <cell r="D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</row>
        <row r="942">
          <cell r="C942" t="str">
            <v>Расходы на страхование</v>
          </cell>
          <cell r="D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</row>
        <row r="943">
          <cell r="C943" t="str">
            <v>Водный налог</v>
          </cell>
          <cell r="D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</row>
        <row r="944">
          <cell r="C944" t="str">
            <v>Плата за землю</v>
          </cell>
          <cell r="D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</row>
        <row r="945">
          <cell r="C945" t="str">
            <v>Транспортный налог</v>
          </cell>
          <cell r="D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</row>
        <row r="946">
          <cell r="C946" t="str">
            <v>Налог на имущество</v>
          </cell>
          <cell r="D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</row>
        <row r="947">
          <cell r="C947" t="str">
            <v xml:space="preserve">Прочие налоги, относимые на с/с </v>
          </cell>
          <cell r="D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</row>
        <row r="948">
          <cell r="C948" t="str">
            <v>Патентные расходы</v>
          </cell>
          <cell r="D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</row>
        <row r="949">
          <cell r="C949" t="str">
            <v>Затраты на экологию (кроме налогов и сборов (ст. ст. 20000 и 21500))</v>
          </cell>
          <cell r="D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C950" t="str">
            <v>Затраты на охрану труда</v>
          </cell>
          <cell r="D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C951" t="str">
            <v>Расходы социального характера</v>
          </cell>
          <cell r="D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C952" t="str">
            <v>НДС</v>
          </cell>
          <cell r="D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</row>
        <row r="953">
          <cell r="C953" t="str">
            <v>Налог на прибыль</v>
          </cell>
          <cell r="D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C954" t="str">
            <v>Прочие налоги</v>
          </cell>
          <cell r="D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C955" t="str">
            <v xml:space="preserve">Проценты по долгосрочным кредитам </v>
          </cell>
          <cell r="D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C956" t="str">
            <v>Проценты по краткосрочным кредитам</v>
          </cell>
          <cell r="D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C957" t="str">
            <v>Проценты по долгосрочным займам</v>
          </cell>
          <cell r="D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C958" t="str">
            <v>Проценты по краткосрочным займам</v>
          </cell>
          <cell r="D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</row>
        <row r="959">
          <cell r="C959" t="str">
            <v>Прочие проценты к уплате</v>
          </cell>
          <cell r="D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</row>
        <row r="960">
          <cell r="C960" t="str">
            <v>Оплата услуг кредитных организаций (за исключением ст. ст. 20500 и 21600)</v>
          </cell>
          <cell r="D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C961" t="str">
            <v>Пени, штрафы, неустойки признанные или по которым получено решение суда</v>
          </cell>
          <cell r="D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</row>
        <row r="962">
          <cell r="C962" t="str">
            <v>Затраты социального характера (кроме персонала)</v>
          </cell>
          <cell r="D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</row>
        <row r="963">
          <cell r="C963" t="str">
            <v>От содержания социальной сферы</v>
          </cell>
          <cell r="D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C964" t="str">
            <v>Добровольное медицинское страхование</v>
          </cell>
          <cell r="D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</row>
        <row r="965">
          <cell r="C965" t="str">
            <v>Выплаты вознаграждений членам Советов директоров и ревизионной комиссии</v>
          </cell>
          <cell r="D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</row>
        <row r="966">
          <cell r="C966" t="str">
            <v>Расходы на управление капиталом (переоценка, реестр, консультации)</v>
          </cell>
          <cell r="D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C967" t="str">
            <v xml:space="preserve">Расходы на проведение ежегодного собрания акционеров </v>
          </cell>
          <cell r="D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</row>
        <row r="968">
          <cell r="C968" t="str">
            <v>Расходы на службу безопасности</v>
          </cell>
          <cell r="D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C969" t="str">
            <v>Расходы на развитие</v>
          </cell>
          <cell r="D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</row>
        <row r="970">
          <cell r="C970" t="str">
            <v>Прочие расходы</v>
          </cell>
          <cell r="D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</row>
        <row r="971">
          <cell r="C971" t="str">
            <v>Поступления от реализации основных средств</v>
          </cell>
          <cell r="D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C972" t="str">
            <v>Поступления от реализации НМА</v>
          </cell>
          <cell r="D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C973" t="str">
            <v>Поступления от реализации прочих активов</v>
          </cell>
          <cell r="D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</row>
        <row r="974">
          <cell r="C974" t="str">
            <v>Доли в уставном капитале других компаний (долгосрочные поступления)</v>
          </cell>
          <cell r="D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</row>
        <row r="975">
          <cell r="C975" t="str">
            <v>Акции (долгосрочные поступления)</v>
          </cell>
          <cell r="D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</row>
        <row r="976">
          <cell r="C976" t="str">
            <v>Облигации (долгосрочные поступления)</v>
          </cell>
          <cell r="D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C977" t="str">
            <v>Векселя (долгосрочные поступления)</v>
          </cell>
          <cell r="D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</row>
        <row r="978">
          <cell r="C978" t="str">
            <v>Депозиты (долгосрочные поступления)</v>
          </cell>
          <cell r="D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</row>
        <row r="979">
          <cell r="C979" t="str">
            <v>Прочие долгосрочные активы (долгосрочные поступления)</v>
          </cell>
          <cell r="D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C980" t="str">
            <v>Возврат предоставленных долгосрочных кредитов и займов</v>
          </cell>
          <cell r="D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</row>
        <row r="981">
          <cell r="C981" t="str">
            <v>Возврат предоставленных краткосрочных кредитов и займов</v>
          </cell>
          <cell r="D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</row>
        <row r="982">
          <cell r="C982" t="str">
            <v>Возврат предоставленных прочих кредитов и займов</v>
          </cell>
          <cell r="D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</row>
        <row r="983">
          <cell r="C983" t="str">
            <v>Прочие поступления по инвестиционной деятельности</v>
          </cell>
          <cell r="D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</row>
        <row r="984">
          <cell r="C984" t="str">
            <v>Основное оборудование (01)</v>
          </cell>
          <cell r="D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</row>
        <row r="985">
          <cell r="C985" t="str">
            <v>Основное оборудование (02)</v>
          </cell>
          <cell r="D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C986" t="str">
            <v>Вспомогательное оборудование</v>
          </cell>
          <cell r="D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C987" t="str">
            <v>Покупка автотранспорта</v>
          </cell>
          <cell r="D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</row>
        <row r="988">
          <cell r="C988" t="str">
            <v>Мебель</v>
          </cell>
          <cell r="D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C989" t="str">
            <v>Компьютерное и офисное оборудование</v>
          </cell>
          <cell r="D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C990" t="str">
            <v>Оборудование для службы безопасности</v>
          </cell>
          <cell r="D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</row>
        <row r="991">
          <cell r="C991" t="str">
            <v>Земельные участки</v>
          </cell>
          <cell r="D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</row>
        <row r="992">
          <cell r="C992" t="str">
            <v>Прочее</v>
          </cell>
          <cell r="D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</row>
        <row r="993">
          <cell r="C993" t="str">
            <v>Приобретение программного обеспечения</v>
          </cell>
          <cell r="D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</row>
        <row r="994">
          <cell r="C994" t="str">
            <v>Приобретение прочих НМА</v>
          </cell>
          <cell r="D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</row>
        <row r="995">
          <cell r="C995" t="str">
            <v>Доли в уставном капитале других компаний (долгосрочные выплаты)</v>
          </cell>
          <cell r="D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C996" t="str">
            <v>Акции (долгосрочные выплаты)</v>
          </cell>
          <cell r="D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</row>
        <row r="997">
          <cell r="C997" t="str">
            <v>Облигации (долгосрочные выплаты)</v>
          </cell>
          <cell r="D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</row>
        <row r="998">
          <cell r="C998" t="str">
            <v>Векселя (долгосрочные выплаты)</v>
          </cell>
          <cell r="D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C999" t="str">
            <v>Депозиты (долгосрочные выплаты)</v>
          </cell>
          <cell r="D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</row>
        <row r="1000">
          <cell r="C1000" t="str">
            <v>Прочие долгосрочные активы (долгосрочные выплаты)</v>
          </cell>
          <cell r="D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</row>
        <row r="1001">
          <cell r="C1001" t="str">
            <v>Расходы на НИР и НИОКР</v>
          </cell>
          <cell r="D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C1002" t="str">
            <v>Разработка ТЗ на проектирование оборудования</v>
          </cell>
          <cell r="D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</row>
        <row r="1003">
          <cell r="C1003" t="str">
            <v>Разработка ТЗ на проектирование размещения оборудования</v>
          </cell>
          <cell r="D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</row>
        <row r="1004">
          <cell r="C1004" t="str">
            <v>Разработка ТЗ на организацию закупки и запуск технологического оборудования</v>
          </cell>
          <cell r="D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C1005" t="str">
            <v>Разработка ТЗ на обучение персонала</v>
          </cell>
          <cell r="D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</row>
        <row r="1006">
          <cell r="C1006" t="str">
            <v>Разработка ТЗ на оказание прочих работ, услуг</v>
          </cell>
          <cell r="D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</row>
        <row r="1007">
          <cell r="C1007" t="str">
            <v>Предоставление долгосрочных кредитов и займов</v>
          </cell>
          <cell r="D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C1008" t="str">
            <v>Предоставление краткосрочных кредитов и займов</v>
          </cell>
          <cell r="D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</row>
        <row r="1009">
          <cell r="C1009" t="str">
            <v>Предоставление прочих кредитов и займов</v>
          </cell>
          <cell r="D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</row>
        <row r="1010">
          <cell r="C1010" t="str">
            <v>Проектирование</v>
          </cell>
          <cell r="D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C1011" t="str">
            <v>Генеральный подряд</v>
          </cell>
          <cell r="D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</row>
        <row r="1012">
          <cell r="C1012" t="str">
            <v>Прочие СМР</v>
          </cell>
          <cell r="D1012" t="str">
            <v>Завод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3859485</v>
          </cell>
          <cell r="S1012">
            <v>1405145</v>
          </cell>
          <cell r="T1012">
            <v>10032150</v>
          </cell>
          <cell r="U1012">
            <v>0</v>
          </cell>
          <cell r="V1012">
            <v>6376749</v>
          </cell>
          <cell r="W1012">
            <v>550671</v>
          </cell>
          <cell r="X1012">
            <v>22224200</v>
          </cell>
        </row>
        <row r="1013">
          <cell r="C1013" t="str">
            <v>Услуги по управлению проектом</v>
          </cell>
          <cell r="D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C1014" t="str">
            <v>Ремонт офисных зданий, сооружений</v>
          </cell>
          <cell r="D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</row>
        <row r="1015">
          <cell r="C1015" t="str">
            <v>Затраты на развитие</v>
          </cell>
          <cell r="D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</row>
        <row r="1016">
          <cell r="C1016" t="str">
            <v>Оплата ГК "Роснанотех" доли в уставном капитале проектной компании</v>
          </cell>
          <cell r="D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C1017" t="str">
            <v>Оплата  Соинвесторами доли в уставном капитале проектной компании</v>
          </cell>
          <cell r="D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</row>
        <row r="1018">
          <cell r="C1018" t="str">
            <v>Получение долгосрочных кредитов и займов</v>
          </cell>
          <cell r="D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C1019" t="str">
            <v>Получение краткосрочных кредитов и займов</v>
          </cell>
          <cell r="D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C1020" t="str">
            <v>Доли в уставном капитале других компаний (краткосрочные поступления)</v>
          </cell>
          <cell r="D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C1021" t="str">
            <v>Акции (краткосрочные поступления)</v>
          </cell>
          <cell r="D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</row>
        <row r="1022">
          <cell r="C1022" t="str">
            <v>Облигации (краткосрочные поступления)</v>
          </cell>
          <cell r="D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C1023" t="str">
            <v>Векселя (краткосрочные поступления)</v>
          </cell>
          <cell r="D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</row>
        <row r="1024">
          <cell r="C1024" t="str">
            <v>Депозиты (краткосрочные поступления)</v>
          </cell>
          <cell r="D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</row>
        <row r="1025">
          <cell r="C1025" t="str">
            <v>Overnight (краткосрочные поступления)</v>
          </cell>
          <cell r="D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C1026" t="str">
            <v>Прочие краткосрочные финансовые вложения (краткосрочные поступления)</v>
          </cell>
          <cell r="D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</row>
        <row r="1027">
          <cell r="C1027" t="str">
            <v>По договорам в рамках ДДУ (краткосрочные поступления)</v>
          </cell>
          <cell r="D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</row>
        <row r="1028">
          <cell r="C1028" t="str">
            <v>По прочим договорам (краткосрочные поступления)</v>
          </cell>
          <cell r="D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C1029" t="str">
            <v>Эмиссия акций</v>
          </cell>
          <cell r="D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</row>
        <row r="1030">
          <cell r="C1030" t="str">
            <v>Дивиденды полученные</v>
          </cell>
          <cell r="D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</row>
        <row r="1031">
          <cell r="C1031" t="str">
            <v>Прочие поступления по финансовой деятельности</v>
          </cell>
          <cell r="D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C1032" t="str">
            <v>Сокращение ГК "Роснанотех" доли в уставном капитале проектной компании</v>
          </cell>
          <cell r="D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</row>
        <row r="1033">
          <cell r="C1033" t="str">
            <v>Сокращение Соинвесторами доли в уставном капитале проектной компании</v>
          </cell>
          <cell r="D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C1034" t="str">
            <v>Погашение долгосрочных кредитов и займов</v>
          </cell>
          <cell r="D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C1035" t="str">
            <v>Погашение краткосрочных кредитов и займов</v>
          </cell>
          <cell r="D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</row>
        <row r="1036">
          <cell r="C1036" t="str">
            <v>Доли в уставном капитале других компаний (краткосрочные выплаты)</v>
          </cell>
          <cell r="D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</row>
        <row r="1037">
          <cell r="C1037" t="str">
            <v>Акции (краткосрочные выплаты)</v>
          </cell>
          <cell r="D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C1038" t="str">
            <v>Облигации (краткосрочные выплаты)</v>
          </cell>
          <cell r="D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C1039" t="str">
            <v>Векселя (краткосрочные выплаты)</v>
          </cell>
          <cell r="D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C1040" t="str">
            <v>Депозиты (краткосрочные выплаты)</v>
          </cell>
          <cell r="D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C1041" t="str">
            <v>Overnight (краткосрочные выплаты)</v>
          </cell>
          <cell r="D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</row>
        <row r="1042">
          <cell r="C1042" t="str">
            <v>Прочие краткосрочные финансовые вложения (краткосрочные выплаты)</v>
          </cell>
          <cell r="D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</row>
        <row r="1043">
          <cell r="C1043" t="str">
            <v>По договорам в рамках ДДУ (краткосрочные выплаты)</v>
          </cell>
          <cell r="D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C1044" t="str">
            <v>По прочим договорам (краткосрочные выплаты)</v>
          </cell>
          <cell r="D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</row>
        <row r="1045">
          <cell r="C1045" t="str">
            <v>Выкуп акций</v>
          </cell>
          <cell r="D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C1046" t="str">
            <v>Дивиденды выплаченные</v>
          </cell>
          <cell r="D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C1047" t="str">
            <v>Прочие выплаты</v>
          </cell>
          <cell r="D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D1048" t="str">
            <v>Завод</v>
          </cell>
          <cell r="H1048">
            <v>-2523947.2949999999</v>
          </cell>
          <cell r="I1048">
            <v>-19361294.385723997</v>
          </cell>
          <cell r="J1048">
            <v>-56187918.956197158</v>
          </cell>
          <cell r="K1048">
            <v>-78073160.636921152</v>
          </cell>
          <cell r="L1048">
            <v>-2800847.6092208</v>
          </cell>
          <cell r="M1048">
            <v>-16394562.284986509</v>
          </cell>
          <cell r="N1048">
            <v>-29577134.67547965</v>
          </cell>
          <cell r="O1048">
            <v>-17221277.037476629</v>
          </cell>
          <cell r="P1048">
            <v>-52690034.342532858</v>
          </cell>
          <cell r="Q1048">
            <v>-86232178.597865939</v>
          </cell>
          <cell r="R1048">
            <v>-290195998.47657841</v>
          </cell>
          <cell r="S1048">
            <v>-271479052.4021166</v>
          </cell>
          <cell r="T1048">
            <v>-147553712.7270599</v>
          </cell>
          <cell r="U1048">
            <v>-170312099.35798016</v>
          </cell>
          <cell r="V1048">
            <v>-193224785.54100075</v>
          </cell>
          <cell r="W1048">
            <v>-223386181.91350672</v>
          </cell>
          <cell r="X1048">
            <v>-1501067864.9658051</v>
          </cell>
        </row>
        <row r="1049">
          <cell r="C1049" t="str">
            <v>Поступления от реализации нанопродукции на внутреннем рынке</v>
          </cell>
          <cell r="D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C1050" t="str">
            <v>Поступления от реализации нанопродукции на экспорт</v>
          </cell>
          <cell r="D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</row>
        <row r="1051">
          <cell r="C1051" t="str">
            <v>Поступления от прочей реализации</v>
          </cell>
          <cell r="D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C1052" t="str">
            <v>Проценты по займам полученные</v>
          </cell>
          <cell r="D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C1053" t="str">
            <v>Проценты по финансовым вложениям полученные</v>
          </cell>
          <cell r="D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</row>
        <row r="1054">
          <cell r="C1054" t="str">
            <v>Прочие проценты по финансовым вложениям полученные</v>
          </cell>
          <cell r="D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</row>
        <row r="1055">
          <cell r="C1055" t="str">
            <v>От совместной деятельности</v>
          </cell>
          <cell r="D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</row>
        <row r="1056">
          <cell r="C1056" t="str">
            <v>От реализации МПЗ (ТМЦ)</v>
          </cell>
          <cell r="D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C1057" t="str">
            <v>От аренды</v>
          </cell>
          <cell r="D1057" t="str">
            <v>Завод</v>
          </cell>
          <cell r="H1057">
            <v>16200</v>
          </cell>
          <cell r="I1057">
            <v>16200</v>
          </cell>
          <cell r="J1057">
            <v>16200</v>
          </cell>
          <cell r="K1057">
            <v>48600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16200</v>
          </cell>
          <cell r="T1057">
            <v>16200</v>
          </cell>
          <cell r="U1057">
            <v>16200</v>
          </cell>
          <cell r="V1057">
            <v>16200</v>
          </cell>
          <cell r="W1057">
            <v>16200</v>
          </cell>
          <cell r="X1057">
            <v>81000</v>
          </cell>
        </row>
        <row r="1058">
          <cell r="C1058" t="str">
            <v xml:space="preserve">От участия в других организациях  </v>
          </cell>
          <cell r="D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C1059" t="str">
            <v>Пени, штрафы, неустойки</v>
          </cell>
          <cell r="D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C1060" t="str">
            <v>Возмещение по страховым случаям</v>
          </cell>
          <cell r="D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C1061" t="str">
            <v>Прочие поступления по операционной деятельности</v>
          </cell>
          <cell r="D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C1062" t="str">
            <v>Сырье и основные материалы</v>
          </cell>
          <cell r="D1062" t="str">
            <v>Завод</v>
          </cell>
          <cell r="H1062">
            <v>0</v>
          </cell>
          <cell r="I1062">
            <v>12301632.185723998</v>
          </cell>
          <cell r="J1062">
            <v>1867610.4286971635</v>
          </cell>
          <cell r="K1062">
            <v>14169242.614421161</v>
          </cell>
          <cell r="L1062">
            <v>1696079.8092207997</v>
          </cell>
          <cell r="M1062">
            <v>2746407.0274865096</v>
          </cell>
          <cell r="N1062">
            <v>10080712.255479651</v>
          </cell>
          <cell r="O1062">
            <v>12811626.547476627</v>
          </cell>
          <cell r="P1062">
            <v>46337498.325164437</v>
          </cell>
          <cell r="Q1062">
            <v>61503841.120427854</v>
          </cell>
          <cell r="R1062">
            <v>76128272.250473619</v>
          </cell>
          <cell r="S1062">
            <v>103874060.59267852</v>
          </cell>
          <cell r="T1062">
            <v>141300574.9496218</v>
          </cell>
          <cell r="U1062">
            <v>164798029.54854208</v>
          </cell>
          <cell r="V1062">
            <v>181375480.03356266</v>
          </cell>
          <cell r="W1062">
            <v>217910376.10406864</v>
          </cell>
          <cell r="X1062">
            <v>1020562958.5642031</v>
          </cell>
        </row>
        <row r="1063">
          <cell r="C1063" t="str">
            <v>Вспомогательные материалы</v>
          </cell>
          <cell r="D1063" t="str">
            <v>Завод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36225</v>
          </cell>
          <cell r="Q1063">
            <v>48425</v>
          </cell>
          <cell r="R1063">
            <v>1848328.3620000002</v>
          </cell>
          <cell r="S1063">
            <v>1737128.3620000002</v>
          </cell>
          <cell r="T1063">
            <v>1681154.06</v>
          </cell>
          <cell r="U1063">
            <v>1790378.3620000002</v>
          </cell>
          <cell r="V1063">
            <v>1872994.06</v>
          </cell>
          <cell r="W1063">
            <v>2288668.3620000002</v>
          </cell>
          <cell r="X1063">
            <v>11303301.568</v>
          </cell>
        </row>
        <row r="1064">
          <cell r="C1064" t="str">
            <v>Топливо</v>
          </cell>
          <cell r="D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</row>
        <row r="1065">
          <cell r="C1065" t="str">
            <v>Электроэнергия</v>
          </cell>
          <cell r="D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C1066" t="str">
            <v>Прочие материальные затраты</v>
          </cell>
          <cell r="D1066" t="str">
            <v>Завод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155267.79999999999</v>
          </cell>
          <cell r="M1066">
            <v>1218184.69</v>
          </cell>
          <cell r="N1066">
            <v>356204.87</v>
          </cell>
          <cell r="O1066">
            <v>426156.49</v>
          </cell>
          <cell r="P1066">
            <v>256570.38</v>
          </cell>
          <cell r="Q1066">
            <v>4361613.2142857146</v>
          </cell>
          <cell r="R1066">
            <v>2760170.7142857141</v>
          </cell>
          <cell r="S1066">
            <v>1208687.7142857143</v>
          </cell>
          <cell r="T1066">
            <v>1657582.484285715</v>
          </cell>
          <cell r="U1066">
            <v>733015.71428571432</v>
          </cell>
          <cell r="V1066">
            <v>6847635.7142857146</v>
          </cell>
          <cell r="W1066">
            <v>827461.71428571432</v>
          </cell>
          <cell r="X1066">
            <v>20808551.5</v>
          </cell>
        </row>
        <row r="1067">
          <cell r="C1067" t="str">
            <v>Услуги подрядчиков по обслуживанию и ремонту оборудования</v>
          </cell>
          <cell r="D1067" t="str">
            <v>Завод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318000</v>
          </cell>
          <cell r="Q1067">
            <v>400000</v>
          </cell>
          <cell r="R1067">
            <v>12740000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13458000</v>
          </cell>
        </row>
        <row r="1068">
          <cell r="C1068" t="str">
            <v>Транспортные услуги</v>
          </cell>
          <cell r="D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C1069" t="str">
            <v>Прочие услуги производственного характера</v>
          </cell>
          <cell r="D1069" t="str">
            <v>Завод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2000</v>
          </cell>
          <cell r="Q1069">
            <v>1040423.3522</v>
          </cell>
          <cell r="R1069">
            <v>1040423.3522</v>
          </cell>
          <cell r="S1069">
            <v>1040423.3522</v>
          </cell>
          <cell r="T1069">
            <v>1040423.3522</v>
          </cell>
          <cell r="U1069">
            <v>1040423.3522</v>
          </cell>
          <cell r="V1069">
            <v>1040423.3522</v>
          </cell>
          <cell r="W1069">
            <v>1040423.3522</v>
          </cell>
          <cell r="X1069">
            <v>7284963.4653999992</v>
          </cell>
        </row>
        <row r="1070">
          <cell r="C1070" t="str">
            <v>Выплата на руки</v>
          </cell>
          <cell r="D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</row>
        <row r="1071">
          <cell r="C1071" t="str">
            <v>НДФЛ (только персонал)</v>
          </cell>
          <cell r="D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C1072" t="str">
            <v>Премии на руки</v>
          </cell>
          <cell r="D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</row>
        <row r="1073">
          <cell r="C1073" t="str">
            <v>Льготы, компенсации</v>
          </cell>
          <cell r="D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</row>
        <row r="1074">
          <cell r="C1074" t="str">
            <v>Прочие удержания из з/п</v>
          </cell>
          <cell r="D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C1075" t="str">
            <v>ЕСН – страховые взносы (включая ЕСН на выплаты членам СД)</v>
          </cell>
          <cell r="D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</row>
        <row r="1076">
          <cell r="C1076" t="str">
            <v>Услуги мобильной связи</v>
          </cell>
          <cell r="D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C1077" t="str">
            <v>Услуги фиксированной связи</v>
          </cell>
          <cell r="D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C1078" t="str">
            <v>Услуги Интернет</v>
          </cell>
          <cell r="D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</row>
        <row r="1079">
          <cell r="C1079" t="str">
            <v xml:space="preserve">Почтово-телеграфные и курьерские расходы </v>
          </cell>
          <cell r="D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</row>
        <row r="1080">
          <cell r="C1080" t="str">
            <v>Аренда каналов связи</v>
          </cell>
          <cell r="D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</row>
        <row r="1081">
          <cell r="C1081" t="str">
            <v>Коммунальные услуги</v>
          </cell>
          <cell r="D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</row>
        <row r="1082">
          <cell r="C1082" t="str">
            <v>Повышение квалификации и проф.переподготовка</v>
          </cell>
          <cell r="D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</row>
        <row r="1083">
          <cell r="C1083" t="str">
            <v>Услуги по ремонту и обслуживанию оргтехники</v>
          </cell>
          <cell r="D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C1084" t="str">
            <v>Запасные части и расходные материалы для оргтехники</v>
          </cell>
          <cell r="D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</row>
        <row r="1085">
          <cell r="C1085" t="str">
            <v>Аудиторские услуги</v>
          </cell>
          <cell r="D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C1086" t="str">
            <v>Юридические услуги</v>
          </cell>
          <cell r="D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C1087" t="str">
            <v>Консультационные услуги (семинары)</v>
          </cell>
          <cell r="D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C1088" t="str">
            <v>Услуги пожарной, вневедомственной и сторожевой охраны</v>
          </cell>
          <cell r="D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C1089" t="str">
            <v>Рекламно-информационные расходы</v>
          </cell>
          <cell r="D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C1090" t="str">
            <v>Участие на выставках и семинарах</v>
          </cell>
          <cell r="D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</row>
        <row r="1091">
          <cell r="C1091" t="str">
            <v>Фирменная и сувенирная продукция</v>
          </cell>
          <cell r="D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</row>
        <row r="1092">
          <cell r="C1092" t="str">
            <v>Спонсорские и социальные проекты</v>
          </cell>
          <cell r="D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C1093" t="str">
            <v>Прочие расходы (PR)</v>
          </cell>
          <cell r="D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</row>
        <row r="1094">
          <cell r="C1094" t="str">
            <v>Услуги  по подбору персонала</v>
          </cell>
          <cell r="D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</row>
        <row r="1095">
          <cell r="C1095" t="str">
            <v xml:space="preserve">Уборка </v>
          </cell>
          <cell r="D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C1096" t="str">
            <v>Обустройство офиса</v>
          </cell>
          <cell r="D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C1097" t="str">
            <v>Канцелярские расходы</v>
          </cell>
          <cell r="D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C1098" t="str">
            <v>Хозяйственные расходы</v>
          </cell>
          <cell r="D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C1099" t="str">
            <v>Вода, чай, кофе</v>
          </cell>
          <cell r="D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</row>
        <row r="1100">
          <cell r="C1100" t="str">
            <v>Ремонт/ТО автотранспорт</v>
          </cell>
          <cell r="D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</row>
        <row r="1101">
          <cell r="C1101" t="str">
            <v xml:space="preserve">Аренда машин </v>
          </cell>
          <cell r="D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</row>
        <row r="1102">
          <cell r="C1102" t="str">
            <v>Страхование автотранспорта</v>
          </cell>
          <cell r="D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</row>
        <row r="1103">
          <cell r="C1103" t="str">
            <v>ГСМ</v>
          </cell>
          <cell r="D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</row>
        <row r="1104">
          <cell r="C1104" t="str">
            <v>Мойка, парковка, прочее</v>
          </cell>
          <cell r="D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</row>
        <row r="1105">
          <cell r="C1105" t="str">
            <v>Аренда автостоянки</v>
          </cell>
          <cell r="D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</row>
        <row r="1106">
          <cell r="C1106" t="str">
            <v>Аутсорсинг</v>
          </cell>
          <cell r="D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</row>
        <row r="1107">
          <cell r="C1107" t="str">
            <v>Услуги по организации переводов</v>
          </cell>
          <cell r="D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C1108" t="str">
            <v>Услуги регистраторов, нотариальные услуги, сертификация</v>
          </cell>
          <cell r="D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</row>
        <row r="1109">
          <cell r="C1109" t="str">
            <v>Справочно-правовые программы, 1С, КИАС</v>
          </cell>
          <cell r="D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</row>
        <row r="1110">
          <cell r="C1110" t="str">
            <v>Подписка на периодические издания</v>
          </cell>
          <cell r="D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C1111" t="str">
            <v>Прочие работы и услуги сторонних организаций</v>
          </cell>
          <cell r="D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</row>
        <row r="1112">
          <cell r="C1112" t="str">
            <v>Командировочные расходы</v>
          </cell>
          <cell r="D1112" t="str">
            <v>Завод</v>
          </cell>
          <cell r="H1112">
            <v>45500</v>
          </cell>
          <cell r="I1112">
            <v>45500</v>
          </cell>
          <cell r="J1112">
            <v>45500</v>
          </cell>
          <cell r="K1112">
            <v>136500</v>
          </cell>
          <cell r="L1112">
            <v>89500</v>
          </cell>
          <cell r="M1112">
            <v>89500</v>
          </cell>
          <cell r="N1112">
            <v>89500</v>
          </cell>
          <cell r="O1112">
            <v>62649.999999999993</v>
          </cell>
          <cell r="P1112">
            <v>62649.999999999993</v>
          </cell>
          <cell r="Q1112">
            <v>62649.999999999993</v>
          </cell>
          <cell r="R1112">
            <v>145400</v>
          </cell>
          <cell r="S1112">
            <v>89500</v>
          </cell>
          <cell r="T1112">
            <v>135000</v>
          </cell>
          <cell r="U1112">
            <v>89500</v>
          </cell>
          <cell r="V1112">
            <v>89500</v>
          </cell>
          <cell r="W1112">
            <v>89500</v>
          </cell>
          <cell r="X1112">
            <v>1094850</v>
          </cell>
        </row>
        <row r="1113">
          <cell r="C1113" t="str">
            <v>Представительские расходы</v>
          </cell>
          <cell r="D1113" t="str">
            <v>Завод</v>
          </cell>
          <cell r="H1113">
            <v>10000</v>
          </cell>
          <cell r="I1113">
            <v>10000</v>
          </cell>
          <cell r="J1113">
            <v>10000</v>
          </cell>
          <cell r="K1113">
            <v>30000</v>
          </cell>
          <cell r="L1113">
            <v>10000</v>
          </cell>
          <cell r="M1113">
            <v>10000</v>
          </cell>
          <cell r="N1113">
            <v>10000</v>
          </cell>
          <cell r="O1113">
            <v>10000</v>
          </cell>
          <cell r="P1113">
            <v>10000</v>
          </cell>
          <cell r="Q1113">
            <v>10000</v>
          </cell>
          <cell r="R1113">
            <v>10000</v>
          </cell>
          <cell r="S1113">
            <v>10000</v>
          </cell>
          <cell r="T1113">
            <v>10000</v>
          </cell>
          <cell r="U1113">
            <v>10000</v>
          </cell>
          <cell r="V1113">
            <v>10000</v>
          </cell>
          <cell r="W1113">
            <v>10000</v>
          </cell>
          <cell r="X1113">
            <v>120000</v>
          </cell>
        </row>
        <row r="1114">
          <cell r="C1114" t="str">
            <v>Арендная плата по направлениям (арендодателям)</v>
          </cell>
          <cell r="D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</row>
        <row r="1115">
          <cell r="C1115" t="str">
            <v>Лизинг</v>
          </cell>
          <cell r="D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</row>
        <row r="1116">
          <cell r="C1116" t="str">
            <v>Расходы на страхование</v>
          </cell>
          <cell r="D1116" t="str">
            <v>Завод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850000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5000000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5850000</v>
          </cell>
        </row>
        <row r="1117">
          <cell r="C1117" t="str">
            <v>Водный налог</v>
          </cell>
          <cell r="D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</row>
        <row r="1118">
          <cell r="C1118" t="str">
            <v>Плата за землю</v>
          </cell>
          <cell r="D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</row>
        <row r="1119">
          <cell r="C1119" t="str">
            <v>Транспортный налог</v>
          </cell>
          <cell r="D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</row>
        <row r="1120">
          <cell r="C1120" t="str">
            <v>Налог на имущество</v>
          </cell>
          <cell r="D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C1121" t="str">
            <v xml:space="preserve">Прочие налоги, относимые на с/с </v>
          </cell>
          <cell r="D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</row>
        <row r="1122">
          <cell r="C1122" t="str">
            <v>Патентные расходы</v>
          </cell>
          <cell r="D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</row>
        <row r="1123">
          <cell r="C1123" t="str">
            <v>Затраты на экологию (кроме налогов и сборов (ст. ст. 20000 и 21500))</v>
          </cell>
          <cell r="D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C1124" t="str">
            <v>Затраты на охрану труда</v>
          </cell>
          <cell r="D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</row>
        <row r="1125">
          <cell r="C1125" t="str">
            <v>Расходы социального характера</v>
          </cell>
          <cell r="D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</row>
        <row r="1126">
          <cell r="C1126" t="str">
            <v>НДС</v>
          </cell>
          <cell r="D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C1127" t="str">
            <v>Налог на прибыль</v>
          </cell>
          <cell r="D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</row>
        <row r="1128">
          <cell r="C1128" t="str">
            <v>Прочие налоги</v>
          </cell>
          <cell r="D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C1129" t="str">
            <v xml:space="preserve">Проценты по долгосрочным кредитам </v>
          </cell>
          <cell r="D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C1130" t="str">
            <v>Проценты по краткосрочным кредитам</v>
          </cell>
          <cell r="D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</row>
        <row r="1131">
          <cell r="C1131" t="str">
            <v>Проценты по долгосрочным займам</v>
          </cell>
          <cell r="D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C1132" t="str">
            <v>Проценты по краткосрочным займам</v>
          </cell>
          <cell r="D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C1133" t="str">
            <v>Прочие проценты к уплате</v>
          </cell>
          <cell r="D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</row>
        <row r="1134">
          <cell r="C1134" t="str">
            <v>Оплата услуг кредитных организаций (за исключением ст. ст. 20500 и 21600)</v>
          </cell>
          <cell r="D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C1135" t="str">
            <v>Пени, штрафы, неустойки признанные или по которым получено решение суда</v>
          </cell>
          <cell r="D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C1136" t="str">
            <v>Затраты социального характера (кроме персонала)</v>
          </cell>
          <cell r="D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</row>
        <row r="1137">
          <cell r="C1137" t="str">
            <v>От содержания социальной сферы</v>
          </cell>
          <cell r="D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</row>
        <row r="1138">
          <cell r="C1138" t="str">
            <v>Добровольное медицинское страхование</v>
          </cell>
          <cell r="D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C1139" t="str">
            <v>Выплаты вознаграждений членам Советов директоров и ревизионной комиссии</v>
          </cell>
          <cell r="D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</row>
        <row r="1140">
          <cell r="C1140" t="str">
            <v>Расходы на управление капиталом (переоценка, реестр, консультации)</v>
          </cell>
          <cell r="D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</row>
        <row r="1141">
          <cell r="C1141" t="str">
            <v xml:space="preserve">Расходы на проведение ежегодного собрания акционеров </v>
          </cell>
          <cell r="D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C1142" t="str">
            <v>Расходы на службу безопасности</v>
          </cell>
          <cell r="D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C1143" t="str">
            <v>Расходы на развитие</v>
          </cell>
          <cell r="D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C1144" t="str">
            <v>Прочие расходы</v>
          </cell>
          <cell r="D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</row>
        <row r="1145">
          <cell r="C1145" t="str">
            <v>Поступления от реализации основных средств</v>
          </cell>
          <cell r="D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</row>
        <row r="1146">
          <cell r="C1146" t="str">
            <v>Поступления от реализации НМА</v>
          </cell>
          <cell r="D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</row>
        <row r="1147">
          <cell r="C1147" t="str">
            <v>Поступления от реализации прочих активов</v>
          </cell>
          <cell r="D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C1148" t="str">
            <v>Доли в уставном капитале других компаний (долгосрочные поступления)</v>
          </cell>
          <cell r="D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C1149" t="str">
            <v>Акции (долгосрочные поступления)</v>
          </cell>
          <cell r="D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C1150" t="str">
            <v>Облигации (долгосрочные поступления)</v>
          </cell>
          <cell r="D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C1151" t="str">
            <v>Векселя (долгосрочные поступления)</v>
          </cell>
          <cell r="D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C1152" t="str">
            <v>Депозиты (долгосрочные поступления)</v>
          </cell>
          <cell r="D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C1153" t="str">
            <v>Прочие долгосрочные активы (долгосрочные поступления)</v>
          </cell>
          <cell r="D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C1154" t="str">
            <v>Возврат предоставленных долгосрочных кредитов и займов</v>
          </cell>
          <cell r="D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C1155" t="str">
            <v>Возврат предоставленных краткосрочных кредитов и займов</v>
          </cell>
          <cell r="D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C1156" t="str">
            <v>Возврат предоставленных прочих кредитов и займов</v>
          </cell>
          <cell r="D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C1157" t="str">
            <v>Прочие поступления по инвестиционной деятельности</v>
          </cell>
          <cell r="D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C1158" t="str">
            <v>Основное оборудование (01)</v>
          </cell>
          <cell r="D1158" t="str">
            <v>Завод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17400000</v>
          </cell>
          <cell r="O1158">
            <v>3909689</v>
          </cell>
          <cell r="P1158">
            <v>627311</v>
          </cell>
          <cell r="Q1158">
            <v>0</v>
          </cell>
          <cell r="R1158">
            <v>159498443</v>
          </cell>
          <cell r="S1158">
            <v>145530000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326965443</v>
          </cell>
        </row>
        <row r="1159">
          <cell r="C1159" t="str">
            <v>Основное оборудование (02)</v>
          </cell>
          <cell r="D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C1160" t="str">
            <v>Вспомогательное оборудование</v>
          </cell>
          <cell r="D1160" t="str">
            <v>Завод</v>
          </cell>
          <cell r="H1160">
            <v>2484647.2949999999</v>
          </cell>
          <cell r="I1160">
            <v>7020362.2000000002</v>
          </cell>
          <cell r="J1160">
            <v>54281008.527499996</v>
          </cell>
          <cell r="K1160">
            <v>63786018.022499993</v>
          </cell>
          <cell r="L1160">
            <v>0</v>
          </cell>
          <cell r="M1160">
            <v>12330470.567499999</v>
          </cell>
          <cell r="N1160">
            <v>1640717.55</v>
          </cell>
          <cell r="O1160">
            <v>1155</v>
          </cell>
          <cell r="P1160">
            <v>5039779.6373684201</v>
          </cell>
          <cell r="Q1160">
            <v>18805225.910952382</v>
          </cell>
          <cell r="R1160">
            <v>31024960.797619049</v>
          </cell>
          <cell r="S1160">
            <v>18005452.380952381</v>
          </cell>
          <cell r="T1160">
            <v>1745177.8809523815</v>
          </cell>
          <cell r="U1160">
            <v>1866952.3809523811</v>
          </cell>
          <cell r="V1160">
            <v>2004952.3809523811</v>
          </cell>
          <cell r="W1160">
            <v>1235952.3809523811</v>
          </cell>
          <cell r="X1160">
            <v>93700796.868201792</v>
          </cell>
        </row>
        <row r="1161">
          <cell r="C1161" t="str">
            <v>Покупка автотранспорта</v>
          </cell>
          <cell r="D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</row>
        <row r="1162">
          <cell r="C1162" t="str">
            <v>Мебель</v>
          </cell>
          <cell r="D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C1163" t="str">
            <v>Компьютерное и офисное оборудование</v>
          </cell>
          <cell r="D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C1164" t="str">
            <v>Оборудование для службы безопасности</v>
          </cell>
          <cell r="D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C1165" t="str">
            <v>Земельные участки</v>
          </cell>
          <cell r="D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C1166" t="str">
            <v>Прочее</v>
          </cell>
          <cell r="D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</row>
        <row r="1167">
          <cell r="C1167" t="str">
            <v>Приобретение программного обеспечения</v>
          </cell>
          <cell r="D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</row>
        <row r="1168">
          <cell r="C1168" t="str">
            <v>Приобретение прочих НМА</v>
          </cell>
          <cell r="D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C1169" t="str">
            <v>Доли в уставном капитале других компаний (долгосрочные выплаты)</v>
          </cell>
          <cell r="D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</row>
        <row r="1170">
          <cell r="C1170" t="str">
            <v>Акции (долгосрочные выплаты)</v>
          </cell>
          <cell r="D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C1171" t="str">
            <v>Облигации (долгосрочные выплаты)</v>
          </cell>
          <cell r="D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C1172" t="str">
            <v>Векселя (долгосрочные выплаты)</v>
          </cell>
          <cell r="D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C1173" t="str">
            <v>Депозиты (долгосрочные выплаты)</v>
          </cell>
          <cell r="D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C1174" t="str">
            <v>Прочие долгосрочные активы (долгосрочные выплаты)</v>
          </cell>
          <cell r="D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C1175" t="str">
            <v>Расходы на НИР и НИОКР</v>
          </cell>
          <cell r="D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C1176" t="str">
            <v>Разработка ТЗ на проектирование оборудования</v>
          </cell>
          <cell r="D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C1177" t="str">
            <v>Разработка ТЗ на проектирование размещения оборудования</v>
          </cell>
          <cell r="D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C1178" t="str">
            <v>Разработка ТЗ на организацию закупки и запуск технологического оборудования</v>
          </cell>
          <cell r="D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</row>
        <row r="1179">
          <cell r="C1179" t="str">
            <v>Разработка ТЗ на обучение персонала</v>
          </cell>
          <cell r="D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</row>
        <row r="1180">
          <cell r="C1180" t="str">
            <v>Разработка ТЗ на оказание прочих работ, услуг</v>
          </cell>
          <cell r="D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</row>
        <row r="1181">
          <cell r="C1181" t="str">
            <v>Предоставление долгосрочных кредитов и займов</v>
          </cell>
          <cell r="D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</row>
        <row r="1182">
          <cell r="C1182" t="str">
            <v>Предоставление краткосрочных кредитов и займов</v>
          </cell>
          <cell r="D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C1183" t="str">
            <v>Предоставление прочих кредитов и займов</v>
          </cell>
          <cell r="D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C1184" t="str">
            <v>Проектирование</v>
          </cell>
          <cell r="D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C1185" t="str">
            <v>Генеральный подряд</v>
          </cell>
          <cell r="D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</row>
        <row r="1186">
          <cell r="C1186" t="str">
            <v>Прочие СМР</v>
          </cell>
          <cell r="D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C1187" t="str">
            <v>Услуги по управлению проектом</v>
          </cell>
          <cell r="D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C1188" t="str">
            <v>Ремонт офисных зданий, сооружений</v>
          </cell>
          <cell r="D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C1189" t="str">
            <v>Затраты на развитие</v>
          </cell>
          <cell r="D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C1190" t="str">
            <v>Оплата ГК "Роснанотех" доли в уставном капитале проектной компании</v>
          </cell>
          <cell r="D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C1191" t="str">
            <v>Оплата  Соинвесторами доли в уставном капитале проектной компании</v>
          </cell>
          <cell r="D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</row>
        <row r="1192">
          <cell r="C1192" t="str">
            <v>Получение долгосрочных кредитов и займов</v>
          </cell>
          <cell r="D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</row>
        <row r="1193">
          <cell r="C1193" t="str">
            <v>Получение краткосрочных кредитов и займов</v>
          </cell>
          <cell r="D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C1194" t="str">
            <v>Доли в уставном капитале других компаний (краткосрочные поступления)</v>
          </cell>
          <cell r="D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C1195" t="str">
            <v>Акции (краткосрочные поступления)</v>
          </cell>
          <cell r="D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C1196" t="str">
            <v>Облигации (краткосрочные поступления)</v>
          </cell>
          <cell r="D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C1197" t="str">
            <v>Векселя (краткосрочные поступления)</v>
          </cell>
          <cell r="D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C1198" t="str">
            <v>Депозиты (краткосрочные поступления)</v>
          </cell>
          <cell r="D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C1199" t="str">
            <v>Overnight (краткосрочные поступления)</v>
          </cell>
          <cell r="D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C1200" t="str">
            <v>Прочие краткосрочные финансовые вложения (краткосрочные поступления)</v>
          </cell>
          <cell r="D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</row>
        <row r="1201">
          <cell r="C1201" t="str">
            <v>По договорам в рамках ДДУ (краткосрочные поступления)</v>
          </cell>
          <cell r="D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</row>
        <row r="1202">
          <cell r="C1202" t="str">
            <v>По прочим договорам (краткосрочные поступления)</v>
          </cell>
          <cell r="D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C1203" t="str">
            <v>Эмиссия акций</v>
          </cell>
          <cell r="D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</row>
        <row r="1204">
          <cell r="C1204" t="str">
            <v>Дивиденды полученные</v>
          </cell>
          <cell r="D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</row>
        <row r="1205">
          <cell r="C1205" t="str">
            <v>Прочие поступления по финансовой деятельности</v>
          </cell>
          <cell r="D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C1206" t="str">
            <v>Сокращение ГК "Роснанотех" доли в уставном капитале проектной компании</v>
          </cell>
          <cell r="D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C1207" t="str">
            <v>Сокращение Соинвесторами доли в уставном капитале проектной компании</v>
          </cell>
          <cell r="D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C1208" t="str">
            <v>Погашение долгосрочных кредитов и займов</v>
          </cell>
          <cell r="D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C1209" t="str">
            <v>Погашение краткосрочных кредитов и займов</v>
          </cell>
          <cell r="D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</row>
        <row r="1210">
          <cell r="C1210" t="str">
            <v>Доли в уставном капитале других компаний (краткосрочные выплаты)</v>
          </cell>
          <cell r="D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</row>
        <row r="1211">
          <cell r="C1211" t="str">
            <v>Акции (краткосрочные выплаты)</v>
          </cell>
          <cell r="D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C1212" t="str">
            <v>Облигации (краткосрочные выплаты)</v>
          </cell>
          <cell r="D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</row>
        <row r="1213">
          <cell r="C1213" t="str">
            <v>Векселя (краткосрочные выплаты)</v>
          </cell>
          <cell r="D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C1214" t="str">
            <v>Депозиты (краткосрочные выплаты)</v>
          </cell>
          <cell r="D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C1215" t="str">
            <v>Overnight (краткосрочные выплаты)</v>
          </cell>
          <cell r="D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</row>
        <row r="1216">
          <cell r="C1216" t="str">
            <v>Прочие краткосрочные финансовые вложения (краткосрочные выплаты)</v>
          </cell>
          <cell r="D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</row>
        <row r="1217">
          <cell r="C1217" t="str">
            <v>По договорам в рамках ДДУ (краткосрочные выплаты)</v>
          </cell>
          <cell r="D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C1218" t="str">
            <v>По прочим договорам (краткосрочные выплаты)</v>
          </cell>
          <cell r="D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</row>
        <row r="1219">
          <cell r="C1219" t="str">
            <v>Выкуп акций</v>
          </cell>
          <cell r="D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</row>
        <row r="1220">
          <cell r="C1220" t="str">
            <v>Дивиденды выплаченные</v>
          </cell>
          <cell r="D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C1221" t="str">
            <v>Прочие выплаты</v>
          </cell>
          <cell r="D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</row>
        <row r="1222">
          <cell r="D1222" t="str">
            <v>Завод</v>
          </cell>
          <cell r="H1222">
            <v>-418136</v>
          </cell>
          <cell r="I1222">
            <v>53887508.999999978</v>
          </cell>
          <cell r="J1222">
            <v>-65600</v>
          </cell>
          <cell r="K1222">
            <v>53403772.999999978</v>
          </cell>
          <cell r="L1222">
            <v>7724606.0000000298</v>
          </cell>
          <cell r="M1222">
            <v>-152610</v>
          </cell>
          <cell r="N1222">
            <v>-140504.48000000001</v>
          </cell>
          <cell r="O1222">
            <v>-4316695</v>
          </cell>
          <cell r="P1222">
            <v>-3471744.11</v>
          </cell>
          <cell r="Q1222">
            <v>22325603.865841668</v>
          </cell>
          <cell r="R1222">
            <v>-7068038.208333333</v>
          </cell>
          <cell r="S1222">
            <v>-54000</v>
          </cell>
          <cell r="T1222">
            <v>31462361</v>
          </cell>
          <cell r="U1222">
            <v>-12196568.208333334</v>
          </cell>
          <cell r="V1222">
            <v>-1033100</v>
          </cell>
          <cell r="W1222">
            <v>228781860</v>
          </cell>
          <cell r="X1222">
            <v>261861170.85917503</v>
          </cell>
        </row>
        <row r="1223">
          <cell r="C1223" t="str">
            <v>Поступления от реализации нанопродукции на внутреннем рынке</v>
          </cell>
          <cell r="D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C1224" t="str">
            <v>Поступления от реализации нанопродукции на экспорт</v>
          </cell>
          <cell r="D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</row>
        <row r="1225">
          <cell r="C1225" t="str">
            <v>Поступления от прочей реализации</v>
          </cell>
          <cell r="D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</row>
        <row r="1226">
          <cell r="C1226" t="str">
            <v>Проценты по займам полученные</v>
          </cell>
          <cell r="D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C1227" t="str">
            <v>Проценты по финансовым вложениям полученные</v>
          </cell>
          <cell r="D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</row>
        <row r="1228">
          <cell r="C1228" t="str">
            <v>Прочие проценты по финансовым вложениям полученные</v>
          </cell>
          <cell r="D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</row>
        <row r="1229">
          <cell r="C1229" t="str">
            <v>От совместной деятельности</v>
          </cell>
          <cell r="D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C1230" t="str">
            <v>От реализации МПЗ (ТМЦ)</v>
          </cell>
          <cell r="D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</row>
        <row r="1231">
          <cell r="C1231" t="str">
            <v>От аренды</v>
          </cell>
          <cell r="D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</row>
        <row r="1232">
          <cell r="C1232" t="str">
            <v xml:space="preserve">От участия в других организациях  </v>
          </cell>
          <cell r="D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C1233" t="str">
            <v>Пени, штрафы, неустойки</v>
          </cell>
          <cell r="D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</row>
        <row r="1234">
          <cell r="C1234" t="str">
            <v>Возмещение по страховым случаям</v>
          </cell>
          <cell r="D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</row>
        <row r="1235">
          <cell r="C1235" t="str">
            <v>Прочие поступления по операционной деятельности</v>
          </cell>
          <cell r="D1235" t="str">
            <v>Завод</v>
          </cell>
          <cell r="H1235">
            <v>0</v>
          </cell>
          <cell r="I1235">
            <v>54557108.999999978</v>
          </cell>
          <cell r="J1235">
            <v>0</v>
          </cell>
          <cell r="K1235">
            <v>54557108.999999978</v>
          </cell>
          <cell r="L1235">
            <v>7902122.0000000298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22483080</v>
          </cell>
          <cell r="R1235">
            <v>0</v>
          </cell>
          <cell r="S1235">
            <v>0</v>
          </cell>
          <cell r="T1235">
            <v>31551461</v>
          </cell>
          <cell r="U1235">
            <v>0</v>
          </cell>
          <cell r="V1235">
            <v>0</v>
          </cell>
          <cell r="W1235">
            <v>228870960</v>
          </cell>
          <cell r="X1235">
            <v>290807623</v>
          </cell>
        </row>
        <row r="1236">
          <cell r="C1236" t="str">
            <v>Сырье и основные материалы</v>
          </cell>
          <cell r="D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</row>
        <row r="1237">
          <cell r="C1237" t="str">
            <v>Вспомогательные материалы</v>
          </cell>
          <cell r="D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</row>
        <row r="1238">
          <cell r="C1238" t="str">
            <v>Топливо</v>
          </cell>
          <cell r="D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C1239" t="str">
            <v>Электроэнергия</v>
          </cell>
          <cell r="D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</row>
        <row r="1240">
          <cell r="C1240" t="str">
            <v>Прочие материальные затраты</v>
          </cell>
          <cell r="D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</row>
        <row r="1241">
          <cell r="C1241" t="str">
            <v>Услуги подрядчиков по обслуживанию и ремонту оборудования</v>
          </cell>
          <cell r="D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C1242" t="str">
            <v>Транспортные услуги</v>
          </cell>
          <cell r="D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C1243" t="str">
            <v>Прочие услуги производственного характера</v>
          </cell>
          <cell r="D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C1244" t="str">
            <v>Выплата на руки</v>
          </cell>
          <cell r="D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C1245" t="str">
            <v>НДФЛ (только персонал)</v>
          </cell>
          <cell r="D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</row>
        <row r="1246">
          <cell r="C1246" t="str">
            <v>Премии на руки</v>
          </cell>
          <cell r="D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</row>
        <row r="1247">
          <cell r="C1247" t="str">
            <v>Льготы, компенсации</v>
          </cell>
          <cell r="D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C1248" t="str">
            <v>Прочие удержания из з/п</v>
          </cell>
          <cell r="D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C1249" t="str">
            <v>ЕСН – страховые взносы (включая ЕСН на выплаты членам СД)</v>
          </cell>
          <cell r="D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C1250" t="str">
            <v>Услуги мобильной связи</v>
          </cell>
          <cell r="D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C1251" t="str">
            <v>Услуги фиксированной связи</v>
          </cell>
          <cell r="D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</row>
        <row r="1252">
          <cell r="C1252" t="str">
            <v>Услуги Интернет</v>
          </cell>
          <cell r="D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</row>
        <row r="1253">
          <cell r="C1253" t="str">
            <v xml:space="preserve">Почтово-телеграфные и курьерские расходы </v>
          </cell>
          <cell r="D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C1254" t="str">
            <v>Аренда каналов связи</v>
          </cell>
          <cell r="D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</row>
        <row r="1255">
          <cell r="C1255" t="str">
            <v>Коммунальные услуги</v>
          </cell>
          <cell r="D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</row>
        <row r="1256">
          <cell r="C1256" t="str">
            <v>Повышение квалификации и проф.переподготовка</v>
          </cell>
          <cell r="D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C1257" t="str">
            <v>Услуги по ремонту и обслуживанию оргтехники</v>
          </cell>
          <cell r="D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C1258" t="str">
            <v>Запасные части и расходные материалы для оргтехники</v>
          </cell>
          <cell r="D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C1259" t="str">
            <v>Аудиторские услуги</v>
          </cell>
          <cell r="D1259" t="str">
            <v>Завод</v>
          </cell>
          <cell r="H1259">
            <v>0</v>
          </cell>
          <cell r="I1259">
            <v>649000</v>
          </cell>
          <cell r="J1259">
            <v>0</v>
          </cell>
          <cell r="K1259">
            <v>649000</v>
          </cell>
          <cell r="L1259">
            <v>0</v>
          </cell>
          <cell r="M1259">
            <v>0</v>
          </cell>
          <cell r="N1259">
            <v>0</v>
          </cell>
          <cell r="O1259">
            <v>824820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944000</v>
          </cell>
          <cell r="W1259">
            <v>0</v>
          </cell>
          <cell r="X1259">
            <v>1768820</v>
          </cell>
        </row>
        <row r="1260">
          <cell r="C1260" t="str">
            <v>Юридические услуги</v>
          </cell>
          <cell r="D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C1261" t="str">
            <v>Консультационные услуги (семинары)</v>
          </cell>
          <cell r="D1261" t="str">
            <v>Завод</v>
          </cell>
          <cell r="H1261">
            <v>20000</v>
          </cell>
          <cell r="I1261">
            <v>20000</v>
          </cell>
          <cell r="J1261">
            <v>20000</v>
          </cell>
          <cell r="K1261">
            <v>60000</v>
          </cell>
          <cell r="L1261">
            <v>54000</v>
          </cell>
          <cell r="M1261">
            <v>54000</v>
          </cell>
          <cell r="N1261">
            <v>54000</v>
          </cell>
          <cell r="O1261">
            <v>54000</v>
          </cell>
          <cell r="P1261">
            <v>54000</v>
          </cell>
          <cell r="Q1261">
            <v>54000</v>
          </cell>
          <cell r="R1261">
            <v>512000</v>
          </cell>
          <cell r="S1261">
            <v>54000</v>
          </cell>
          <cell r="T1261">
            <v>54000</v>
          </cell>
          <cell r="U1261">
            <v>115200</v>
          </cell>
          <cell r="V1261">
            <v>54000</v>
          </cell>
          <cell r="W1261">
            <v>54000</v>
          </cell>
          <cell r="X1261">
            <v>1167200</v>
          </cell>
        </row>
        <row r="1262">
          <cell r="C1262" t="str">
            <v>Услуги пожарной, вневедомственной и сторожевой охраны</v>
          </cell>
          <cell r="D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C1263" t="str">
            <v>Рекламно-информационные расходы</v>
          </cell>
          <cell r="D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</row>
        <row r="1264">
          <cell r="C1264" t="str">
            <v>Участие на выставках и семинарах</v>
          </cell>
          <cell r="D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</row>
        <row r="1265">
          <cell r="C1265" t="str">
            <v>Фирменная и сувенирная продукция</v>
          </cell>
          <cell r="D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C1266" t="str">
            <v>Спонсорские и социальные проекты</v>
          </cell>
          <cell r="D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</row>
        <row r="1267">
          <cell r="C1267" t="str">
            <v>Прочие расходы (PR)</v>
          </cell>
          <cell r="D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</row>
        <row r="1268">
          <cell r="C1268" t="str">
            <v>Услуги  по подбору персонала</v>
          </cell>
          <cell r="D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C1269" t="str">
            <v xml:space="preserve">Уборка </v>
          </cell>
          <cell r="D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</row>
        <row r="1270">
          <cell r="C1270" t="str">
            <v>Обустройство офиса</v>
          </cell>
          <cell r="D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</row>
        <row r="1271">
          <cell r="C1271" t="str">
            <v>Канцелярские расходы</v>
          </cell>
          <cell r="D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C1272" t="str">
            <v>Хозяйственные расходы</v>
          </cell>
          <cell r="D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C1273" t="str">
            <v>Вода, чай, кофе</v>
          </cell>
          <cell r="D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C1274" t="str">
            <v>Ремонт/ТО автотранспорт</v>
          </cell>
          <cell r="D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C1275" t="str">
            <v xml:space="preserve">Аренда машин </v>
          </cell>
          <cell r="D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C1276" t="str">
            <v>Страхование автотранспорта</v>
          </cell>
          <cell r="D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</row>
        <row r="1277">
          <cell r="C1277" t="str">
            <v>ГСМ</v>
          </cell>
          <cell r="D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C1278" t="str">
            <v>Мойка, парковка, прочее</v>
          </cell>
          <cell r="D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</row>
        <row r="1279">
          <cell r="C1279" t="str">
            <v>Аренда автостоянки</v>
          </cell>
          <cell r="D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C1280" t="str">
            <v>Аутсорсинг</v>
          </cell>
          <cell r="D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C1281" t="str">
            <v>Услуги по организации переводов</v>
          </cell>
          <cell r="D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</row>
        <row r="1282">
          <cell r="C1282" t="str">
            <v>Услуги регистраторов, нотариальные услуги, сертификация</v>
          </cell>
          <cell r="D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C1283" t="str">
            <v>Справочно-правовые программы, 1С, КИАС</v>
          </cell>
          <cell r="D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C1284" t="str">
            <v>Подписка на периодические издания</v>
          </cell>
          <cell r="D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</row>
        <row r="1285">
          <cell r="C1285" t="str">
            <v>Прочие работы и услуги сторонних организаций</v>
          </cell>
          <cell r="D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C1286" t="str">
            <v>Командировочные расходы</v>
          </cell>
          <cell r="D1286" t="str">
            <v>Завод</v>
          </cell>
          <cell r="H1286">
            <v>0</v>
          </cell>
          <cell r="I1286">
            <v>0</v>
          </cell>
          <cell r="J1286">
            <v>35100</v>
          </cell>
          <cell r="K1286">
            <v>35100</v>
          </cell>
          <cell r="L1286">
            <v>70200</v>
          </cell>
          <cell r="M1286">
            <v>0</v>
          </cell>
          <cell r="N1286">
            <v>0</v>
          </cell>
          <cell r="O1286">
            <v>0</v>
          </cell>
          <cell r="P1286">
            <v>35100</v>
          </cell>
          <cell r="Q1286">
            <v>0</v>
          </cell>
          <cell r="R1286">
            <v>35100</v>
          </cell>
          <cell r="S1286">
            <v>0</v>
          </cell>
          <cell r="T1286">
            <v>35100</v>
          </cell>
          <cell r="U1286">
            <v>0</v>
          </cell>
          <cell r="V1286">
            <v>35100</v>
          </cell>
          <cell r="W1286">
            <v>35100</v>
          </cell>
          <cell r="X1286">
            <v>245700</v>
          </cell>
        </row>
        <row r="1287">
          <cell r="C1287" t="str">
            <v>Представительские расходы</v>
          </cell>
          <cell r="D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</row>
        <row r="1288">
          <cell r="C1288" t="str">
            <v>Арендная плата по направлениям (арендодателям)</v>
          </cell>
          <cell r="D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C1289" t="str">
            <v>Лизинг</v>
          </cell>
          <cell r="D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C1290" t="str">
            <v>Расходы на страхование</v>
          </cell>
          <cell r="D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C1291" t="str">
            <v>Водный налог</v>
          </cell>
          <cell r="D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C1292" t="str">
            <v>Плата за землю</v>
          </cell>
          <cell r="D1292" t="str">
            <v>Завод</v>
          </cell>
          <cell r="H1292">
            <v>87870</v>
          </cell>
          <cell r="I1292">
            <v>0</v>
          </cell>
          <cell r="J1292">
            <v>0</v>
          </cell>
          <cell r="K1292">
            <v>87870</v>
          </cell>
          <cell r="L1292">
            <v>0</v>
          </cell>
          <cell r="M1292">
            <v>88471</v>
          </cell>
          <cell r="N1292">
            <v>0</v>
          </cell>
          <cell r="O1292">
            <v>0</v>
          </cell>
          <cell r="P1292">
            <v>0</v>
          </cell>
          <cell r="Q1292">
            <v>87569.925824999998</v>
          </cell>
          <cell r="R1292">
            <v>90260</v>
          </cell>
          <cell r="S1292">
            <v>0</v>
          </cell>
          <cell r="T1292">
            <v>0</v>
          </cell>
          <cell r="U1292">
            <v>90260</v>
          </cell>
          <cell r="V1292">
            <v>0</v>
          </cell>
          <cell r="W1292">
            <v>0</v>
          </cell>
          <cell r="X1292">
            <v>356560.92582499998</v>
          </cell>
        </row>
        <row r="1293">
          <cell r="C1293" t="str">
            <v>Транспортный налог</v>
          </cell>
          <cell r="D1293" t="str">
            <v>Завод</v>
          </cell>
          <cell r="H1293">
            <v>4162</v>
          </cell>
          <cell r="I1293">
            <v>0</v>
          </cell>
          <cell r="J1293">
            <v>0</v>
          </cell>
          <cell r="K1293">
            <v>4162</v>
          </cell>
          <cell r="L1293">
            <v>50316</v>
          </cell>
          <cell r="M1293">
            <v>1507</v>
          </cell>
          <cell r="N1293">
            <v>0</v>
          </cell>
          <cell r="O1293">
            <v>0</v>
          </cell>
          <cell r="P1293">
            <v>0</v>
          </cell>
          <cell r="Q1293">
            <v>15906.208333333334</v>
          </cell>
          <cell r="R1293">
            <v>16566.208333333336</v>
          </cell>
          <cell r="S1293">
            <v>0</v>
          </cell>
          <cell r="T1293">
            <v>0</v>
          </cell>
          <cell r="U1293">
            <v>16566.208333333336</v>
          </cell>
          <cell r="V1293">
            <v>0</v>
          </cell>
          <cell r="W1293">
            <v>0</v>
          </cell>
          <cell r="X1293">
            <v>100861.625</v>
          </cell>
        </row>
        <row r="1294">
          <cell r="C1294" t="str">
            <v>Налог на имущество</v>
          </cell>
          <cell r="D1294" t="str">
            <v>Завод</v>
          </cell>
          <cell r="H1294">
            <v>306104</v>
          </cell>
          <cell r="I1294">
            <v>0</v>
          </cell>
          <cell r="J1294">
            <v>0</v>
          </cell>
          <cell r="K1294">
            <v>306104</v>
          </cell>
          <cell r="L1294">
            <v>0</v>
          </cell>
          <cell r="M1294">
            <v>8632</v>
          </cell>
          <cell r="N1294">
            <v>0</v>
          </cell>
          <cell r="O1294">
            <v>3437875</v>
          </cell>
          <cell r="P1294">
            <v>3313025</v>
          </cell>
          <cell r="Q1294">
            <v>0</v>
          </cell>
          <cell r="R1294">
            <v>6414112</v>
          </cell>
          <cell r="S1294">
            <v>0</v>
          </cell>
          <cell r="T1294">
            <v>0</v>
          </cell>
          <cell r="U1294">
            <v>11974542</v>
          </cell>
          <cell r="V1294">
            <v>0</v>
          </cell>
          <cell r="W1294">
            <v>0</v>
          </cell>
          <cell r="X1294">
            <v>25148186</v>
          </cell>
        </row>
        <row r="1295">
          <cell r="C1295" t="str">
            <v xml:space="preserve">Прочие налоги, относимые на с/с </v>
          </cell>
          <cell r="D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C1296" t="str">
            <v>Патентные расходы</v>
          </cell>
          <cell r="D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C1297" t="str">
            <v>Затраты на экологию (кроме налогов и сборов (ст. ст. 20000 и 21500))</v>
          </cell>
          <cell r="D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</row>
        <row r="1298">
          <cell r="C1298" t="str">
            <v>Затраты на охрану труда</v>
          </cell>
          <cell r="D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C1299" t="str">
            <v>Расходы социального характера</v>
          </cell>
          <cell r="D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C1300" t="str">
            <v>НДС</v>
          </cell>
          <cell r="D1300" t="str">
            <v>Завод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80765.350000000006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80765.350000000006</v>
          </cell>
        </row>
        <row r="1301">
          <cell r="C1301" t="str">
            <v>Налог на прибыль</v>
          </cell>
          <cell r="D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C1302" t="str">
            <v>Прочие налоги</v>
          </cell>
          <cell r="D1302" t="str">
            <v>Завод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5739.13</v>
          </cell>
          <cell r="O1302">
            <v>0</v>
          </cell>
          <cell r="P1302">
            <v>69619.11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75358.240000000005</v>
          </cell>
        </row>
        <row r="1303">
          <cell r="C1303" t="str">
            <v xml:space="preserve">Проценты по долгосрочным кредитам </v>
          </cell>
          <cell r="D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C1304" t="str">
            <v>Проценты по краткосрочным кредитам</v>
          </cell>
          <cell r="D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C1305" t="str">
            <v>Проценты по долгосрочным займам</v>
          </cell>
          <cell r="D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C1306" t="str">
            <v>Проценты по краткосрочным займам</v>
          </cell>
          <cell r="D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C1307" t="str">
            <v>Прочие проценты к уплате</v>
          </cell>
          <cell r="D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C1308" t="str">
            <v>Оплата услуг кредитных организаций (за исключением ст. ст. 20500 и 21600)</v>
          </cell>
          <cell r="D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C1309" t="str">
            <v>Пени, штрафы, неустойки признанные или по которым получено решение суда</v>
          </cell>
          <cell r="D1309" t="str">
            <v>Завод</v>
          </cell>
          <cell r="H1309">
            <v>0</v>
          </cell>
          <cell r="I1309">
            <v>600</v>
          </cell>
          <cell r="J1309">
            <v>10500</v>
          </cell>
          <cell r="K1309">
            <v>11100</v>
          </cell>
          <cell r="L1309">
            <v>3000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3000</v>
          </cell>
        </row>
        <row r="1310">
          <cell r="C1310" t="str">
            <v>Затраты социального характера (кроме персонала)</v>
          </cell>
          <cell r="D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C1311" t="str">
            <v>От содержания социальной сферы</v>
          </cell>
          <cell r="D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C1312" t="str">
            <v>Добровольное медицинское страхование</v>
          </cell>
          <cell r="D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C1313" t="str">
            <v>Выплаты вознаграждений членам Советов директоров и ревизионной комиссии</v>
          </cell>
          <cell r="D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C1314" t="str">
            <v>Расходы на управление капиталом (переоценка, реестр, консультации)</v>
          </cell>
          <cell r="D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C1315" t="str">
            <v xml:space="preserve">Расходы на проведение ежегодного собрания акционеров </v>
          </cell>
          <cell r="D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C1316" t="str">
            <v>Расходы на службу безопасности</v>
          </cell>
          <cell r="D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C1317" t="str">
            <v>Расходы на развитие</v>
          </cell>
          <cell r="D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C1318" t="str">
            <v>Прочие расходы</v>
          </cell>
          <cell r="D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C1319" t="str">
            <v>Поступления от реализации основных средств</v>
          </cell>
          <cell r="D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C1320" t="str">
            <v>Поступления от реализации НМА</v>
          </cell>
          <cell r="D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C1321" t="str">
            <v>Поступления от реализации прочих активов</v>
          </cell>
          <cell r="D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C1322" t="str">
            <v>Доли в уставном капитале других компаний (долгосрочные поступления)</v>
          </cell>
          <cell r="D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C1323" t="str">
            <v>Акции (долгосрочные поступления)</v>
          </cell>
          <cell r="D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C1324" t="str">
            <v>Облигации (долгосрочные поступления)</v>
          </cell>
          <cell r="D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C1325" t="str">
            <v>Векселя (долгосрочные поступления)</v>
          </cell>
          <cell r="D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C1326" t="str">
            <v>Депозиты (долгосрочные поступления)</v>
          </cell>
          <cell r="D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C1327" t="str">
            <v>Прочие долгосрочные активы (долгосрочные поступления)</v>
          </cell>
          <cell r="D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C1328" t="str">
            <v>Возврат предоставленных долгосрочных кредитов и займов</v>
          </cell>
          <cell r="D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C1329" t="str">
            <v>Возврат предоставленных краткосрочных кредитов и займов</v>
          </cell>
          <cell r="D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C1330" t="str">
            <v>Возврат предоставленных прочих кредитов и займов</v>
          </cell>
          <cell r="D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C1331" t="str">
            <v>Прочие поступления по инвестиционной деятельности</v>
          </cell>
          <cell r="D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C1332" t="str">
            <v>Основное оборудование (01)</v>
          </cell>
          <cell r="D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C1333" t="str">
            <v>Основное оборудование (02)</v>
          </cell>
          <cell r="D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C1334" t="str">
            <v>Вспомогательное оборудование</v>
          </cell>
          <cell r="D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C1335" t="str">
            <v>Покупка автотранспорта</v>
          </cell>
          <cell r="D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C1336" t="str">
            <v>Мебель</v>
          </cell>
          <cell r="D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C1337" t="str">
            <v>Компьютерное и офисное оборудование</v>
          </cell>
          <cell r="D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C1338" t="str">
            <v>Оборудование для службы безопасности</v>
          </cell>
          <cell r="D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</row>
        <row r="1339">
          <cell r="C1339" t="str">
            <v>Земельные участки</v>
          </cell>
          <cell r="D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</row>
        <row r="1340">
          <cell r="C1340" t="str">
            <v>Прочее</v>
          </cell>
          <cell r="D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C1341" t="str">
            <v>Приобретение программного обеспечения</v>
          </cell>
          <cell r="D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</row>
        <row r="1342">
          <cell r="C1342" t="str">
            <v>Приобретение прочих НМА</v>
          </cell>
          <cell r="D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</row>
        <row r="1343">
          <cell r="C1343" t="str">
            <v>Доли в уставном капитале других компаний (долгосрочные выплаты)</v>
          </cell>
          <cell r="D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</row>
        <row r="1344">
          <cell r="C1344" t="str">
            <v>Акции (долгосрочные выплаты)</v>
          </cell>
          <cell r="D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</row>
        <row r="1345">
          <cell r="C1345" t="str">
            <v>Облигации (долгосрочные выплаты)</v>
          </cell>
          <cell r="D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</row>
        <row r="1346">
          <cell r="C1346" t="str">
            <v>Векселя (долгосрочные выплаты)</v>
          </cell>
          <cell r="D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</row>
        <row r="1347">
          <cell r="C1347" t="str">
            <v>Депозиты (долгосрочные выплаты)</v>
          </cell>
          <cell r="D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</row>
        <row r="1348">
          <cell r="C1348" t="str">
            <v>Прочие долгосрочные активы (долгосрочные выплаты)</v>
          </cell>
          <cell r="D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</row>
        <row r="1349">
          <cell r="C1349" t="str">
            <v>Расходы на НИР и НИОКР</v>
          </cell>
          <cell r="D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</row>
        <row r="1350">
          <cell r="C1350" t="str">
            <v>Разработка ТЗ на проектирование оборудования</v>
          </cell>
          <cell r="D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</row>
        <row r="1351">
          <cell r="C1351" t="str">
            <v>Разработка ТЗ на проектирование размещения оборудования</v>
          </cell>
          <cell r="D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C1352" t="str">
            <v>Разработка ТЗ на организацию закупки и запуск технологического оборудования</v>
          </cell>
          <cell r="D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</row>
        <row r="1353">
          <cell r="C1353" t="str">
            <v>Разработка ТЗ на обучение персонала</v>
          </cell>
          <cell r="D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</row>
        <row r="1354">
          <cell r="C1354" t="str">
            <v>Разработка ТЗ на оказание прочих работ, услуг</v>
          </cell>
          <cell r="D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C1355" t="str">
            <v>Предоставление долгосрочных кредитов и займов</v>
          </cell>
          <cell r="D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</row>
        <row r="1356">
          <cell r="C1356" t="str">
            <v>Предоставление краткосрочных кредитов и займов</v>
          </cell>
          <cell r="D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</row>
        <row r="1357">
          <cell r="C1357" t="str">
            <v>Предоставление прочих кредитов и займов</v>
          </cell>
          <cell r="D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</row>
        <row r="1358">
          <cell r="C1358" t="str">
            <v>Проектирование</v>
          </cell>
          <cell r="D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C1359" t="str">
            <v>Генеральный подряд</v>
          </cell>
          <cell r="D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</row>
        <row r="1360">
          <cell r="C1360" t="str">
            <v>Прочие СМР</v>
          </cell>
          <cell r="D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</row>
        <row r="1361">
          <cell r="C1361" t="str">
            <v>Услуги по управлению проектом</v>
          </cell>
          <cell r="D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C1362" t="str">
            <v>Ремонт офисных зданий, сооружений</v>
          </cell>
          <cell r="D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C1363" t="str">
            <v>Затраты на развитие</v>
          </cell>
          <cell r="D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C1364" t="str">
            <v>Оплата ГК "Роснанотех" доли в уставном капитале проектной компании</v>
          </cell>
          <cell r="D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C1365" t="str">
            <v>Оплата  Соинвесторами доли в уставном капитале проектной компании</v>
          </cell>
          <cell r="D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C1366" t="str">
            <v>Получение долгосрочных кредитов и займов</v>
          </cell>
          <cell r="D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C1367" t="str">
            <v>Получение краткосрочных кредитов и займов</v>
          </cell>
          <cell r="D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</row>
        <row r="1368">
          <cell r="C1368" t="str">
            <v>Доли в уставном капитале других компаний (краткосрочные поступления)</v>
          </cell>
          <cell r="D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</row>
        <row r="1369">
          <cell r="C1369" t="str">
            <v>Акции (краткосрочные поступления)</v>
          </cell>
          <cell r="D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</row>
        <row r="1370">
          <cell r="C1370" t="str">
            <v>Облигации (краткосрочные поступления)</v>
          </cell>
          <cell r="D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</row>
        <row r="1371">
          <cell r="C1371" t="str">
            <v>Векселя (краткосрочные поступления)</v>
          </cell>
          <cell r="D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</row>
        <row r="1372">
          <cell r="C1372" t="str">
            <v>Депозиты (краткосрочные поступления)</v>
          </cell>
          <cell r="D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</row>
        <row r="1373">
          <cell r="C1373" t="str">
            <v>Overnight (краткосрочные поступления)</v>
          </cell>
          <cell r="D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</row>
        <row r="1374">
          <cell r="C1374" t="str">
            <v>Прочие краткосрочные финансовые вложения (краткосрочные поступления)</v>
          </cell>
          <cell r="D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</row>
        <row r="1375">
          <cell r="C1375" t="str">
            <v>По договорам в рамках ДДУ (краткосрочные поступления)</v>
          </cell>
          <cell r="D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</row>
        <row r="1376">
          <cell r="C1376" t="str">
            <v>По прочим договорам (краткосрочные поступления)</v>
          </cell>
          <cell r="D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</row>
        <row r="1377">
          <cell r="C1377" t="str">
            <v>Эмиссия акций</v>
          </cell>
          <cell r="D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</row>
        <row r="1378">
          <cell r="C1378" t="str">
            <v>Дивиденды полученные</v>
          </cell>
          <cell r="D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C1379" t="str">
            <v>Прочие поступления по финансовой деятельности</v>
          </cell>
          <cell r="D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C1380" t="str">
            <v>Сокращение ГК "Роснанотех" доли в уставном капитале проектной компании</v>
          </cell>
          <cell r="D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C1381" t="str">
            <v>Сокращение Соинвесторами доли в уставном капитале проектной компании</v>
          </cell>
          <cell r="D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C1382" t="str">
            <v>Погашение долгосрочных кредитов и займов</v>
          </cell>
          <cell r="D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</row>
        <row r="1383">
          <cell r="C1383" t="str">
            <v>Погашение краткосрочных кредитов и займов</v>
          </cell>
          <cell r="D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</row>
        <row r="1384">
          <cell r="C1384" t="str">
            <v>Доли в уставном капитале других компаний (краткосрочные выплаты)</v>
          </cell>
          <cell r="D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</row>
        <row r="1385">
          <cell r="C1385" t="str">
            <v>Акции (краткосрочные выплаты)</v>
          </cell>
          <cell r="D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</row>
        <row r="1386">
          <cell r="C1386" t="str">
            <v>Облигации (краткосрочные выплаты)</v>
          </cell>
          <cell r="D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</row>
        <row r="1387">
          <cell r="C1387" t="str">
            <v>Векселя (краткосрочные выплаты)</v>
          </cell>
          <cell r="D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</row>
        <row r="1388">
          <cell r="C1388" t="str">
            <v>Депозиты (краткосрочные выплаты)</v>
          </cell>
          <cell r="D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C1389" t="str">
            <v>Overnight (краткосрочные выплаты)</v>
          </cell>
          <cell r="D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C1390" t="str">
            <v>Прочие краткосрочные финансовые вложения (краткосрочные выплаты)</v>
          </cell>
          <cell r="D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C1391" t="str">
            <v>По договорам в рамках ДДУ (краткосрочные выплаты)</v>
          </cell>
          <cell r="D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C1392" t="str">
            <v>По прочим договорам (краткосрочные выплаты)</v>
          </cell>
          <cell r="D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C1393" t="str">
            <v>Выкуп акций</v>
          </cell>
          <cell r="D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C1394" t="str">
            <v>Дивиденды выплаченные</v>
          </cell>
          <cell r="D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</row>
        <row r="1395">
          <cell r="C1395" t="str">
            <v>Прочие выплаты</v>
          </cell>
          <cell r="D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</row>
        <row r="1396">
          <cell r="D1396" t="str">
            <v>Завод</v>
          </cell>
          <cell r="H1396">
            <v>0</v>
          </cell>
          <cell r="I1396">
            <v>-279506.92000000004</v>
          </cell>
          <cell r="J1396">
            <v>-10030</v>
          </cell>
          <cell r="K1396">
            <v>-289536.92000000004</v>
          </cell>
          <cell r="L1396">
            <v>-48487.5</v>
          </cell>
          <cell r="M1396">
            <v>-355.05</v>
          </cell>
          <cell r="N1396">
            <v>-946.81</v>
          </cell>
          <cell r="O1396">
            <v>-7410.11</v>
          </cell>
          <cell r="P1396">
            <v>-1238.74</v>
          </cell>
          <cell r="Q1396">
            <v>-58313.25</v>
          </cell>
          <cell r="R1396">
            <v>-27005388.25</v>
          </cell>
          <cell r="S1396">
            <v>-1159203.25</v>
          </cell>
          <cell r="T1396">
            <v>-1789333.25</v>
          </cell>
          <cell r="U1396">
            <v>-1815808.25</v>
          </cell>
          <cell r="V1396">
            <v>-1154683.25</v>
          </cell>
          <cell r="W1396">
            <v>-1196812.25</v>
          </cell>
          <cell r="X1396">
            <v>-34237979.960000001</v>
          </cell>
        </row>
        <row r="1397">
          <cell r="C1397" t="str">
            <v>Поступления от реализации нанопродукции на внутреннем рынке</v>
          </cell>
          <cell r="D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</row>
        <row r="1398">
          <cell r="C1398" t="str">
            <v>Поступления от реализации нанопродукции на экспорт</v>
          </cell>
          <cell r="D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</row>
        <row r="1399">
          <cell r="C1399" t="str">
            <v>Поступления от прочей реализации</v>
          </cell>
          <cell r="D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C1400" t="str">
            <v>Проценты по займам полученные</v>
          </cell>
          <cell r="D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</row>
        <row r="1401">
          <cell r="C1401" t="str">
            <v>Проценты по финансовым вложениям полученные</v>
          </cell>
          <cell r="D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</row>
        <row r="1402">
          <cell r="C1402" t="str">
            <v>Прочие проценты по финансовым вложениям полученные</v>
          </cell>
          <cell r="D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C1403" t="str">
            <v>От совместной деятельности</v>
          </cell>
          <cell r="D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</row>
        <row r="1404">
          <cell r="C1404" t="str">
            <v>От реализации МПЗ (ТМЦ)</v>
          </cell>
          <cell r="D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</row>
        <row r="1405">
          <cell r="C1405" t="str">
            <v>От аренды</v>
          </cell>
          <cell r="D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C1406" t="str">
            <v xml:space="preserve">От участия в других организациях  </v>
          </cell>
          <cell r="D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</row>
        <row r="1407">
          <cell r="C1407" t="str">
            <v>Пени, штрафы, неустойки</v>
          </cell>
          <cell r="D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</row>
        <row r="1408">
          <cell r="C1408" t="str">
            <v>Возмещение по страховым случаям</v>
          </cell>
          <cell r="D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</row>
        <row r="1409">
          <cell r="C1409" t="str">
            <v>Прочие поступления по операционной деятельности</v>
          </cell>
          <cell r="D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</row>
        <row r="1410">
          <cell r="C1410" t="str">
            <v>Сырье и основные материалы</v>
          </cell>
          <cell r="D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</row>
        <row r="1411">
          <cell r="C1411" t="str">
            <v>Вспомогательные материалы</v>
          </cell>
          <cell r="D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C1412" t="str">
            <v>Топливо</v>
          </cell>
          <cell r="D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C1413" t="str">
            <v>Электроэнергия</v>
          </cell>
          <cell r="D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C1414" t="str">
            <v>Прочие материальные затраты</v>
          </cell>
          <cell r="D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C1415" t="str">
            <v>Услуги подрядчиков по обслуживанию и ремонту оборудования</v>
          </cell>
          <cell r="D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C1416" t="str">
            <v>Транспортные услуги</v>
          </cell>
          <cell r="D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C1417" t="str">
            <v>Прочие услуги производственного характера</v>
          </cell>
          <cell r="D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C1418" t="str">
            <v>Выплата на руки</v>
          </cell>
          <cell r="D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</row>
        <row r="1419">
          <cell r="C1419" t="str">
            <v>НДФЛ (только персонал)</v>
          </cell>
          <cell r="D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</row>
        <row r="1420">
          <cell r="C1420" t="str">
            <v>Премии на руки</v>
          </cell>
          <cell r="D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C1421" t="str">
            <v>Льготы, компенсации</v>
          </cell>
          <cell r="D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</row>
        <row r="1422">
          <cell r="C1422" t="str">
            <v>Прочие удержания из з/п</v>
          </cell>
          <cell r="D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</row>
        <row r="1423">
          <cell r="C1423" t="str">
            <v>ЕСН – страховые взносы (включая ЕСН на выплаты членам СД)</v>
          </cell>
          <cell r="D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C1424" t="str">
            <v>Услуги мобильной связи</v>
          </cell>
          <cell r="D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C1425" t="str">
            <v>Услуги фиксированной связи</v>
          </cell>
          <cell r="D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C1426" t="str">
            <v>Услуги Интернет</v>
          </cell>
          <cell r="D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C1427" t="str">
            <v xml:space="preserve">Почтово-телеграфные и курьерские расходы </v>
          </cell>
          <cell r="D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C1428" t="str">
            <v>Аренда каналов связи</v>
          </cell>
          <cell r="D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C1429" t="str">
            <v>Коммунальные услуги</v>
          </cell>
          <cell r="D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C1430" t="str">
            <v>Повышение квалификации и проф.переподготовка</v>
          </cell>
          <cell r="D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</row>
        <row r="1431">
          <cell r="C1431" t="str">
            <v>Услуги по ремонту и обслуживанию оргтехники</v>
          </cell>
          <cell r="D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</row>
        <row r="1432">
          <cell r="C1432" t="str">
            <v>Запасные части и расходные материалы для оргтехники</v>
          </cell>
          <cell r="D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</row>
        <row r="1433">
          <cell r="C1433" t="str">
            <v>Аудиторские услуги</v>
          </cell>
          <cell r="D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C1434" t="str">
            <v>Юридические услуги</v>
          </cell>
          <cell r="D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C1435" t="str">
            <v>Консультационные услуги (семинары)</v>
          </cell>
          <cell r="D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C1436" t="str">
            <v>Услуги пожарной, вневедомственной и сторожевой охраны</v>
          </cell>
          <cell r="D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C1437" t="str">
            <v>Рекламно-информационные расходы</v>
          </cell>
          <cell r="D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C1438" t="str">
            <v>Участие на выставках и семинарах</v>
          </cell>
          <cell r="D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C1439" t="str">
            <v>Фирменная и сувенирная продукция</v>
          </cell>
          <cell r="D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</row>
        <row r="1440">
          <cell r="C1440" t="str">
            <v>Спонсорские и социальные проекты</v>
          </cell>
          <cell r="D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</row>
        <row r="1441">
          <cell r="C1441" t="str">
            <v>Прочие расходы (PR)</v>
          </cell>
          <cell r="D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</row>
        <row r="1442">
          <cell r="C1442" t="str">
            <v>Услуги  по подбору персонала</v>
          </cell>
          <cell r="D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</row>
        <row r="1443">
          <cell r="C1443" t="str">
            <v xml:space="preserve">Уборка </v>
          </cell>
          <cell r="D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 t="str">
            <v>Обустройство офиса</v>
          </cell>
          <cell r="D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C1445" t="str">
            <v>Канцелярские расходы</v>
          </cell>
          <cell r="D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</row>
        <row r="1446">
          <cell r="C1446" t="str">
            <v>Хозяйственные расходы</v>
          </cell>
          <cell r="D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</row>
        <row r="1447">
          <cell r="C1447" t="str">
            <v>Вода, чай, кофе</v>
          </cell>
          <cell r="D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</row>
        <row r="1448">
          <cell r="C1448" t="str">
            <v>Ремонт/ТО автотранспорт</v>
          </cell>
          <cell r="D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</row>
        <row r="1449">
          <cell r="C1449" t="str">
            <v xml:space="preserve">Аренда машин </v>
          </cell>
          <cell r="D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</row>
        <row r="1450">
          <cell r="C1450" t="str">
            <v>Страхование автотранспорта</v>
          </cell>
          <cell r="D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C1451" t="str">
            <v>ГСМ</v>
          </cell>
          <cell r="D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C1452" t="str">
            <v>Мойка, парковка, прочее</v>
          </cell>
          <cell r="D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C1453" t="str">
            <v>Аренда автостоянки</v>
          </cell>
          <cell r="D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</row>
        <row r="1454">
          <cell r="C1454" t="str">
            <v>Аутсорсинг</v>
          </cell>
          <cell r="D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C1455" t="str">
            <v>Услуги по организации переводов</v>
          </cell>
          <cell r="D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</row>
        <row r="1456">
          <cell r="C1456" t="str">
            <v>Услуги регистраторов, нотариальные услуги, сертификация</v>
          </cell>
          <cell r="D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</row>
        <row r="1457">
          <cell r="C1457" t="str">
            <v>Справочно-правовые программы, 1С, КИАС</v>
          </cell>
          <cell r="D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C1458" t="str">
            <v>Подписка на периодические издания</v>
          </cell>
          <cell r="D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</row>
        <row r="1459">
          <cell r="C1459" t="str">
            <v>Прочие работы и услуги сторонних организаций</v>
          </cell>
          <cell r="D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C1460" t="str">
            <v>Командировочные расходы</v>
          </cell>
          <cell r="D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C1461" t="str">
            <v>Представительские расходы</v>
          </cell>
          <cell r="D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</row>
        <row r="1462">
          <cell r="C1462" t="str">
            <v>Арендная плата по направлениям (арендодателям)</v>
          </cell>
          <cell r="D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C1463" t="str">
            <v>Лизинг</v>
          </cell>
          <cell r="D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C1464" t="str">
            <v>Расходы на страхование</v>
          </cell>
          <cell r="D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</row>
        <row r="1465">
          <cell r="C1465" t="str">
            <v>Водный налог</v>
          </cell>
          <cell r="D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C1466" t="str">
            <v>Плата за землю</v>
          </cell>
          <cell r="D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C1467" t="str">
            <v>Транспортный налог</v>
          </cell>
          <cell r="D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</row>
        <row r="1468">
          <cell r="C1468" t="str">
            <v>Налог на имущество</v>
          </cell>
          <cell r="D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</row>
        <row r="1469">
          <cell r="C1469" t="str">
            <v xml:space="preserve">Прочие налоги, относимые на с/с </v>
          </cell>
          <cell r="D1469" t="str">
            <v>Завод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15000</v>
          </cell>
          <cell r="M1469">
            <v>0</v>
          </cell>
          <cell r="N1469">
            <v>0</v>
          </cell>
          <cell r="O1469">
            <v>6700</v>
          </cell>
          <cell r="P1469">
            <v>0</v>
          </cell>
          <cell r="Q1469">
            <v>0</v>
          </cell>
          <cell r="R1469">
            <v>15000</v>
          </cell>
          <cell r="S1469">
            <v>0</v>
          </cell>
          <cell r="T1469">
            <v>0</v>
          </cell>
          <cell r="U1469">
            <v>157400</v>
          </cell>
          <cell r="V1469">
            <v>0</v>
          </cell>
          <cell r="W1469">
            <v>0</v>
          </cell>
          <cell r="X1469">
            <v>194100</v>
          </cell>
        </row>
        <row r="1470">
          <cell r="C1470" t="str">
            <v>Патентные расходы</v>
          </cell>
          <cell r="D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</row>
        <row r="1471">
          <cell r="C1471" t="str">
            <v>Затраты на экологию (кроме налогов и сборов (ст. ст. 20000 и 21500))</v>
          </cell>
          <cell r="D1471" t="str">
            <v>Завод</v>
          </cell>
          <cell r="H1471">
            <v>0</v>
          </cell>
          <cell r="I1471">
            <v>0</v>
          </cell>
          <cell r="J1471">
            <v>10030</v>
          </cell>
          <cell r="K1471">
            <v>10030</v>
          </cell>
          <cell r="L1471">
            <v>0</v>
          </cell>
          <cell r="M1471">
            <v>355.05</v>
          </cell>
          <cell r="N1471">
            <v>946.81</v>
          </cell>
          <cell r="O1471">
            <v>710.11</v>
          </cell>
          <cell r="P1471">
            <v>1238.74</v>
          </cell>
          <cell r="Q1471">
            <v>2000</v>
          </cell>
          <cell r="R1471">
            <v>1109699</v>
          </cell>
          <cell r="S1471">
            <v>1035070</v>
          </cell>
          <cell r="T1471">
            <v>1053570</v>
          </cell>
          <cell r="U1471">
            <v>1114799</v>
          </cell>
          <cell r="V1471">
            <v>1053570</v>
          </cell>
          <cell r="W1471">
            <v>1097929</v>
          </cell>
          <cell r="X1471">
            <v>6469887.71</v>
          </cell>
        </row>
        <row r="1472">
          <cell r="C1472" t="str">
            <v>Затраты на охрану труда</v>
          </cell>
          <cell r="D1472" t="str">
            <v>Завод</v>
          </cell>
          <cell r="H1472">
            <v>0</v>
          </cell>
          <cell r="I1472">
            <v>33487.5</v>
          </cell>
          <cell r="J1472">
            <v>0</v>
          </cell>
          <cell r="K1472">
            <v>33487.5</v>
          </cell>
          <cell r="L1472">
            <v>33487.5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56313.25</v>
          </cell>
          <cell r="R1472">
            <v>112089.25</v>
          </cell>
          <cell r="S1472">
            <v>124133.25</v>
          </cell>
          <cell r="T1472">
            <v>135763.25</v>
          </cell>
          <cell r="U1472">
            <v>233609.25</v>
          </cell>
          <cell r="V1472">
            <v>101113.25</v>
          </cell>
          <cell r="W1472">
            <v>98883.25</v>
          </cell>
          <cell r="X1472">
            <v>895392.25</v>
          </cell>
        </row>
        <row r="1473">
          <cell r="C1473" t="str">
            <v>Расходы социального характера</v>
          </cell>
          <cell r="D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</row>
        <row r="1474">
          <cell r="C1474" t="str">
            <v>НДС</v>
          </cell>
          <cell r="D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</row>
        <row r="1475">
          <cell r="C1475" t="str">
            <v>Налог на прибыль</v>
          </cell>
          <cell r="D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C1476" t="str">
            <v>Прочие налоги</v>
          </cell>
          <cell r="D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</row>
        <row r="1477">
          <cell r="C1477" t="str">
            <v xml:space="preserve">Проценты по долгосрочным кредитам </v>
          </cell>
          <cell r="D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</row>
        <row r="1478">
          <cell r="C1478" t="str">
            <v>Проценты по краткосрочным кредитам</v>
          </cell>
          <cell r="D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C1479" t="str">
            <v>Проценты по долгосрочным займам</v>
          </cell>
          <cell r="D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C1480" t="str">
            <v>Проценты по краткосрочным займам</v>
          </cell>
          <cell r="D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 t="str">
            <v>Прочие проценты к уплате</v>
          </cell>
          <cell r="D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C1482" t="str">
            <v>Оплата услуг кредитных организаций (за исключением ст. ст. 20500 и 21600)</v>
          </cell>
          <cell r="D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</row>
        <row r="1483">
          <cell r="C1483" t="str">
            <v>Пени, штрафы, неустойки признанные или по которым получено решение суда</v>
          </cell>
          <cell r="D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</row>
        <row r="1484">
          <cell r="C1484" t="str">
            <v>Затраты социального характера (кроме персонала)</v>
          </cell>
          <cell r="D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C1485" t="str">
            <v>От содержания социальной сферы</v>
          </cell>
          <cell r="D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</row>
        <row r="1486">
          <cell r="C1486" t="str">
            <v>Добровольное медицинское страхование</v>
          </cell>
          <cell r="D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 t="str">
            <v>Выплаты вознаграждений членам Советов директоров и ревизионной комиссии</v>
          </cell>
          <cell r="D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C1488" t="str">
            <v>Расходы на управление капиталом (переоценка, реестр, консультации)</v>
          </cell>
          <cell r="D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C1489" t="str">
            <v xml:space="preserve">Расходы на проведение ежегодного собрания акционеров </v>
          </cell>
          <cell r="D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 t="str">
            <v>Расходы на службу безопасности</v>
          </cell>
          <cell r="D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C1491" t="str">
            <v>Расходы на развитие</v>
          </cell>
          <cell r="D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</row>
        <row r="1492">
          <cell r="C1492" t="str">
            <v>Прочие расходы</v>
          </cell>
          <cell r="D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 t="str">
            <v>Поступления от реализации основных средств</v>
          </cell>
          <cell r="D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C1494" t="str">
            <v>Поступления от реализации НМА</v>
          </cell>
          <cell r="D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C1495" t="str">
            <v>Поступления от реализации прочих активов</v>
          </cell>
          <cell r="D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 t="str">
            <v>Доли в уставном капитале других компаний (долгосрочные поступления)</v>
          </cell>
          <cell r="D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C1497" t="str">
            <v>Акции (долгосрочные поступления)</v>
          </cell>
          <cell r="D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C1498" t="str">
            <v>Облигации (долгосрочные поступления)</v>
          </cell>
          <cell r="D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 t="str">
            <v>Векселя (долгосрочные поступления)</v>
          </cell>
          <cell r="D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C1500" t="str">
            <v>Депозиты (долгосрочные поступления)</v>
          </cell>
          <cell r="D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C1501" t="str">
            <v>Прочие долгосрочные активы (долгосрочные поступления)</v>
          </cell>
          <cell r="D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 t="str">
            <v>Возврат предоставленных долгосрочных кредитов и займов</v>
          </cell>
          <cell r="D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C1503" t="str">
            <v>Возврат предоставленных краткосрочных кредитов и займов</v>
          </cell>
          <cell r="D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C1504" t="str">
            <v>Возврат предоставленных прочих кредитов и займов</v>
          </cell>
          <cell r="D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 t="str">
            <v>Прочие поступления по инвестиционной деятельности</v>
          </cell>
          <cell r="D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C1506" t="str">
            <v>Основное оборудование (01)</v>
          </cell>
          <cell r="D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C1507" t="str">
            <v>Основное оборудование (02)</v>
          </cell>
          <cell r="D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 t="str">
            <v>Вспомогательное оборудование</v>
          </cell>
          <cell r="D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C1509" t="str">
            <v>Покупка автотранспорта</v>
          </cell>
          <cell r="D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</row>
        <row r="1510">
          <cell r="C1510" t="str">
            <v>Мебель</v>
          </cell>
          <cell r="D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 t="str">
            <v>Компьютерное и офисное оборудование</v>
          </cell>
          <cell r="D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C1512" t="str">
            <v>Оборудование для службы безопасности</v>
          </cell>
          <cell r="D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</row>
        <row r="1513">
          <cell r="C1513" t="str">
            <v>Земельные участки</v>
          </cell>
          <cell r="D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 t="str">
            <v>Прочее</v>
          </cell>
          <cell r="D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C1515" t="str">
            <v>Приобретение программного обеспечения</v>
          </cell>
          <cell r="D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C1516" t="str">
            <v>Приобретение прочих НМА</v>
          </cell>
          <cell r="D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 t="str">
            <v>Доли в уставном капитале других компаний (долгосрочные выплаты)</v>
          </cell>
          <cell r="D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C1518" t="str">
            <v>Акции (долгосрочные выплаты)</v>
          </cell>
          <cell r="D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</row>
        <row r="1519">
          <cell r="C1519" t="str">
            <v>Облигации (долгосрочные выплаты)</v>
          </cell>
          <cell r="D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 t="str">
            <v>Векселя (долгосрочные выплаты)</v>
          </cell>
          <cell r="D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C1521" t="str">
            <v>Депозиты (долгосрочные выплаты)</v>
          </cell>
          <cell r="D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</row>
        <row r="1522">
          <cell r="C1522" t="str">
            <v>Прочие долгосрочные активы (долгосрочные выплаты)</v>
          </cell>
          <cell r="D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 t="str">
            <v>Расходы на НИР и НИОКР</v>
          </cell>
          <cell r="D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C1524" t="str">
            <v>Разработка ТЗ на проектирование оборудования</v>
          </cell>
          <cell r="D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C1525" t="str">
            <v>Разработка ТЗ на проектирование размещения оборудования</v>
          </cell>
          <cell r="D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 t="str">
            <v>Разработка ТЗ на организацию закупки и запуск технологического оборудования</v>
          </cell>
          <cell r="D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C1527" t="str">
            <v>Разработка ТЗ на обучение персонала</v>
          </cell>
          <cell r="D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</row>
        <row r="1528">
          <cell r="C1528" t="str">
            <v>Разработка ТЗ на оказание прочих работ, услуг</v>
          </cell>
          <cell r="D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</row>
        <row r="1529">
          <cell r="C1529" t="str">
            <v>Предоставление долгосрочных кредитов и займов</v>
          </cell>
          <cell r="D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C1530" t="str">
            <v>Предоставление краткосрочных кредитов и займов</v>
          </cell>
          <cell r="D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</row>
        <row r="1531">
          <cell r="C1531" t="str">
            <v>Предоставление прочих кредитов и займов</v>
          </cell>
          <cell r="D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 t="str">
            <v>Проектирование</v>
          </cell>
          <cell r="D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C1533" t="str">
            <v>Генеральный подряд</v>
          </cell>
          <cell r="D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</row>
        <row r="1534">
          <cell r="C1534" t="str">
            <v>Прочие СМР</v>
          </cell>
          <cell r="D1534" t="str">
            <v>Завод</v>
          </cell>
          <cell r="H1534">
            <v>0</v>
          </cell>
          <cell r="I1534">
            <v>246019.42</v>
          </cell>
          <cell r="J1534">
            <v>0</v>
          </cell>
          <cell r="K1534">
            <v>246019.42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25768600</v>
          </cell>
          <cell r="S1534">
            <v>0</v>
          </cell>
          <cell r="T1534">
            <v>600000</v>
          </cell>
          <cell r="U1534">
            <v>310000</v>
          </cell>
          <cell r="V1534">
            <v>0</v>
          </cell>
          <cell r="W1534">
            <v>0</v>
          </cell>
          <cell r="X1534">
            <v>26678600</v>
          </cell>
        </row>
        <row r="1535">
          <cell r="C1535" t="str">
            <v>Услуги по управлению проектом</v>
          </cell>
          <cell r="D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C1536" t="str">
            <v>Ремонт офисных зданий, сооружений</v>
          </cell>
          <cell r="D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C1537" t="str">
            <v>Затраты на развитие</v>
          </cell>
          <cell r="D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 t="str">
            <v>Оплата ГК "Роснанотех" доли в уставном капитале проектной компании</v>
          </cell>
          <cell r="D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C1539" t="str">
            <v>Оплата  Соинвесторами доли в уставном капитале проектной компании</v>
          </cell>
          <cell r="D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</row>
        <row r="1540">
          <cell r="C1540" t="str">
            <v>Получение долгосрочных кредитов и займов</v>
          </cell>
          <cell r="D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 t="str">
            <v>Получение краткосрочных кредитов и займов</v>
          </cell>
          <cell r="D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C1542" t="str">
            <v>Доли в уставном капитале других компаний (краткосрочные поступления)</v>
          </cell>
          <cell r="D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C1543" t="str">
            <v>Акции (краткосрочные поступления)</v>
          </cell>
          <cell r="D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 t="str">
            <v>Облигации (краткосрочные поступления)</v>
          </cell>
          <cell r="D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C1545" t="str">
            <v>Векселя (краткосрочные поступления)</v>
          </cell>
          <cell r="D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C1546" t="str">
            <v>Депозиты (краткосрочные поступления)</v>
          </cell>
          <cell r="D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 t="str">
            <v>Overnight (краткосрочные поступления)</v>
          </cell>
          <cell r="D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C1548" t="str">
            <v>Прочие краткосрочные финансовые вложения (краткосрочные поступления)</v>
          </cell>
          <cell r="D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C1549" t="str">
            <v>По договорам в рамках ДДУ (краткосрочные поступления)</v>
          </cell>
          <cell r="D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 t="str">
            <v>По прочим договорам (краткосрочные поступления)</v>
          </cell>
          <cell r="D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C1551" t="str">
            <v>Эмиссия акций</v>
          </cell>
          <cell r="D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C1552" t="str">
            <v>Дивиденды полученные</v>
          </cell>
          <cell r="D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 t="str">
            <v>Прочие поступления по финансовой деятельности</v>
          </cell>
          <cell r="D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C1554" t="str">
            <v>Сокращение ГК "Роснанотех" доли в уставном капитале проектной компании</v>
          </cell>
          <cell r="D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C1555" t="str">
            <v>Сокращение Соинвесторами доли в уставном капитале проектной компании</v>
          </cell>
          <cell r="D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 t="str">
            <v>Погашение долгосрочных кредитов и займов</v>
          </cell>
          <cell r="D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C1557" t="str">
            <v>Погашение краткосрочных кредитов и займов</v>
          </cell>
          <cell r="D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C1558" t="str">
            <v>Доли в уставном капитале других компаний (краткосрочные выплаты)</v>
          </cell>
          <cell r="D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 t="str">
            <v>Акции (краткосрочные выплаты)</v>
          </cell>
          <cell r="D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C1560" t="str">
            <v>Облигации (краткосрочные выплаты)</v>
          </cell>
          <cell r="D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</row>
        <row r="1561">
          <cell r="C1561" t="str">
            <v>Векселя (краткосрочные выплаты)</v>
          </cell>
          <cell r="D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</row>
        <row r="1562">
          <cell r="C1562" t="str">
            <v>Депозиты (краткосрочные выплаты)</v>
          </cell>
          <cell r="D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C1563" t="str">
            <v>Overnight (краткосрочные выплаты)</v>
          </cell>
          <cell r="D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</row>
        <row r="1564">
          <cell r="C1564" t="str">
            <v>Прочие краткосрочные финансовые вложения (краткосрочные выплаты)</v>
          </cell>
          <cell r="D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 t="str">
            <v>По договорам в рамках ДДУ (краткосрочные выплаты)</v>
          </cell>
          <cell r="D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C1566" t="str">
            <v>По прочим договорам (краткосрочные выплаты)</v>
          </cell>
          <cell r="D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</row>
        <row r="1567">
          <cell r="C1567" t="str">
            <v>Выкуп акций</v>
          </cell>
          <cell r="D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 t="str">
            <v>Дивиденды выплаченные</v>
          </cell>
          <cell r="D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C1569" t="str">
            <v>Прочие выплаты</v>
          </cell>
          <cell r="D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</row>
        <row r="1570">
          <cell r="D1570" t="str">
            <v>Завод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 t="str">
            <v>Поступления от реализации нанопродукции на внутреннем рынке</v>
          </cell>
          <cell r="D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C1572" t="str">
            <v>Поступления от реализации нанопродукции на экспорт</v>
          </cell>
          <cell r="D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</row>
        <row r="1573">
          <cell r="C1573" t="str">
            <v>Поступления от прочей реализации</v>
          </cell>
          <cell r="D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</row>
        <row r="1574">
          <cell r="C1574" t="str">
            <v>Проценты по займам полученные</v>
          </cell>
          <cell r="D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C1575" t="str">
            <v>Проценты по финансовым вложениям полученные</v>
          </cell>
          <cell r="D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C1576" t="str">
            <v>Прочие проценты по финансовым вложениям полученные</v>
          </cell>
          <cell r="D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 t="str">
            <v>От совместной деятельности</v>
          </cell>
          <cell r="D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C1578" t="str">
            <v>От реализации МПЗ (ТМЦ)</v>
          </cell>
          <cell r="D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C1579" t="str">
            <v>От аренды</v>
          </cell>
          <cell r="D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 t="str">
            <v xml:space="preserve">От участия в других организациях  </v>
          </cell>
          <cell r="D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C1581" t="str">
            <v>Пени, штрафы, неустойки</v>
          </cell>
          <cell r="D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C1582" t="str">
            <v>Возмещение по страховым случаям</v>
          </cell>
          <cell r="D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 t="str">
            <v>Прочие поступления по операционной деятельности</v>
          </cell>
          <cell r="D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C1584" t="str">
            <v>Сырье и основные материалы</v>
          </cell>
          <cell r="D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</row>
        <row r="1585">
          <cell r="C1585" t="str">
            <v>Вспомогательные материалы</v>
          </cell>
          <cell r="D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 t="str">
            <v>Топливо</v>
          </cell>
          <cell r="D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C1587" t="str">
            <v>Электроэнергия</v>
          </cell>
          <cell r="D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C1588" t="str">
            <v>Прочие материальные затраты</v>
          </cell>
          <cell r="D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 t="str">
            <v>Услуги подрядчиков по обслуживанию и ремонту оборудования</v>
          </cell>
          <cell r="D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C1590" t="str">
            <v>Транспортные услуги</v>
          </cell>
          <cell r="D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C1591" t="str">
            <v>Прочие услуги производственного характера</v>
          </cell>
          <cell r="D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 t="str">
            <v>Выплата на руки</v>
          </cell>
          <cell r="D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C1593" t="str">
            <v>НДФЛ (только персонал)</v>
          </cell>
          <cell r="D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C1594" t="str">
            <v>Премии на руки</v>
          </cell>
          <cell r="D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 t="str">
            <v>Льготы, компенсации</v>
          </cell>
          <cell r="D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C1596" t="str">
            <v>Прочие удержания из з/п</v>
          </cell>
          <cell r="D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</row>
        <row r="1597">
          <cell r="C1597" t="str">
            <v>ЕСН – страховые взносы (включая ЕСН на выплаты членам СД)</v>
          </cell>
          <cell r="D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</row>
        <row r="1598">
          <cell r="C1598" t="str">
            <v>Услуги мобильной связи</v>
          </cell>
          <cell r="D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C1599" t="str">
            <v>Услуги фиксированной связи</v>
          </cell>
          <cell r="D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C1600" t="str">
            <v>Услуги Интернет</v>
          </cell>
          <cell r="D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 t="str">
            <v xml:space="preserve">Почтово-телеграфные и курьерские расходы </v>
          </cell>
          <cell r="D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C1602" t="str">
            <v>Аренда каналов связи</v>
          </cell>
          <cell r="D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C1603" t="str">
            <v>Коммунальные услуги</v>
          </cell>
          <cell r="D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 t="str">
            <v>Повышение квалификации и проф.переподготовка</v>
          </cell>
          <cell r="D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C1605" t="str">
            <v>Услуги по ремонту и обслуживанию оргтехники</v>
          </cell>
          <cell r="D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C1606" t="str">
            <v>Запасные части и расходные материалы для оргтехники</v>
          </cell>
          <cell r="D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 t="str">
            <v>Аудиторские услуги</v>
          </cell>
          <cell r="D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C1608" t="str">
            <v>Юридические услуги</v>
          </cell>
          <cell r="D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</row>
        <row r="1609">
          <cell r="C1609" t="str">
            <v>Консультационные услуги (семинары)</v>
          </cell>
          <cell r="D1609" t="str">
            <v>Завод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 t="str">
            <v>Услуги пожарной, вневедомственной и сторожевой охраны</v>
          </cell>
          <cell r="D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C1611" t="str">
            <v>Рекламно-информационные расходы</v>
          </cell>
          <cell r="D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C1612" t="str">
            <v>Участие на выставках и семинарах</v>
          </cell>
          <cell r="D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 t="str">
            <v>Фирменная и сувенирная продукция</v>
          </cell>
          <cell r="D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C1614" t="str">
            <v>Спонсорские и социальные проекты</v>
          </cell>
          <cell r="D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</row>
        <row r="1615">
          <cell r="C1615" t="str">
            <v>Прочие расходы (PR)</v>
          </cell>
          <cell r="D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 t="str">
            <v>Услуги  по подбору персонала</v>
          </cell>
          <cell r="D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C1617" t="str">
            <v xml:space="preserve">Уборка </v>
          </cell>
          <cell r="D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</row>
        <row r="1618">
          <cell r="C1618" t="str">
            <v>Обустройство офиса</v>
          </cell>
          <cell r="D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</row>
        <row r="1619">
          <cell r="C1619" t="str">
            <v>Канцелярские расходы</v>
          </cell>
          <cell r="D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C1620" t="str">
            <v>Хозяйственные расходы</v>
          </cell>
          <cell r="D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</row>
        <row r="1621">
          <cell r="C1621" t="str">
            <v>Вода, чай, кофе</v>
          </cell>
          <cell r="D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 t="str">
            <v>Ремонт/ТО автотранспорт</v>
          </cell>
          <cell r="D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C1623" t="str">
            <v xml:space="preserve">Аренда машин </v>
          </cell>
          <cell r="D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</row>
        <row r="1624">
          <cell r="C1624" t="str">
            <v>Страхование автотранспорта</v>
          </cell>
          <cell r="D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</row>
        <row r="1625">
          <cell r="C1625" t="str">
            <v>ГСМ</v>
          </cell>
          <cell r="D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</row>
        <row r="1626">
          <cell r="C1626" t="str">
            <v>Мойка, парковка, прочее</v>
          </cell>
          <cell r="D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</row>
        <row r="1627">
          <cell r="C1627" t="str">
            <v>Аренда автостоянки</v>
          </cell>
          <cell r="D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</row>
        <row r="1628">
          <cell r="C1628" t="str">
            <v>Аутсорсинг</v>
          </cell>
          <cell r="D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</row>
        <row r="1629">
          <cell r="C1629" t="str">
            <v>Услуги по организации переводов</v>
          </cell>
          <cell r="D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C1630" t="str">
            <v>Услуги регистраторов, нотариальные услуги, сертификация</v>
          </cell>
          <cell r="D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C1631" t="str">
            <v>Справочно-правовые программы, 1С, КИАС</v>
          </cell>
          <cell r="D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C1632" t="str">
            <v>Подписка на периодические издания</v>
          </cell>
          <cell r="D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C1633" t="str">
            <v>Прочие работы и услуги сторонних организаций</v>
          </cell>
          <cell r="D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C1634" t="str">
            <v>Командировочные расходы</v>
          </cell>
          <cell r="D1634" t="str">
            <v>Завод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</row>
        <row r="1635">
          <cell r="C1635" t="str">
            <v>Представительские расходы</v>
          </cell>
          <cell r="D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C1636" t="str">
            <v>Арендная плата по направлениям (арендодателям)</v>
          </cell>
          <cell r="D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C1637" t="str">
            <v>Лизинг</v>
          </cell>
          <cell r="D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C1638" t="str">
            <v>Расходы на страхование</v>
          </cell>
          <cell r="D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C1639" t="str">
            <v>Водный налог</v>
          </cell>
          <cell r="D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C1640" t="str">
            <v>Плата за землю</v>
          </cell>
          <cell r="D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C1641" t="str">
            <v>Транспортный налог</v>
          </cell>
          <cell r="D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C1642" t="str">
            <v>Налог на имущество</v>
          </cell>
          <cell r="D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C1643" t="str">
            <v xml:space="preserve">Прочие налоги, относимые на с/с </v>
          </cell>
          <cell r="D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</row>
        <row r="1644">
          <cell r="C1644" t="str">
            <v>Патентные расходы</v>
          </cell>
          <cell r="D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</row>
        <row r="1645">
          <cell r="C1645" t="str">
            <v>Затраты на экологию (кроме налогов и сборов (ст. ст. 20000 и 21500))</v>
          </cell>
          <cell r="D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</row>
        <row r="1646">
          <cell r="C1646" t="str">
            <v>Затраты на охрану труда</v>
          </cell>
          <cell r="D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</row>
        <row r="1647">
          <cell r="C1647" t="str">
            <v>Расходы социального характера</v>
          </cell>
          <cell r="D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C1648" t="str">
            <v>НДС</v>
          </cell>
          <cell r="D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C1649" t="str">
            <v>Налог на прибыль</v>
          </cell>
          <cell r="D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</row>
        <row r="1650">
          <cell r="C1650" t="str">
            <v>Прочие налоги</v>
          </cell>
          <cell r="D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 t="str">
            <v xml:space="preserve">Проценты по долгосрочным кредитам </v>
          </cell>
          <cell r="D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C1652" t="str">
            <v>Проценты по краткосрочным кредитам</v>
          </cell>
          <cell r="D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</row>
        <row r="1653">
          <cell r="C1653" t="str">
            <v>Проценты по долгосрочным займам</v>
          </cell>
          <cell r="D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</row>
        <row r="1654">
          <cell r="C1654" t="str">
            <v>Проценты по краткосрочным займам</v>
          </cell>
          <cell r="D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</row>
        <row r="1655">
          <cell r="C1655" t="str">
            <v>Прочие проценты к уплате</v>
          </cell>
          <cell r="D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</row>
        <row r="1656">
          <cell r="C1656" t="str">
            <v>Оплата услуг кредитных организаций (за исключением ст. ст. 20500 и 21600)</v>
          </cell>
          <cell r="D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 t="str">
            <v>Пени, штрафы, неустойки признанные или по которым получено решение суда</v>
          </cell>
          <cell r="D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C1658" t="str">
            <v>Затраты социального характера (кроме персонала)</v>
          </cell>
          <cell r="D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C1659" t="str">
            <v>От содержания социальной сферы</v>
          </cell>
          <cell r="D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 t="str">
            <v>Добровольное медицинское страхование</v>
          </cell>
          <cell r="D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C1661" t="str">
            <v>Выплаты вознаграждений членам Советов директоров и ревизионной комиссии</v>
          </cell>
          <cell r="D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</row>
        <row r="1662">
          <cell r="C1662" t="str">
            <v>Расходы на управление капиталом (переоценка, реестр, консультации)</v>
          </cell>
          <cell r="D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 t="str">
            <v xml:space="preserve">Расходы на проведение ежегодного собрания акционеров </v>
          </cell>
          <cell r="D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C1664" t="str">
            <v>Расходы на службу безопасности</v>
          </cell>
          <cell r="D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</row>
        <row r="1665">
          <cell r="C1665" t="str">
            <v>Расходы на развитие</v>
          </cell>
          <cell r="D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 t="str">
            <v>Прочие расходы</v>
          </cell>
          <cell r="D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C1667" t="str">
            <v>Поступления от реализации основных средств</v>
          </cell>
          <cell r="D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</row>
        <row r="1668">
          <cell r="C1668" t="str">
            <v>Поступления от реализации НМА</v>
          </cell>
          <cell r="D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 t="str">
            <v>Поступления от реализации прочих активов</v>
          </cell>
          <cell r="D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C1670" t="str">
            <v>Доли в уставном капитале других компаний (долгосрочные поступления)</v>
          </cell>
          <cell r="D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C1671" t="str">
            <v>Акции (долгосрочные поступления)</v>
          </cell>
          <cell r="D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</row>
        <row r="1672">
          <cell r="C1672" t="str">
            <v>Облигации (долгосрочные поступления)</v>
          </cell>
          <cell r="D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</row>
        <row r="1673">
          <cell r="C1673" t="str">
            <v>Векселя (долгосрочные поступления)</v>
          </cell>
          <cell r="D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C1674" t="str">
            <v>Депозиты (долгосрочные поступления)</v>
          </cell>
          <cell r="D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 t="str">
            <v>Прочие долгосрочные активы (долгосрочные поступления)</v>
          </cell>
          <cell r="D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C1676" t="str">
            <v>Возврат предоставленных долгосрочных кредитов и займов</v>
          </cell>
          <cell r="D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C1677" t="str">
            <v>Возврат предоставленных краткосрочных кредитов и займов</v>
          </cell>
          <cell r="D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 t="str">
            <v>Возврат предоставленных прочих кредитов и займов</v>
          </cell>
          <cell r="D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C1679" t="str">
            <v>Прочие поступления по инвестиционной деятельности</v>
          </cell>
          <cell r="D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C1680" t="str">
            <v>Основное оборудование (01)</v>
          </cell>
          <cell r="D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 t="str">
            <v>Основное оборудование (02)</v>
          </cell>
          <cell r="D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C1682" t="str">
            <v>Вспомогательное оборудование</v>
          </cell>
          <cell r="D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C1683" t="str">
            <v>Покупка автотранспорта</v>
          </cell>
          <cell r="D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 t="str">
            <v>Мебель</v>
          </cell>
          <cell r="D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C1685" t="str">
            <v>Компьютерное и офисное оборудование</v>
          </cell>
          <cell r="D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</row>
        <row r="1686">
          <cell r="C1686" t="str">
            <v>Оборудование для службы безопасности</v>
          </cell>
          <cell r="D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 t="str">
            <v>Земельные участки</v>
          </cell>
          <cell r="D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C1688" t="str">
            <v>Прочее</v>
          </cell>
          <cell r="D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</row>
        <row r="1689">
          <cell r="C1689" t="str">
            <v>Приобретение программного обеспечения</v>
          </cell>
          <cell r="D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 t="str">
            <v>Приобретение прочих НМА</v>
          </cell>
          <cell r="D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C1691" t="str">
            <v>Доли в уставном капитале других компаний (долгосрочные выплаты)</v>
          </cell>
          <cell r="D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C1692" t="str">
            <v>Акции (долгосрочные выплаты)</v>
          </cell>
          <cell r="D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 t="str">
            <v>Облигации (долгосрочные выплаты)</v>
          </cell>
          <cell r="D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C1694" t="str">
            <v>Векселя (долгосрочные выплаты)</v>
          </cell>
          <cell r="D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C1695" t="str">
            <v>Депозиты (долгосрочные выплаты)</v>
          </cell>
          <cell r="D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 t="str">
            <v>Прочие долгосрочные активы (долгосрочные выплаты)</v>
          </cell>
          <cell r="D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C1697" t="str">
            <v>Расходы на НИР и НИОКР</v>
          </cell>
          <cell r="D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C1698" t="str">
            <v>Разработка ТЗ на проектирование оборудования</v>
          </cell>
          <cell r="D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 t="str">
            <v>Разработка ТЗ на проектирование размещения оборудования</v>
          </cell>
          <cell r="D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C1700" t="str">
            <v>Разработка ТЗ на организацию закупки и запуск технологического оборудования</v>
          </cell>
          <cell r="D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</row>
        <row r="1701">
          <cell r="C1701" t="str">
            <v>Разработка ТЗ на обучение персонала</v>
          </cell>
          <cell r="D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 t="str">
            <v>Разработка ТЗ на оказание прочих работ, услуг</v>
          </cell>
          <cell r="D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C1703" t="str">
            <v>Предоставление долгосрочных кредитов и займов</v>
          </cell>
          <cell r="D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</row>
        <row r="1704">
          <cell r="C1704" t="str">
            <v>Предоставление краткосрочных кредитов и займов</v>
          </cell>
          <cell r="D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 t="str">
            <v>Предоставление прочих кредитов и займов</v>
          </cell>
          <cell r="D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C1706" t="str">
            <v>Проектирование</v>
          </cell>
          <cell r="D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C1707" t="str">
            <v>Генеральный подряд</v>
          </cell>
          <cell r="D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 t="str">
            <v>Прочие СМР</v>
          </cell>
          <cell r="D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C1709" t="str">
            <v>Услуги по управлению проектом</v>
          </cell>
          <cell r="D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C1710" t="str">
            <v>Ремонт офисных зданий, сооружений</v>
          </cell>
          <cell r="D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 t="str">
            <v>Затраты на развитие</v>
          </cell>
          <cell r="D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C1712" t="str">
            <v>Оплата ГК "Роснанотех" доли в уставном капитале проектной компании</v>
          </cell>
          <cell r="D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C1713" t="str">
            <v>Оплата  Соинвесторами доли в уставном капитале проектной компании</v>
          </cell>
          <cell r="D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 t="str">
            <v>Получение долгосрочных кредитов и займов</v>
          </cell>
          <cell r="D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C1715" t="str">
            <v>Получение краткосрочных кредитов и займов</v>
          </cell>
          <cell r="D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C1716" t="str">
            <v>Доли в уставном капитале других компаний (краткосрочные поступления)</v>
          </cell>
          <cell r="D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 t="str">
            <v>Акции (краткосрочные поступления)</v>
          </cell>
          <cell r="D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C1718" t="str">
            <v>Облигации (краткосрочные поступления)</v>
          </cell>
          <cell r="D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C1719" t="str">
            <v>Векселя (краткосрочные поступления)</v>
          </cell>
          <cell r="D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 t="str">
            <v>Депозиты (краткосрочные поступления)</v>
          </cell>
          <cell r="D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C1721" t="str">
            <v>Overnight (краткосрочные поступления)</v>
          </cell>
          <cell r="D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C1722" t="str">
            <v>Прочие краткосрочные финансовые вложения (краткосрочные поступления)</v>
          </cell>
          <cell r="D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  <row r="1723">
          <cell r="C1723" t="str">
            <v>По договорам в рамках ДДУ (краткосрочные поступления)</v>
          </cell>
          <cell r="D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</row>
        <row r="1724">
          <cell r="C1724" t="str">
            <v>По прочим договорам (краткосрочные поступления)</v>
          </cell>
          <cell r="D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</row>
        <row r="1725">
          <cell r="C1725" t="str">
            <v>Эмиссия акций</v>
          </cell>
          <cell r="D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</row>
        <row r="1726">
          <cell r="C1726" t="str">
            <v>Дивиденды полученные</v>
          </cell>
          <cell r="D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</row>
        <row r="1727">
          <cell r="C1727" t="str">
            <v>Прочие поступления по финансовой деятельности</v>
          </cell>
          <cell r="D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</row>
        <row r="1728">
          <cell r="C1728" t="str">
            <v>Сокращение ГК "Роснанотех" доли в уставном капитале проектной компании</v>
          </cell>
          <cell r="D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</row>
        <row r="1729">
          <cell r="C1729" t="str">
            <v>Сокращение Соинвесторами доли в уставном капитале проектной компании</v>
          </cell>
          <cell r="D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</row>
        <row r="1730">
          <cell r="C1730" t="str">
            <v>Погашение долгосрочных кредитов и займов</v>
          </cell>
          <cell r="D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C1731" t="str">
            <v>Погашение краткосрочных кредитов и займов</v>
          </cell>
          <cell r="D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</row>
        <row r="1732">
          <cell r="C1732" t="str">
            <v>Доли в уставном капитале других компаний (краткосрочные выплаты)</v>
          </cell>
          <cell r="D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</row>
        <row r="1733">
          <cell r="C1733" t="str">
            <v>Акции (краткосрочные выплаты)</v>
          </cell>
          <cell r="D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</row>
        <row r="1734">
          <cell r="C1734" t="str">
            <v>Облигации (краткосрочные выплаты)</v>
          </cell>
          <cell r="D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</row>
        <row r="1735">
          <cell r="C1735" t="str">
            <v>Векселя (краткосрочные выплаты)</v>
          </cell>
          <cell r="D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</row>
        <row r="1736">
          <cell r="C1736" t="str">
            <v>Депозиты (краткосрочные выплаты)</v>
          </cell>
          <cell r="D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</row>
        <row r="1737">
          <cell r="C1737" t="str">
            <v>Overnight (краткосрочные выплаты)</v>
          </cell>
          <cell r="D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</row>
        <row r="1738">
          <cell r="C1738" t="str">
            <v>Прочие краткосрочные финансовые вложения (краткосрочные выплаты)</v>
          </cell>
          <cell r="D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</row>
        <row r="1739">
          <cell r="C1739" t="str">
            <v>По договорам в рамках ДДУ (краткосрочные выплаты)</v>
          </cell>
          <cell r="D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</row>
        <row r="1740">
          <cell r="C1740" t="str">
            <v>По прочим договорам (краткосрочные выплаты)</v>
          </cell>
          <cell r="D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</row>
        <row r="1741">
          <cell r="C1741" t="str">
            <v>Выкуп акций</v>
          </cell>
          <cell r="D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</row>
        <row r="1742">
          <cell r="C1742" t="str">
            <v>Дивиденды выплаченные</v>
          </cell>
          <cell r="D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</row>
        <row r="1743">
          <cell r="C1743" t="str">
            <v>Прочие выплаты</v>
          </cell>
          <cell r="D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</row>
        <row r="1744">
          <cell r="D1744" t="str">
            <v>Завод</v>
          </cell>
          <cell r="H1744">
            <v>-920000</v>
          </cell>
          <cell r="I1744">
            <v>-1538000</v>
          </cell>
          <cell r="J1744">
            <v>-1020000</v>
          </cell>
          <cell r="K1744">
            <v>-3478000</v>
          </cell>
          <cell r="L1744">
            <v>0</v>
          </cell>
          <cell r="M1744">
            <v>-941000</v>
          </cell>
          <cell r="N1744">
            <v>-1041000</v>
          </cell>
          <cell r="O1744">
            <v>-1410000</v>
          </cell>
          <cell r="P1744">
            <v>-928792</v>
          </cell>
          <cell r="Q1744">
            <v>-1771960</v>
          </cell>
          <cell r="R1744">
            <v>-1508792</v>
          </cell>
          <cell r="S1744">
            <v>-928792</v>
          </cell>
          <cell r="T1744">
            <v>-948960</v>
          </cell>
          <cell r="U1744">
            <v>-850648</v>
          </cell>
          <cell r="V1744">
            <v>-736240</v>
          </cell>
          <cell r="W1744">
            <v>-760648</v>
          </cell>
          <cell r="X1744">
            <v>-11826832</v>
          </cell>
        </row>
        <row r="1745">
          <cell r="C1745" t="str">
            <v>Поступления от реализации нанопродукции на внутреннем рынке</v>
          </cell>
          <cell r="D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</row>
        <row r="1746">
          <cell r="C1746" t="str">
            <v>Поступления от реализации нанопродукции на экспорт</v>
          </cell>
          <cell r="D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</row>
        <row r="1747">
          <cell r="C1747" t="str">
            <v>Поступления от прочей реализации</v>
          </cell>
          <cell r="D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</row>
        <row r="1748">
          <cell r="C1748" t="str">
            <v>Проценты по займам полученные</v>
          </cell>
          <cell r="D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</row>
        <row r="1749">
          <cell r="C1749" t="str">
            <v>Проценты по финансовым вложениям полученные</v>
          </cell>
          <cell r="D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</row>
        <row r="1750">
          <cell r="C1750" t="str">
            <v>Прочие проценты по финансовым вложениям полученные</v>
          </cell>
          <cell r="D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</row>
        <row r="1751">
          <cell r="C1751" t="str">
            <v>От совместной деятельности</v>
          </cell>
          <cell r="D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</row>
        <row r="1752">
          <cell r="C1752" t="str">
            <v>От реализации МПЗ (ТМЦ)</v>
          </cell>
          <cell r="D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</row>
        <row r="1753">
          <cell r="C1753" t="str">
            <v>От аренды</v>
          </cell>
          <cell r="D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</row>
        <row r="1754">
          <cell r="C1754" t="str">
            <v xml:space="preserve">От участия в других организациях  </v>
          </cell>
          <cell r="D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</row>
        <row r="1755">
          <cell r="C1755" t="str">
            <v>Пени, штрафы, неустойки</v>
          </cell>
          <cell r="D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</row>
        <row r="1756">
          <cell r="C1756" t="str">
            <v>Возмещение по страховым случаям</v>
          </cell>
          <cell r="D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</row>
        <row r="1757">
          <cell r="C1757" t="str">
            <v>Прочие поступления по операционной деятельности</v>
          </cell>
          <cell r="D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</row>
        <row r="1758">
          <cell r="C1758" t="str">
            <v>Сырье и основные материалы</v>
          </cell>
          <cell r="D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</row>
        <row r="1759">
          <cell r="C1759" t="str">
            <v>Вспомогательные материалы</v>
          </cell>
          <cell r="D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</row>
        <row r="1760">
          <cell r="C1760" t="str">
            <v>Топливо</v>
          </cell>
          <cell r="D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</row>
        <row r="1761">
          <cell r="C1761" t="str">
            <v>Электроэнергия</v>
          </cell>
          <cell r="D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</row>
        <row r="1762">
          <cell r="C1762" t="str">
            <v>Прочие материальные затраты</v>
          </cell>
          <cell r="D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</row>
        <row r="1763">
          <cell r="C1763" t="str">
            <v>Услуги подрядчиков по обслуживанию и ремонту оборудования</v>
          </cell>
          <cell r="D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</row>
        <row r="1764">
          <cell r="C1764" t="str">
            <v>Транспортные услуги</v>
          </cell>
          <cell r="D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</row>
        <row r="1765">
          <cell r="C1765" t="str">
            <v>Прочие услуги производственного характера</v>
          </cell>
          <cell r="D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</row>
        <row r="1766">
          <cell r="C1766" t="str">
            <v>Выплата на руки</v>
          </cell>
          <cell r="D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C1767" t="str">
            <v>НДФЛ (только персонал)</v>
          </cell>
          <cell r="D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</row>
        <row r="1768">
          <cell r="C1768" t="str">
            <v>Премии на руки</v>
          </cell>
          <cell r="D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</row>
        <row r="1769">
          <cell r="C1769" t="str">
            <v>Льготы, компенсации</v>
          </cell>
          <cell r="D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</row>
        <row r="1770">
          <cell r="C1770" t="str">
            <v>Прочие удержания из з/п</v>
          </cell>
          <cell r="D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</row>
        <row r="1771">
          <cell r="C1771" t="str">
            <v>ЕСН – страховые взносы (включая ЕСН на выплаты членам СД)</v>
          </cell>
          <cell r="D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</row>
        <row r="1772">
          <cell r="C1772" t="str">
            <v>Услуги мобильной связи</v>
          </cell>
          <cell r="D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</row>
        <row r="1773">
          <cell r="C1773" t="str">
            <v>Услуги фиксированной связи</v>
          </cell>
          <cell r="D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</row>
        <row r="1774">
          <cell r="C1774" t="str">
            <v>Услуги Интернет</v>
          </cell>
          <cell r="D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</row>
        <row r="1775">
          <cell r="C1775" t="str">
            <v xml:space="preserve">Почтово-телеграфные и курьерские расходы </v>
          </cell>
          <cell r="D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</row>
        <row r="1776">
          <cell r="C1776" t="str">
            <v>Аренда каналов связи</v>
          </cell>
          <cell r="D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</row>
        <row r="1777">
          <cell r="C1777" t="str">
            <v>Коммунальные услуги</v>
          </cell>
          <cell r="D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</row>
        <row r="1778">
          <cell r="C1778" t="str">
            <v>Повышение квалификации и проф.переподготовка</v>
          </cell>
          <cell r="D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C1779" t="str">
            <v>Услуги по ремонту и обслуживанию оргтехники</v>
          </cell>
          <cell r="D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</row>
        <row r="1780">
          <cell r="C1780" t="str">
            <v>Запасные части и расходные материалы для оргтехники</v>
          </cell>
          <cell r="D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</row>
        <row r="1781">
          <cell r="C1781" t="str">
            <v>Аудиторские услуги</v>
          </cell>
          <cell r="D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</row>
        <row r="1782">
          <cell r="C1782" t="str">
            <v>Юридические услуги</v>
          </cell>
          <cell r="D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C1783" t="str">
            <v>Консультационные услуги (семинары)</v>
          </cell>
          <cell r="D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C1784" t="str">
            <v>Услуги пожарной, вневедомственной и сторожевой охраны</v>
          </cell>
          <cell r="D1784" t="str">
            <v>Завод</v>
          </cell>
          <cell r="H1784">
            <v>920000</v>
          </cell>
          <cell r="I1784">
            <v>920000</v>
          </cell>
          <cell r="J1784">
            <v>920000</v>
          </cell>
          <cell r="K1784">
            <v>2760000</v>
          </cell>
          <cell r="L1784">
            <v>0</v>
          </cell>
          <cell r="M1784">
            <v>941000</v>
          </cell>
          <cell r="N1784">
            <v>839000</v>
          </cell>
          <cell r="O1784">
            <v>904000</v>
          </cell>
          <cell r="P1784">
            <v>928792</v>
          </cell>
          <cell r="Q1784">
            <v>933960</v>
          </cell>
          <cell r="R1784">
            <v>928792</v>
          </cell>
          <cell r="S1784">
            <v>928792</v>
          </cell>
          <cell r="T1784">
            <v>898960</v>
          </cell>
          <cell r="U1784">
            <v>760648</v>
          </cell>
          <cell r="V1784">
            <v>736240</v>
          </cell>
          <cell r="W1784">
            <v>760648</v>
          </cell>
          <cell r="X1784">
            <v>9560832</v>
          </cell>
        </row>
        <row r="1785">
          <cell r="C1785" t="str">
            <v>Рекламно-информационные расходы</v>
          </cell>
          <cell r="D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</row>
        <row r="1786">
          <cell r="C1786" t="str">
            <v>Участие на выставках и семинарах</v>
          </cell>
          <cell r="D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</row>
        <row r="1787">
          <cell r="C1787" t="str">
            <v>Фирменная и сувенирная продукция</v>
          </cell>
          <cell r="D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</row>
        <row r="1788">
          <cell r="C1788" t="str">
            <v>Спонсорские и социальные проекты</v>
          </cell>
          <cell r="D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</row>
        <row r="1789">
          <cell r="C1789" t="str">
            <v>Прочие расходы (PR)</v>
          </cell>
          <cell r="D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</row>
        <row r="1790">
          <cell r="C1790" t="str">
            <v>Услуги  по подбору персонала</v>
          </cell>
          <cell r="D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</row>
        <row r="1791">
          <cell r="C1791" t="str">
            <v xml:space="preserve">Уборка </v>
          </cell>
          <cell r="D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</row>
        <row r="1792">
          <cell r="C1792" t="str">
            <v>Обустройство офиса</v>
          </cell>
          <cell r="D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</row>
        <row r="1793">
          <cell r="C1793" t="str">
            <v>Канцелярские расходы</v>
          </cell>
          <cell r="D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</row>
        <row r="1794">
          <cell r="C1794" t="str">
            <v>Хозяйственные расходы</v>
          </cell>
          <cell r="D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</row>
        <row r="1795">
          <cell r="C1795" t="str">
            <v>Вода, чай, кофе</v>
          </cell>
          <cell r="D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</row>
        <row r="1796">
          <cell r="C1796" t="str">
            <v>Ремонт/ТО автотранспорт</v>
          </cell>
          <cell r="D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</row>
        <row r="1797">
          <cell r="C1797" t="str">
            <v xml:space="preserve">Аренда машин </v>
          </cell>
          <cell r="D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</row>
        <row r="1798">
          <cell r="C1798" t="str">
            <v>Страхование автотранспорта</v>
          </cell>
          <cell r="D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</row>
        <row r="1799">
          <cell r="C1799" t="str">
            <v>ГСМ</v>
          </cell>
          <cell r="D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</row>
        <row r="1800">
          <cell r="C1800" t="str">
            <v>Мойка, парковка, прочее</v>
          </cell>
          <cell r="D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</row>
        <row r="1801">
          <cell r="C1801" t="str">
            <v>Аренда автостоянки</v>
          </cell>
          <cell r="D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</row>
        <row r="1802">
          <cell r="C1802" t="str">
            <v>Аутсорсинг</v>
          </cell>
          <cell r="D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</row>
        <row r="1803">
          <cell r="C1803" t="str">
            <v>Услуги по организации переводов</v>
          </cell>
          <cell r="D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</row>
        <row r="1804">
          <cell r="C1804" t="str">
            <v>Услуги регистраторов, нотариальные услуги, сертификация</v>
          </cell>
          <cell r="D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</row>
        <row r="1805">
          <cell r="C1805" t="str">
            <v>Справочно-правовые программы, 1С, КИАС</v>
          </cell>
          <cell r="D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</row>
        <row r="1806">
          <cell r="C1806" t="str">
            <v>Подписка на периодические издания</v>
          </cell>
          <cell r="D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</row>
        <row r="1807">
          <cell r="C1807" t="str">
            <v>Прочие работы и услуги сторонних организаций</v>
          </cell>
          <cell r="D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</row>
        <row r="1808">
          <cell r="C1808" t="str">
            <v>Командировочные расходы</v>
          </cell>
          <cell r="D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</row>
        <row r="1809">
          <cell r="C1809" t="str">
            <v>Представительские расходы</v>
          </cell>
          <cell r="D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</row>
        <row r="1810">
          <cell r="C1810" t="str">
            <v>Арендная плата по направлениям (арендодателям)</v>
          </cell>
          <cell r="D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</row>
        <row r="1811">
          <cell r="C1811" t="str">
            <v>Лизинг</v>
          </cell>
          <cell r="D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</row>
        <row r="1812">
          <cell r="C1812" t="str">
            <v>Расходы на страхование</v>
          </cell>
          <cell r="D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</row>
        <row r="1813">
          <cell r="C1813" t="str">
            <v>Водный налог</v>
          </cell>
          <cell r="D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</row>
        <row r="1814">
          <cell r="C1814" t="str">
            <v>Плата за землю</v>
          </cell>
          <cell r="D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</row>
        <row r="1815">
          <cell r="C1815" t="str">
            <v>Транспортный налог</v>
          </cell>
          <cell r="D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</row>
        <row r="1816">
          <cell r="C1816" t="str">
            <v>Налог на имущество</v>
          </cell>
          <cell r="D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</row>
        <row r="1817">
          <cell r="C1817" t="str">
            <v xml:space="preserve">Прочие налоги, относимые на с/с </v>
          </cell>
          <cell r="D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</row>
        <row r="1818">
          <cell r="C1818" t="str">
            <v>Патентные расходы</v>
          </cell>
          <cell r="D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C1819" t="str">
            <v>Затраты на экологию (кроме налогов и сборов (ст. ст. 20000 и 21500))</v>
          </cell>
          <cell r="D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</row>
        <row r="1820">
          <cell r="C1820" t="str">
            <v>Затраты на охрану труда</v>
          </cell>
          <cell r="D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</row>
        <row r="1821">
          <cell r="C1821" t="str">
            <v>Расходы социального характера</v>
          </cell>
          <cell r="D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</row>
        <row r="1822">
          <cell r="C1822" t="str">
            <v>НДС</v>
          </cell>
          <cell r="D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</row>
        <row r="1823">
          <cell r="C1823" t="str">
            <v>Налог на прибыль</v>
          </cell>
          <cell r="D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</row>
        <row r="1824">
          <cell r="C1824" t="str">
            <v>Прочие налоги</v>
          </cell>
          <cell r="D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</row>
        <row r="1825">
          <cell r="C1825" t="str">
            <v xml:space="preserve">Проценты по долгосрочным кредитам </v>
          </cell>
          <cell r="D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</row>
        <row r="1826">
          <cell r="C1826" t="str">
            <v>Проценты по краткосрочным кредитам</v>
          </cell>
          <cell r="D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</row>
        <row r="1827">
          <cell r="C1827" t="str">
            <v>Проценты по долгосрочным займам</v>
          </cell>
          <cell r="D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</row>
        <row r="1828">
          <cell r="C1828" t="str">
            <v>Проценты по краткосрочным займам</v>
          </cell>
          <cell r="D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</row>
        <row r="1829">
          <cell r="C1829" t="str">
            <v>Прочие проценты к уплате</v>
          </cell>
          <cell r="D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</row>
        <row r="1830">
          <cell r="C1830" t="str">
            <v>Оплата услуг кредитных организаций (за исключением ст. ст. 20500 и 21600)</v>
          </cell>
          <cell r="D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</row>
        <row r="1831">
          <cell r="C1831" t="str">
            <v>Пени, штрафы, неустойки признанные или по которым получено решение суда</v>
          </cell>
          <cell r="D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</row>
        <row r="1832">
          <cell r="C1832" t="str">
            <v>Затраты социального характера (кроме персонала)</v>
          </cell>
          <cell r="D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</row>
        <row r="1833">
          <cell r="C1833" t="str">
            <v>От содержания социальной сферы</v>
          </cell>
          <cell r="D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</row>
        <row r="1834">
          <cell r="C1834" t="str">
            <v>Добровольное медицинское страхование</v>
          </cell>
          <cell r="D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</row>
        <row r="1835">
          <cell r="C1835" t="str">
            <v>Выплаты вознаграждений членам Советов директоров и ревизионной комиссии</v>
          </cell>
          <cell r="D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</row>
        <row r="1836">
          <cell r="C1836" t="str">
            <v>Расходы на управление капиталом (переоценка, реестр, консультации)</v>
          </cell>
          <cell r="D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</row>
        <row r="1837">
          <cell r="C1837" t="str">
            <v xml:space="preserve">Расходы на проведение ежегодного собрания акционеров </v>
          </cell>
          <cell r="D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</row>
        <row r="1838">
          <cell r="C1838" t="str">
            <v>Расходы на службу безопасности</v>
          </cell>
          <cell r="D1838" t="str">
            <v>Завод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90000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90000</v>
          </cell>
          <cell r="V1838">
            <v>0</v>
          </cell>
          <cell r="W1838">
            <v>0</v>
          </cell>
          <cell r="X1838">
            <v>180000</v>
          </cell>
        </row>
        <row r="1839">
          <cell r="C1839" t="str">
            <v>Расходы на развитие</v>
          </cell>
          <cell r="D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C1840" t="str">
            <v>Прочие расходы</v>
          </cell>
          <cell r="D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</row>
        <row r="1841">
          <cell r="C1841" t="str">
            <v>Поступления от реализации основных средств</v>
          </cell>
          <cell r="D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</row>
        <row r="1842">
          <cell r="C1842" t="str">
            <v>Поступления от реализации НМА</v>
          </cell>
          <cell r="D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</row>
        <row r="1843">
          <cell r="C1843" t="str">
            <v>Поступления от реализации прочих активов</v>
          </cell>
          <cell r="D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</row>
        <row r="1844">
          <cell r="C1844" t="str">
            <v>Доли в уставном капитале других компаний (долгосрочные поступления)</v>
          </cell>
          <cell r="D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</row>
        <row r="1845">
          <cell r="C1845" t="str">
            <v>Акции (долгосрочные поступления)</v>
          </cell>
          <cell r="D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</row>
        <row r="1846">
          <cell r="C1846" t="str">
            <v>Облигации (долгосрочные поступления)</v>
          </cell>
          <cell r="D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</row>
        <row r="1847">
          <cell r="C1847" t="str">
            <v>Векселя (долгосрочные поступления)</v>
          </cell>
          <cell r="D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</row>
        <row r="1848">
          <cell r="C1848" t="str">
            <v>Депозиты (долгосрочные поступления)</v>
          </cell>
          <cell r="D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</row>
        <row r="1849">
          <cell r="C1849" t="str">
            <v>Прочие долгосрочные активы (долгосрочные поступления)</v>
          </cell>
          <cell r="D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</row>
        <row r="1850">
          <cell r="C1850" t="str">
            <v>Возврат предоставленных долгосрочных кредитов и займов</v>
          </cell>
          <cell r="D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</row>
        <row r="1851">
          <cell r="C1851" t="str">
            <v>Возврат предоставленных краткосрочных кредитов и займов</v>
          </cell>
          <cell r="D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C1852" t="str">
            <v>Возврат предоставленных прочих кредитов и займов</v>
          </cell>
          <cell r="D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</row>
        <row r="1853">
          <cell r="C1853" t="str">
            <v>Прочие поступления по инвестиционной деятельности</v>
          </cell>
          <cell r="D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</row>
        <row r="1854">
          <cell r="C1854" t="str">
            <v>Основное оборудование (01)</v>
          </cell>
          <cell r="D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</row>
        <row r="1855">
          <cell r="C1855" t="str">
            <v>Основное оборудование (02)</v>
          </cell>
          <cell r="D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</row>
        <row r="1856">
          <cell r="C1856" t="str">
            <v>Вспомогательное оборудование</v>
          </cell>
          <cell r="D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</row>
        <row r="1857">
          <cell r="C1857" t="str">
            <v>Покупка автотранспорта</v>
          </cell>
          <cell r="D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</row>
        <row r="1858">
          <cell r="C1858" t="str">
            <v>Мебель</v>
          </cell>
          <cell r="D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</row>
        <row r="1859">
          <cell r="C1859" t="str">
            <v>Компьютерное и офисное оборудование</v>
          </cell>
          <cell r="D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</row>
        <row r="1860">
          <cell r="C1860" t="str">
            <v>Оборудование для службы безопасности</v>
          </cell>
          <cell r="D1860" t="str">
            <v>Завод</v>
          </cell>
          <cell r="H1860">
            <v>0</v>
          </cell>
          <cell r="I1860">
            <v>618000</v>
          </cell>
          <cell r="J1860">
            <v>100000</v>
          </cell>
          <cell r="K1860">
            <v>718000</v>
          </cell>
          <cell r="L1860">
            <v>0</v>
          </cell>
          <cell r="M1860">
            <v>0</v>
          </cell>
          <cell r="N1860">
            <v>202000</v>
          </cell>
          <cell r="O1860">
            <v>416000</v>
          </cell>
          <cell r="P1860">
            <v>0</v>
          </cell>
          <cell r="Q1860">
            <v>838000</v>
          </cell>
          <cell r="R1860">
            <v>580000</v>
          </cell>
          <cell r="S1860">
            <v>0</v>
          </cell>
          <cell r="T1860">
            <v>50000</v>
          </cell>
          <cell r="U1860">
            <v>0</v>
          </cell>
          <cell r="V1860">
            <v>0</v>
          </cell>
          <cell r="W1860">
            <v>0</v>
          </cell>
          <cell r="X1860">
            <v>2086000</v>
          </cell>
        </row>
        <row r="1861">
          <cell r="C1861" t="str">
            <v>Земельные участки</v>
          </cell>
          <cell r="D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</row>
        <row r="1862">
          <cell r="C1862" t="str">
            <v>Прочее</v>
          </cell>
          <cell r="D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</row>
        <row r="1863">
          <cell r="C1863" t="str">
            <v>Приобретение программного обеспечения</v>
          </cell>
          <cell r="D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</row>
        <row r="1864">
          <cell r="C1864" t="str">
            <v>Приобретение прочих НМА</v>
          </cell>
          <cell r="D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</row>
        <row r="1865">
          <cell r="C1865" t="str">
            <v>Доли в уставном капитале других компаний (долгосрочные выплаты)</v>
          </cell>
          <cell r="D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</row>
        <row r="1866">
          <cell r="C1866" t="str">
            <v>Акции (долгосрочные выплаты)</v>
          </cell>
          <cell r="D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</row>
        <row r="1867">
          <cell r="C1867" t="str">
            <v>Облигации (долгосрочные выплаты)</v>
          </cell>
          <cell r="D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</row>
        <row r="1868">
          <cell r="C1868" t="str">
            <v>Векселя (долгосрочные выплаты)</v>
          </cell>
          <cell r="D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</row>
        <row r="1869">
          <cell r="C1869" t="str">
            <v>Депозиты (долгосрочные выплаты)</v>
          </cell>
          <cell r="D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</row>
        <row r="1870">
          <cell r="C1870" t="str">
            <v>Прочие долгосрочные активы (долгосрочные выплаты)</v>
          </cell>
          <cell r="D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</row>
        <row r="1871">
          <cell r="C1871" t="str">
            <v>Расходы на НИР и НИОКР</v>
          </cell>
          <cell r="D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</row>
        <row r="1872">
          <cell r="C1872" t="str">
            <v>Разработка ТЗ на проектирование оборудования</v>
          </cell>
          <cell r="D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</row>
        <row r="1873">
          <cell r="C1873" t="str">
            <v>Разработка ТЗ на проектирование размещения оборудования</v>
          </cell>
          <cell r="D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</row>
        <row r="1874">
          <cell r="C1874" t="str">
            <v>Разработка ТЗ на организацию закупки и запуск технологического оборудования</v>
          </cell>
          <cell r="D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</row>
        <row r="1875">
          <cell r="C1875" t="str">
            <v>Разработка ТЗ на обучение персонала</v>
          </cell>
          <cell r="D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</row>
        <row r="1876">
          <cell r="C1876" t="str">
            <v>Разработка ТЗ на оказание прочих работ, услуг</v>
          </cell>
          <cell r="D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</row>
        <row r="1877">
          <cell r="C1877" t="str">
            <v>Предоставление долгосрочных кредитов и займов</v>
          </cell>
          <cell r="D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</row>
        <row r="1878">
          <cell r="C1878" t="str">
            <v>Предоставление краткосрочных кредитов и займов</v>
          </cell>
          <cell r="D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C1879" t="str">
            <v>Предоставление прочих кредитов и займов</v>
          </cell>
          <cell r="D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C1880" t="str">
            <v>Проектирование</v>
          </cell>
          <cell r="D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</row>
        <row r="1881">
          <cell r="C1881" t="str">
            <v>Генеральный подряд</v>
          </cell>
          <cell r="D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</row>
        <row r="1882">
          <cell r="C1882" t="str">
            <v>Прочие СМР</v>
          </cell>
          <cell r="D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</row>
        <row r="1883">
          <cell r="C1883" t="str">
            <v>Услуги по управлению проектом</v>
          </cell>
          <cell r="D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</row>
        <row r="1884">
          <cell r="C1884" t="str">
            <v>Ремонт офисных зданий, сооружений</v>
          </cell>
          <cell r="D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</row>
        <row r="1885">
          <cell r="C1885" t="str">
            <v>Затраты на развитие</v>
          </cell>
          <cell r="D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</row>
        <row r="1886">
          <cell r="C1886" t="str">
            <v>Оплата ГК "Роснанотех" доли в уставном капитале проектной компании</v>
          </cell>
          <cell r="D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</row>
        <row r="1887">
          <cell r="C1887" t="str">
            <v>Оплата  Соинвесторами доли в уставном капитале проектной компании</v>
          </cell>
          <cell r="D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</row>
        <row r="1888">
          <cell r="C1888" t="str">
            <v>Получение долгосрочных кредитов и займов</v>
          </cell>
          <cell r="D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</row>
        <row r="1889">
          <cell r="C1889" t="str">
            <v>Получение краткосрочных кредитов и займов</v>
          </cell>
          <cell r="D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</row>
        <row r="1890">
          <cell r="C1890" t="str">
            <v>Доли в уставном капитале других компаний (краткосрочные поступления)</v>
          </cell>
          <cell r="D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</row>
        <row r="1891">
          <cell r="C1891" t="str">
            <v>Акции (краткосрочные поступления)</v>
          </cell>
          <cell r="D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</row>
        <row r="1892">
          <cell r="C1892" t="str">
            <v>Облигации (краткосрочные поступления)</v>
          </cell>
          <cell r="D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</row>
        <row r="1893">
          <cell r="C1893" t="str">
            <v>Векселя (краткосрочные поступления)</v>
          </cell>
          <cell r="D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</row>
        <row r="1894">
          <cell r="C1894" t="str">
            <v>Депозиты (краткосрочные поступления)</v>
          </cell>
          <cell r="D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</row>
        <row r="1895">
          <cell r="C1895" t="str">
            <v>Overnight (краткосрочные поступления)</v>
          </cell>
          <cell r="D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</row>
        <row r="1896">
          <cell r="C1896" t="str">
            <v>Прочие краткосрочные финансовые вложения (краткосрочные поступления)</v>
          </cell>
          <cell r="D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</row>
        <row r="1897">
          <cell r="C1897" t="str">
            <v>По договорам в рамках ДДУ (краткосрочные поступления)</v>
          </cell>
          <cell r="D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</row>
        <row r="1898">
          <cell r="C1898" t="str">
            <v>По прочим договорам (краткосрочные поступления)</v>
          </cell>
          <cell r="D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</row>
        <row r="1899">
          <cell r="C1899" t="str">
            <v>Эмиссия акций</v>
          </cell>
          <cell r="D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</row>
        <row r="1900">
          <cell r="C1900" t="str">
            <v>Дивиденды полученные</v>
          </cell>
          <cell r="D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</row>
        <row r="1901">
          <cell r="C1901" t="str">
            <v>Прочие поступления по финансовой деятельности</v>
          </cell>
          <cell r="D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</row>
        <row r="1902">
          <cell r="C1902" t="str">
            <v>Сокращение ГК "Роснанотех" доли в уставном капитале проектной компании</v>
          </cell>
          <cell r="D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</row>
        <row r="1903">
          <cell r="C1903" t="str">
            <v>Сокращение Соинвесторами доли в уставном капитале проектной компании</v>
          </cell>
          <cell r="D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</row>
        <row r="1904">
          <cell r="C1904" t="str">
            <v>Погашение долгосрочных кредитов и займов</v>
          </cell>
          <cell r="D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</row>
        <row r="1905">
          <cell r="C1905" t="str">
            <v>Погашение краткосрочных кредитов и займов</v>
          </cell>
          <cell r="D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</row>
        <row r="1906">
          <cell r="C1906" t="str">
            <v>Доли в уставном капитале других компаний (краткосрочные выплаты)</v>
          </cell>
          <cell r="D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</row>
        <row r="1907">
          <cell r="C1907" t="str">
            <v>Акции (краткосрочные выплаты)</v>
          </cell>
          <cell r="D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</row>
        <row r="1908">
          <cell r="C1908" t="str">
            <v>Облигации (краткосрочные выплаты)</v>
          </cell>
          <cell r="D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</row>
        <row r="1909">
          <cell r="C1909" t="str">
            <v>Векселя (краткосрочные выплаты)</v>
          </cell>
          <cell r="D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</row>
        <row r="1910">
          <cell r="C1910" t="str">
            <v>Депозиты (краткосрочные выплаты)</v>
          </cell>
          <cell r="D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</row>
        <row r="1911">
          <cell r="C1911" t="str">
            <v>Overnight (краткосрочные выплаты)</v>
          </cell>
          <cell r="D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</row>
        <row r="1912">
          <cell r="C1912" t="str">
            <v>Прочие краткосрочные финансовые вложения (краткосрочные выплаты)</v>
          </cell>
          <cell r="D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</row>
        <row r="1913">
          <cell r="C1913" t="str">
            <v>По договорам в рамках ДДУ (краткосрочные выплаты)</v>
          </cell>
          <cell r="D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</row>
        <row r="1914">
          <cell r="C1914" t="str">
            <v>По прочим договорам (краткосрочные выплаты)</v>
          </cell>
          <cell r="D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</row>
        <row r="1915">
          <cell r="C1915" t="str">
            <v>Выкуп акций</v>
          </cell>
          <cell r="D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</row>
        <row r="1916">
          <cell r="C1916" t="str">
            <v>Дивиденды выплаченные</v>
          </cell>
          <cell r="D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</row>
        <row r="1917">
          <cell r="C1917" t="str">
            <v>Прочие выплаты</v>
          </cell>
          <cell r="D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</row>
        <row r="1918">
          <cell r="D1918" t="str">
            <v>Завод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-80000000</v>
          </cell>
          <cell r="N1918">
            <v>0</v>
          </cell>
          <cell r="O1918">
            <v>-1692728.36</v>
          </cell>
          <cell r="P1918">
            <v>0</v>
          </cell>
          <cell r="Q1918">
            <v>-35750500</v>
          </cell>
          <cell r="R1918">
            <v>-17086805.011428572</v>
          </cell>
          <cell r="S1918">
            <v>-29361350</v>
          </cell>
          <cell r="T1918">
            <v>-38451780</v>
          </cell>
          <cell r="U1918">
            <v>-16000000</v>
          </cell>
          <cell r="V1918">
            <v>-17000000</v>
          </cell>
          <cell r="W1918">
            <v>-19000000</v>
          </cell>
          <cell r="X1918">
            <v>-254343163.37142858</v>
          </cell>
        </row>
        <row r="1919">
          <cell r="C1919" t="str">
            <v>Поступления от реализации нанопродукции на внутреннем рынке</v>
          </cell>
          <cell r="D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</row>
        <row r="1920">
          <cell r="C1920" t="str">
            <v>Поступления от реализации нанопродукции на экспорт</v>
          </cell>
          <cell r="D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</row>
        <row r="1921">
          <cell r="C1921" t="str">
            <v>Поступления от прочей реализации</v>
          </cell>
          <cell r="D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</row>
        <row r="1922">
          <cell r="C1922" t="str">
            <v>Проценты по займам полученные</v>
          </cell>
          <cell r="D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</row>
        <row r="1923">
          <cell r="C1923" t="str">
            <v>Проценты по финансовым вложениям полученные</v>
          </cell>
          <cell r="D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</row>
        <row r="1924">
          <cell r="C1924" t="str">
            <v>Прочие проценты по финансовым вложениям полученные</v>
          </cell>
          <cell r="D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</row>
        <row r="1925">
          <cell r="C1925" t="str">
            <v>От совместной деятельности</v>
          </cell>
          <cell r="D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</row>
        <row r="1926">
          <cell r="C1926" t="str">
            <v>От реализации МПЗ (ТМЦ)</v>
          </cell>
          <cell r="D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</row>
        <row r="1927">
          <cell r="C1927" t="str">
            <v>От аренды</v>
          </cell>
          <cell r="D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</row>
        <row r="1928">
          <cell r="C1928" t="str">
            <v xml:space="preserve">От участия в других организациях  </v>
          </cell>
          <cell r="D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</row>
        <row r="1929">
          <cell r="C1929" t="str">
            <v>Пени, штрафы, неустойки</v>
          </cell>
          <cell r="D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</row>
        <row r="1930">
          <cell r="C1930" t="str">
            <v>Возмещение по страховым случаям</v>
          </cell>
          <cell r="D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</row>
        <row r="1931">
          <cell r="C1931" t="str">
            <v>Прочие поступления по операционной деятельности</v>
          </cell>
          <cell r="D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</row>
        <row r="1932">
          <cell r="C1932" t="str">
            <v>Сырье и основные материалы</v>
          </cell>
          <cell r="D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</row>
        <row r="1933">
          <cell r="C1933" t="str">
            <v>Вспомогательные материалы</v>
          </cell>
          <cell r="D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</row>
        <row r="1934">
          <cell r="C1934" t="str">
            <v>Топливо</v>
          </cell>
          <cell r="D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</row>
        <row r="1935">
          <cell r="C1935" t="str">
            <v>Электроэнергия</v>
          </cell>
          <cell r="D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</row>
        <row r="1936">
          <cell r="C1936" t="str">
            <v>Прочие материальные затраты</v>
          </cell>
          <cell r="D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C1937" t="str">
            <v>Услуги подрядчиков по обслуживанию и ремонту оборудования</v>
          </cell>
          <cell r="D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</row>
        <row r="1938">
          <cell r="C1938" t="str">
            <v>Транспортные услуги</v>
          </cell>
          <cell r="D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</row>
        <row r="1939">
          <cell r="C1939" t="str">
            <v>Прочие услуги производственного характера</v>
          </cell>
          <cell r="D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</row>
        <row r="1940">
          <cell r="C1940" t="str">
            <v>Выплата на руки</v>
          </cell>
          <cell r="D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C1941" t="str">
            <v>НДФЛ (только персонал)</v>
          </cell>
          <cell r="D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</row>
        <row r="1942">
          <cell r="C1942" t="str">
            <v>Премии на руки</v>
          </cell>
          <cell r="D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</row>
        <row r="1943">
          <cell r="C1943" t="str">
            <v>Льготы, компенсации</v>
          </cell>
          <cell r="D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</row>
        <row r="1944">
          <cell r="C1944" t="str">
            <v>Прочие удержания из з/п</v>
          </cell>
          <cell r="D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</row>
        <row r="1945">
          <cell r="C1945" t="str">
            <v>ЕСН – страховые взносы (включая ЕСН на выплаты членам СД)</v>
          </cell>
          <cell r="D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</row>
        <row r="1946">
          <cell r="C1946" t="str">
            <v>Услуги мобильной связи</v>
          </cell>
          <cell r="D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</row>
        <row r="1947">
          <cell r="C1947" t="str">
            <v>Услуги фиксированной связи</v>
          </cell>
          <cell r="D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</row>
        <row r="1948">
          <cell r="C1948" t="str">
            <v>Услуги Интернет</v>
          </cell>
          <cell r="D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</row>
        <row r="1949">
          <cell r="C1949" t="str">
            <v xml:space="preserve">Почтово-телеграфные и курьерские расходы </v>
          </cell>
          <cell r="D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</row>
        <row r="1950">
          <cell r="C1950" t="str">
            <v>Аренда каналов связи</v>
          </cell>
          <cell r="D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</row>
        <row r="1951">
          <cell r="C1951" t="str">
            <v>Коммунальные услуги</v>
          </cell>
          <cell r="D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</row>
        <row r="1952">
          <cell r="C1952" t="str">
            <v>Повышение квалификации и проф.переподготовка</v>
          </cell>
          <cell r="D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</row>
        <row r="1953">
          <cell r="C1953" t="str">
            <v>Услуги по ремонту и обслуживанию оргтехники</v>
          </cell>
          <cell r="D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</row>
        <row r="1954">
          <cell r="C1954" t="str">
            <v>Запасные части и расходные материалы для оргтехники</v>
          </cell>
          <cell r="D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</row>
        <row r="1955">
          <cell r="C1955" t="str">
            <v>Аудиторские услуги</v>
          </cell>
          <cell r="D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</row>
        <row r="1956">
          <cell r="C1956" t="str">
            <v>Юридические услуги</v>
          </cell>
          <cell r="D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C1957" t="str">
            <v>Консультационные услуги (семинары)</v>
          </cell>
          <cell r="D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C1958" t="str">
            <v>Услуги пожарной, вневедомственной и сторожевой охраны</v>
          </cell>
          <cell r="D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</row>
        <row r="1959">
          <cell r="C1959" t="str">
            <v>Рекламно-информационные расходы</v>
          </cell>
          <cell r="D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</row>
        <row r="1960">
          <cell r="C1960" t="str">
            <v>Участие на выставках и семинарах</v>
          </cell>
          <cell r="D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C1961" t="str">
            <v>Фирменная и сувенирная продукция</v>
          </cell>
          <cell r="D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</row>
        <row r="1962">
          <cell r="C1962" t="str">
            <v>Спонсорские и социальные проекты</v>
          </cell>
          <cell r="D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C1963" t="str">
            <v>Прочие расходы (PR)</v>
          </cell>
          <cell r="D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</row>
        <row r="1964">
          <cell r="C1964" t="str">
            <v>Услуги  по подбору персонала</v>
          </cell>
          <cell r="D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</row>
        <row r="1965">
          <cell r="C1965" t="str">
            <v xml:space="preserve">Уборка </v>
          </cell>
          <cell r="D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C1966" t="str">
            <v>Обустройство офиса</v>
          </cell>
          <cell r="D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</row>
        <row r="1967">
          <cell r="C1967" t="str">
            <v>Канцелярские расходы</v>
          </cell>
          <cell r="D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</row>
        <row r="1968">
          <cell r="C1968" t="str">
            <v>Хозяйственные расходы</v>
          </cell>
          <cell r="D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</row>
        <row r="1969">
          <cell r="C1969" t="str">
            <v>Вода, чай, кофе</v>
          </cell>
          <cell r="D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C1970" t="str">
            <v>Ремонт/ТО автотранспорт</v>
          </cell>
          <cell r="D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</row>
        <row r="1971">
          <cell r="C1971" t="str">
            <v xml:space="preserve">Аренда машин </v>
          </cell>
          <cell r="D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C1972" t="str">
            <v>Страхование автотранспорта</v>
          </cell>
          <cell r="D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</row>
        <row r="1973">
          <cell r="C1973" t="str">
            <v>ГСМ</v>
          </cell>
          <cell r="D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</row>
        <row r="1974">
          <cell r="C1974" t="str">
            <v>Мойка, парковка, прочее</v>
          </cell>
          <cell r="D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C1975" t="str">
            <v>Аренда автостоянки</v>
          </cell>
          <cell r="D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C1976" t="str">
            <v>Аутсорсинг</v>
          </cell>
          <cell r="D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</row>
        <row r="1977">
          <cell r="C1977" t="str">
            <v>Услуги по организации переводов</v>
          </cell>
          <cell r="D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C1978" t="str">
            <v>Услуги регистраторов, нотариальные услуги, сертификация</v>
          </cell>
          <cell r="D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</row>
        <row r="1979">
          <cell r="C1979" t="str">
            <v>Справочно-правовые программы, 1С, КИАС</v>
          </cell>
          <cell r="D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</row>
        <row r="1980">
          <cell r="C1980" t="str">
            <v>Подписка на периодические издания</v>
          </cell>
          <cell r="D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</row>
        <row r="1981">
          <cell r="C1981" t="str">
            <v>Прочие работы и услуги сторонних организаций</v>
          </cell>
          <cell r="D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</row>
        <row r="1982">
          <cell r="C1982" t="str">
            <v>Командировочные расходы</v>
          </cell>
          <cell r="D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</row>
        <row r="1983">
          <cell r="C1983" t="str">
            <v>Представительские расходы</v>
          </cell>
          <cell r="D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</row>
        <row r="1984">
          <cell r="C1984" t="str">
            <v>Арендная плата по направлениям (арендодателям)</v>
          </cell>
          <cell r="D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</row>
        <row r="1985">
          <cell r="C1985" t="str">
            <v>Лизинг</v>
          </cell>
          <cell r="D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</row>
        <row r="1986">
          <cell r="C1986" t="str">
            <v>Расходы на страхование</v>
          </cell>
          <cell r="D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</row>
        <row r="1987">
          <cell r="C1987" t="str">
            <v>Водный налог</v>
          </cell>
          <cell r="D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</row>
        <row r="1988">
          <cell r="C1988" t="str">
            <v>Плата за землю</v>
          </cell>
          <cell r="D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</row>
        <row r="1989">
          <cell r="C1989" t="str">
            <v>Транспортный налог</v>
          </cell>
          <cell r="D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</row>
        <row r="1990">
          <cell r="C1990" t="str">
            <v>Налог на имущество</v>
          </cell>
          <cell r="D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</row>
        <row r="1991">
          <cell r="C1991" t="str">
            <v xml:space="preserve">Прочие налоги, относимые на с/с </v>
          </cell>
          <cell r="D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</row>
        <row r="1992">
          <cell r="C1992" t="str">
            <v>Патентные расходы</v>
          </cell>
          <cell r="D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</row>
        <row r="1993">
          <cell r="C1993" t="str">
            <v>Затраты на экологию (кроме налогов и сборов (ст. ст. 20000 и 21500))</v>
          </cell>
          <cell r="D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</row>
        <row r="1994">
          <cell r="C1994" t="str">
            <v>Затраты на охрану труда</v>
          </cell>
          <cell r="D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</row>
        <row r="1995">
          <cell r="C1995" t="str">
            <v>Расходы социального характера</v>
          </cell>
          <cell r="D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</row>
        <row r="1996">
          <cell r="C1996" t="str">
            <v>НДС</v>
          </cell>
          <cell r="D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</row>
        <row r="1997">
          <cell r="C1997" t="str">
            <v>Налог на прибыль</v>
          </cell>
          <cell r="D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</row>
        <row r="1998">
          <cell r="C1998" t="str">
            <v>Прочие налоги</v>
          </cell>
          <cell r="D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</row>
        <row r="1999">
          <cell r="C1999" t="str">
            <v xml:space="preserve">Проценты по долгосрочным кредитам </v>
          </cell>
          <cell r="D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</row>
        <row r="2000">
          <cell r="C2000" t="str">
            <v>Проценты по краткосрочным кредитам</v>
          </cell>
          <cell r="D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</row>
        <row r="2001">
          <cell r="C2001" t="str">
            <v>Проценты по долгосрочным займам</v>
          </cell>
          <cell r="D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</row>
        <row r="2002">
          <cell r="C2002" t="str">
            <v>Проценты по краткосрочным займам</v>
          </cell>
          <cell r="D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</row>
        <row r="2003">
          <cell r="C2003" t="str">
            <v>Прочие проценты к уплате</v>
          </cell>
          <cell r="D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</row>
        <row r="2004">
          <cell r="C2004" t="str">
            <v>Оплата услуг кредитных организаций (за исключением ст. ст. 20500 и 21600)</v>
          </cell>
          <cell r="D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</row>
        <row r="2005">
          <cell r="C2005" t="str">
            <v>Пени, штрафы, неустойки признанные или по которым получено решение суда</v>
          </cell>
          <cell r="D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</row>
        <row r="2006">
          <cell r="C2006" t="str">
            <v>Затраты социального характера (кроме персонала)</v>
          </cell>
          <cell r="D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</row>
        <row r="2007">
          <cell r="C2007" t="str">
            <v>От содержания социальной сферы</v>
          </cell>
          <cell r="D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</row>
        <row r="2008">
          <cell r="C2008" t="str">
            <v>Добровольное медицинское страхование</v>
          </cell>
          <cell r="D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</row>
        <row r="2009">
          <cell r="C2009" t="str">
            <v>Выплаты вознаграждений членам Советов директоров и ревизионной комиссии</v>
          </cell>
          <cell r="D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</row>
        <row r="2010">
          <cell r="C2010" t="str">
            <v>Расходы на управление капиталом (переоценка, реестр, консультации)</v>
          </cell>
          <cell r="D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</row>
        <row r="2011">
          <cell r="C2011" t="str">
            <v xml:space="preserve">Расходы на проведение ежегодного собрания акционеров </v>
          </cell>
          <cell r="D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</row>
        <row r="2012">
          <cell r="C2012" t="str">
            <v>Расходы на службу безопасности</v>
          </cell>
          <cell r="D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</row>
        <row r="2013">
          <cell r="C2013" t="str">
            <v>Расходы на развитие</v>
          </cell>
          <cell r="D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</row>
        <row r="2014">
          <cell r="C2014" t="str">
            <v>Прочие расходы</v>
          </cell>
          <cell r="D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</row>
        <row r="2015">
          <cell r="C2015" t="str">
            <v>Поступления от реализации основных средств</v>
          </cell>
          <cell r="D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</row>
        <row r="2016">
          <cell r="C2016" t="str">
            <v>Поступления от реализации НМА</v>
          </cell>
          <cell r="D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</row>
        <row r="2017">
          <cell r="C2017" t="str">
            <v>Поступления от реализации прочих активов</v>
          </cell>
          <cell r="D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</row>
        <row r="2018">
          <cell r="C2018" t="str">
            <v>Доли в уставном капитале других компаний (долгосрочные поступления)</v>
          </cell>
          <cell r="D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</row>
        <row r="2019">
          <cell r="C2019" t="str">
            <v>Акции (долгосрочные поступления)</v>
          </cell>
          <cell r="D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</row>
        <row r="2020">
          <cell r="C2020" t="str">
            <v>Облигации (долгосрочные поступления)</v>
          </cell>
          <cell r="D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</row>
        <row r="2021">
          <cell r="C2021" t="str">
            <v>Векселя (долгосрочные поступления)</v>
          </cell>
          <cell r="D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</row>
        <row r="2022">
          <cell r="C2022" t="str">
            <v>Депозиты (долгосрочные поступления)</v>
          </cell>
          <cell r="D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</row>
        <row r="2023">
          <cell r="C2023" t="str">
            <v>Прочие долгосрочные активы (долгосрочные поступления)</v>
          </cell>
          <cell r="D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</row>
        <row r="2024">
          <cell r="C2024" t="str">
            <v>Возврат предоставленных долгосрочных кредитов и займов</v>
          </cell>
          <cell r="D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</row>
        <row r="2025">
          <cell r="C2025" t="str">
            <v>Возврат предоставленных краткосрочных кредитов и займов</v>
          </cell>
          <cell r="D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</row>
        <row r="2026">
          <cell r="C2026" t="str">
            <v>Возврат предоставленных прочих кредитов и займов</v>
          </cell>
          <cell r="D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</row>
        <row r="2027">
          <cell r="C2027" t="str">
            <v>Прочие поступления по инвестиционной деятельности</v>
          </cell>
          <cell r="D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</row>
        <row r="2028">
          <cell r="C2028" t="str">
            <v>Основное оборудование (01)</v>
          </cell>
          <cell r="D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</row>
        <row r="2029">
          <cell r="C2029" t="str">
            <v>Основное оборудование (02)</v>
          </cell>
          <cell r="D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</row>
        <row r="2030">
          <cell r="C2030" t="str">
            <v>Вспомогательное оборудование</v>
          </cell>
          <cell r="D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</row>
        <row r="2031">
          <cell r="C2031" t="str">
            <v>Покупка автотранспорта</v>
          </cell>
          <cell r="D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</row>
        <row r="2032">
          <cell r="C2032" t="str">
            <v>Мебель</v>
          </cell>
          <cell r="D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</row>
        <row r="2033">
          <cell r="C2033" t="str">
            <v>Компьютерное и офисное оборудование</v>
          </cell>
          <cell r="D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</row>
        <row r="2034">
          <cell r="C2034" t="str">
            <v>Оборудование для службы безопасности</v>
          </cell>
          <cell r="D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</row>
        <row r="2035">
          <cell r="C2035" t="str">
            <v>Земельные участки</v>
          </cell>
          <cell r="D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</row>
        <row r="2036">
          <cell r="C2036" t="str">
            <v>Прочее</v>
          </cell>
          <cell r="D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</row>
        <row r="2037">
          <cell r="C2037" t="str">
            <v>Приобретение программного обеспечения</v>
          </cell>
          <cell r="D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</row>
        <row r="2038">
          <cell r="C2038" t="str">
            <v>Приобретение прочих НМА</v>
          </cell>
          <cell r="D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</row>
        <row r="2039">
          <cell r="C2039" t="str">
            <v>Доли в уставном капитале других компаний (долгосрочные выплаты)</v>
          </cell>
          <cell r="D2039" t="str">
            <v>Завод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80000000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80000000</v>
          </cell>
        </row>
        <row r="2040">
          <cell r="C2040" t="str">
            <v>Акции (долгосрочные выплаты)</v>
          </cell>
          <cell r="D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</row>
        <row r="2041">
          <cell r="C2041" t="str">
            <v>Облигации (долгосрочные выплаты)</v>
          </cell>
          <cell r="D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</row>
        <row r="2042">
          <cell r="C2042" t="str">
            <v>Векселя (долгосрочные выплаты)</v>
          </cell>
          <cell r="D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</row>
        <row r="2043">
          <cell r="C2043" t="str">
            <v>Депозиты (долгосрочные выплаты)</v>
          </cell>
          <cell r="D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</row>
        <row r="2044">
          <cell r="C2044" t="str">
            <v>Прочие долгосрочные активы (долгосрочные выплаты)</v>
          </cell>
          <cell r="D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</row>
        <row r="2045">
          <cell r="C2045" t="str">
            <v>Расходы на НИР и НИОКР</v>
          </cell>
          <cell r="D2045" t="str">
            <v>Завод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1692728.36</v>
          </cell>
          <cell r="P2045">
            <v>0</v>
          </cell>
          <cell r="Q2045">
            <v>35750500</v>
          </cell>
          <cell r="R2045">
            <v>17086805.011428572</v>
          </cell>
          <cell r="S2045">
            <v>29361350</v>
          </cell>
          <cell r="T2045">
            <v>38451780</v>
          </cell>
          <cell r="U2045">
            <v>16000000</v>
          </cell>
          <cell r="V2045">
            <v>17000000</v>
          </cell>
          <cell r="W2045">
            <v>19000000</v>
          </cell>
          <cell r="X2045">
            <v>174343163.37142858</v>
          </cell>
        </row>
        <row r="2046">
          <cell r="C2046" t="str">
            <v>Разработка ТЗ на проектирование оборудования</v>
          </cell>
          <cell r="D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</row>
        <row r="2047">
          <cell r="C2047" t="str">
            <v>Разработка ТЗ на проектирование размещения оборудования</v>
          </cell>
          <cell r="D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</row>
        <row r="2048">
          <cell r="C2048" t="str">
            <v>Разработка ТЗ на организацию закупки и запуск технологического оборудования</v>
          </cell>
          <cell r="D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</row>
        <row r="2049">
          <cell r="C2049" t="str">
            <v>Разработка ТЗ на обучение персонала</v>
          </cell>
          <cell r="D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</row>
        <row r="2050">
          <cell r="C2050" t="str">
            <v>Разработка ТЗ на оказание прочих работ, услуг</v>
          </cell>
          <cell r="D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</row>
        <row r="2051">
          <cell r="C2051" t="str">
            <v>Предоставление долгосрочных кредитов и займов</v>
          </cell>
          <cell r="D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</row>
        <row r="2052">
          <cell r="C2052" t="str">
            <v>Предоставление краткосрочных кредитов и займов</v>
          </cell>
          <cell r="D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</row>
        <row r="2053">
          <cell r="C2053" t="str">
            <v>Предоставление прочих кредитов и займов</v>
          </cell>
          <cell r="D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</row>
        <row r="2054">
          <cell r="C2054" t="str">
            <v>Проектирование</v>
          </cell>
          <cell r="D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</row>
        <row r="2055">
          <cell r="C2055" t="str">
            <v>Генеральный подряд</v>
          </cell>
          <cell r="D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</row>
        <row r="2056">
          <cell r="C2056" t="str">
            <v>Прочие СМР</v>
          </cell>
          <cell r="D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</row>
        <row r="2057">
          <cell r="C2057" t="str">
            <v>Услуги по управлению проектом</v>
          </cell>
          <cell r="D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</row>
        <row r="2058">
          <cell r="C2058" t="str">
            <v>Ремонт офисных зданий, сооружений</v>
          </cell>
          <cell r="D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</row>
        <row r="2059">
          <cell r="C2059" t="str">
            <v>Затраты на развитие</v>
          </cell>
          <cell r="D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</row>
        <row r="2060">
          <cell r="C2060" t="str">
            <v>Оплата ГК "Роснанотех" доли в уставном капитале проектной компании</v>
          </cell>
          <cell r="D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</row>
        <row r="2061">
          <cell r="C2061" t="str">
            <v>Оплата  Соинвесторами доли в уставном капитале проектной компании</v>
          </cell>
          <cell r="D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</row>
        <row r="2062">
          <cell r="C2062" t="str">
            <v>Получение долгосрочных кредитов и займов</v>
          </cell>
          <cell r="D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</row>
        <row r="2063">
          <cell r="C2063" t="str">
            <v>Получение краткосрочных кредитов и займов</v>
          </cell>
          <cell r="D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</row>
        <row r="2064">
          <cell r="C2064" t="str">
            <v>Доли в уставном капитале других компаний (краткосрочные поступления)</v>
          </cell>
          <cell r="D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</row>
        <row r="2065">
          <cell r="C2065" t="str">
            <v>Акции (краткосрочные поступления)</v>
          </cell>
          <cell r="D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</row>
        <row r="2066">
          <cell r="C2066" t="str">
            <v>Облигации (краткосрочные поступления)</v>
          </cell>
          <cell r="D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</row>
        <row r="2067">
          <cell r="C2067" t="str">
            <v>Векселя (краткосрочные поступления)</v>
          </cell>
          <cell r="D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</row>
        <row r="2068">
          <cell r="C2068" t="str">
            <v>Депозиты (краткосрочные поступления)</v>
          </cell>
          <cell r="D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</row>
        <row r="2069">
          <cell r="C2069" t="str">
            <v>Overnight (краткосрочные поступления)</v>
          </cell>
          <cell r="D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</row>
        <row r="2070">
          <cell r="C2070" t="str">
            <v>Прочие краткосрочные финансовые вложения (краткосрочные поступления)</v>
          </cell>
          <cell r="D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</row>
        <row r="2071">
          <cell r="C2071" t="str">
            <v>По договорам в рамках ДДУ (краткосрочные поступления)</v>
          </cell>
          <cell r="D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</row>
        <row r="2072">
          <cell r="C2072" t="str">
            <v>По прочим договорам (краткосрочные поступления)</v>
          </cell>
          <cell r="D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</row>
        <row r="2073">
          <cell r="C2073" t="str">
            <v>Эмиссия акций</v>
          </cell>
          <cell r="D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</row>
        <row r="2074">
          <cell r="C2074" t="str">
            <v>Дивиденды полученные</v>
          </cell>
          <cell r="D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</row>
        <row r="2075">
          <cell r="C2075" t="str">
            <v>Прочие поступления по финансовой деятельности</v>
          </cell>
          <cell r="D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</row>
        <row r="2076">
          <cell r="C2076" t="str">
            <v>Сокращение ГК "Роснанотех" доли в уставном капитале проектной компании</v>
          </cell>
          <cell r="D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</row>
        <row r="2077">
          <cell r="C2077" t="str">
            <v>Сокращение Соинвесторами доли в уставном капитале проектной компании</v>
          </cell>
          <cell r="D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</row>
        <row r="2078">
          <cell r="C2078" t="str">
            <v>Погашение долгосрочных кредитов и займов</v>
          </cell>
          <cell r="D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</row>
        <row r="2079">
          <cell r="C2079" t="str">
            <v>Погашение краткосрочных кредитов и займов</v>
          </cell>
          <cell r="D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</row>
        <row r="2080">
          <cell r="C2080" t="str">
            <v>Доли в уставном капитале других компаний (краткосрочные выплаты)</v>
          </cell>
          <cell r="D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</row>
        <row r="2081">
          <cell r="C2081" t="str">
            <v>Акции (краткосрочные выплаты)</v>
          </cell>
          <cell r="D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</row>
        <row r="2082">
          <cell r="C2082" t="str">
            <v>Облигации (краткосрочные выплаты)</v>
          </cell>
          <cell r="D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</row>
        <row r="2083">
          <cell r="C2083" t="str">
            <v>Векселя (краткосрочные выплаты)</v>
          </cell>
          <cell r="D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</row>
        <row r="2084">
          <cell r="C2084" t="str">
            <v>Депозиты (краткосрочные выплаты)</v>
          </cell>
          <cell r="D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</row>
        <row r="2085">
          <cell r="C2085" t="str">
            <v>Overnight (краткосрочные выплаты)</v>
          </cell>
          <cell r="D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</row>
        <row r="2086">
          <cell r="C2086" t="str">
            <v>Прочие краткосрочные финансовые вложения (краткосрочные выплаты)</v>
          </cell>
          <cell r="D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</row>
        <row r="2087">
          <cell r="C2087" t="str">
            <v>По договорам в рамках ДДУ (краткосрочные выплаты)</v>
          </cell>
          <cell r="D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</row>
        <row r="2088">
          <cell r="C2088" t="str">
            <v>По прочим договорам (краткосрочные выплаты)</v>
          </cell>
          <cell r="D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</row>
        <row r="2089">
          <cell r="C2089" t="str">
            <v>Выкуп акций</v>
          </cell>
          <cell r="D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</row>
        <row r="2090">
          <cell r="C2090" t="str">
            <v>Дивиденды выплаченные</v>
          </cell>
          <cell r="D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</row>
        <row r="2091">
          <cell r="C2091" t="str">
            <v>Прочие выплаты</v>
          </cell>
          <cell r="D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</row>
        <row r="2092">
          <cell r="D2092" t="str">
            <v>Завод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-239200</v>
          </cell>
          <cell r="R2092">
            <v>-90200</v>
          </cell>
          <cell r="S2092">
            <v>-1320200</v>
          </cell>
          <cell r="T2092">
            <v>-1430400</v>
          </cell>
          <cell r="U2092">
            <v>-45200</v>
          </cell>
          <cell r="V2092">
            <v>-45200</v>
          </cell>
          <cell r="W2092">
            <v>-5400</v>
          </cell>
          <cell r="X2092">
            <v>-3175800</v>
          </cell>
        </row>
        <row r="2093">
          <cell r="C2093" t="str">
            <v>Поступления от реализации нанопродукции на внутреннем рынке</v>
          </cell>
          <cell r="D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</row>
        <row r="2094">
          <cell r="C2094" t="str">
            <v>Поступления от реализации нанопродукции на экспорт</v>
          </cell>
          <cell r="D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</row>
        <row r="2095">
          <cell r="C2095" t="str">
            <v>Поступления от прочей реализации</v>
          </cell>
          <cell r="D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</row>
        <row r="2096">
          <cell r="C2096" t="str">
            <v>Проценты по займам полученные</v>
          </cell>
          <cell r="D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</row>
        <row r="2097">
          <cell r="C2097" t="str">
            <v>Проценты по финансовым вложениям полученные</v>
          </cell>
          <cell r="D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</row>
        <row r="2098">
          <cell r="C2098" t="str">
            <v>Прочие проценты по финансовым вложениям полученные</v>
          </cell>
          <cell r="D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</row>
        <row r="2099">
          <cell r="C2099" t="str">
            <v>От совместной деятельности</v>
          </cell>
          <cell r="D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</row>
        <row r="2100">
          <cell r="C2100" t="str">
            <v>От реализации МПЗ (ТМЦ)</v>
          </cell>
          <cell r="D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</row>
        <row r="2101">
          <cell r="C2101" t="str">
            <v>От аренды</v>
          </cell>
          <cell r="D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</row>
        <row r="2102">
          <cell r="C2102" t="str">
            <v xml:space="preserve">От участия в других организациях  </v>
          </cell>
          <cell r="D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</row>
        <row r="2103">
          <cell r="C2103" t="str">
            <v>Пени, штрафы, неустойки</v>
          </cell>
          <cell r="D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</row>
        <row r="2104">
          <cell r="C2104" t="str">
            <v>Возмещение по страховым случаям</v>
          </cell>
          <cell r="D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C2105" t="str">
            <v>Прочие поступления по операционной деятельности</v>
          </cell>
          <cell r="D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</row>
        <row r="2106">
          <cell r="C2106" t="str">
            <v>Сырье и основные материалы</v>
          </cell>
          <cell r="D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</row>
        <row r="2107">
          <cell r="C2107" t="str">
            <v>Вспомогательные материалы</v>
          </cell>
          <cell r="D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</row>
        <row r="2108">
          <cell r="C2108" t="str">
            <v>Топливо</v>
          </cell>
          <cell r="D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</row>
        <row r="2109">
          <cell r="C2109" t="str">
            <v>Электроэнергия</v>
          </cell>
          <cell r="D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</row>
        <row r="2110">
          <cell r="C2110" t="str">
            <v>Прочие материальные затраты</v>
          </cell>
          <cell r="D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</row>
        <row r="2111">
          <cell r="C2111" t="str">
            <v>Услуги подрядчиков по обслуживанию и ремонту оборудования</v>
          </cell>
          <cell r="D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</row>
        <row r="2112">
          <cell r="C2112" t="str">
            <v>Транспортные услуги</v>
          </cell>
          <cell r="D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</row>
        <row r="2113">
          <cell r="C2113" t="str">
            <v>Прочие услуги производственного характера</v>
          </cell>
          <cell r="D2113" t="str">
            <v>Завод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5400</v>
          </cell>
          <cell r="R2113">
            <v>5400</v>
          </cell>
          <cell r="S2113">
            <v>5400</v>
          </cell>
          <cell r="T2113">
            <v>5400</v>
          </cell>
          <cell r="U2113">
            <v>5400</v>
          </cell>
          <cell r="V2113">
            <v>5400</v>
          </cell>
          <cell r="W2113">
            <v>5400</v>
          </cell>
          <cell r="X2113">
            <v>37800</v>
          </cell>
        </row>
        <row r="2114">
          <cell r="C2114" t="str">
            <v>Выплата на руки</v>
          </cell>
          <cell r="D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</row>
        <row r="2115">
          <cell r="C2115" t="str">
            <v>НДФЛ (только персонал)</v>
          </cell>
          <cell r="D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</row>
        <row r="2116">
          <cell r="C2116" t="str">
            <v>Премии на руки</v>
          </cell>
          <cell r="D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</row>
        <row r="2117">
          <cell r="C2117" t="str">
            <v>Льготы, компенсации</v>
          </cell>
          <cell r="D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</row>
        <row r="2118">
          <cell r="C2118" t="str">
            <v>Прочие удержания из з/п</v>
          </cell>
          <cell r="D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</row>
        <row r="2119">
          <cell r="C2119" t="str">
            <v>ЕСН – страховые взносы (включая ЕСН на выплаты членам СД)</v>
          </cell>
          <cell r="D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</row>
        <row r="2120">
          <cell r="C2120" t="str">
            <v>Услуги мобильной связи</v>
          </cell>
          <cell r="D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</row>
        <row r="2121">
          <cell r="C2121" t="str">
            <v>Услуги фиксированной связи</v>
          </cell>
          <cell r="D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</row>
        <row r="2122">
          <cell r="C2122" t="str">
            <v>Услуги Интернет</v>
          </cell>
          <cell r="D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</row>
        <row r="2123">
          <cell r="C2123" t="str">
            <v xml:space="preserve">Почтово-телеграфные и курьерские расходы </v>
          </cell>
          <cell r="D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</row>
        <row r="2124">
          <cell r="C2124" t="str">
            <v>Аренда каналов связи</v>
          </cell>
          <cell r="D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</row>
        <row r="2125">
          <cell r="C2125" t="str">
            <v>Коммунальные услуги</v>
          </cell>
          <cell r="D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</row>
        <row r="2126">
          <cell r="C2126" t="str">
            <v>Повышение квалификации и проф.переподготовка</v>
          </cell>
          <cell r="D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</row>
        <row r="2127">
          <cell r="C2127" t="str">
            <v>Услуги по ремонту и обслуживанию оргтехники</v>
          </cell>
          <cell r="D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</row>
        <row r="2128">
          <cell r="C2128" t="str">
            <v>Запасные части и расходные материалы для оргтехники</v>
          </cell>
          <cell r="D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</row>
        <row r="2129">
          <cell r="C2129" t="str">
            <v>Аудиторские услуги</v>
          </cell>
          <cell r="D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</row>
        <row r="2130">
          <cell r="C2130" t="str">
            <v>Юридические услуги</v>
          </cell>
          <cell r="D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</row>
        <row r="2131">
          <cell r="C2131" t="str">
            <v>Консультационные услуги (семинары)</v>
          </cell>
          <cell r="D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</row>
        <row r="2132">
          <cell r="C2132" t="str">
            <v>Услуги пожарной, вневедомственной и сторожевой охраны</v>
          </cell>
          <cell r="D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</row>
        <row r="2133">
          <cell r="C2133" t="str">
            <v>Рекламно-информационные расходы</v>
          </cell>
          <cell r="D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</row>
        <row r="2134">
          <cell r="C2134" t="str">
            <v>Участие на выставках и семинарах</v>
          </cell>
          <cell r="D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</row>
        <row r="2135">
          <cell r="C2135" t="str">
            <v>Фирменная и сувенирная продукция</v>
          </cell>
          <cell r="D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</row>
        <row r="2136">
          <cell r="C2136" t="str">
            <v>Спонсорские и социальные проекты</v>
          </cell>
          <cell r="D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</row>
        <row r="2137">
          <cell r="C2137" t="str">
            <v>Прочие расходы (PR)</v>
          </cell>
          <cell r="D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</row>
        <row r="2138">
          <cell r="C2138" t="str">
            <v>Услуги  по подбору персонала</v>
          </cell>
          <cell r="D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</row>
        <row r="2139">
          <cell r="C2139" t="str">
            <v xml:space="preserve">Уборка </v>
          </cell>
          <cell r="D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</row>
        <row r="2140">
          <cell r="C2140" t="str">
            <v>Обустройство офиса</v>
          </cell>
          <cell r="D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</row>
        <row r="2141">
          <cell r="C2141" t="str">
            <v>Канцелярские расходы</v>
          </cell>
          <cell r="D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</row>
        <row r="2142">
          <cell r="C2142" t="str">
            <v>Хозяйственные расходы</v>
          </cell>
          <cell r="D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</row>
        <row r="2143">
          <cell r="C2143" t="str">
            <v>Вода, чай, кофе</v>
          </cell>
          <cell r="D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</row>
        <row r="2144">
          <cell r="C2144" t="str">
            <v>Ремонт/ТО автотранспорт</v>
          </cell>
          <cell r="D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</row>
        <row r="2145">
          <cell r="C2145" t="str">
            <v xml:space="preserve">Аренда машин </v>
          </cell>
          <cell r="D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</row>
        <row r="2146">
          <cell r="C2146" t="str">
            <v>Страхование автотранспорта</v>
          </cell>
          <cell r="D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</row>
        <row r="2147">
          <cell r="C2147" t="str">
            <v>ГСМ</v>
          </cell>
          <cell r="D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</row>
        <row r="2148">
          <cell r="C2148" t="str">
            <v>Мойка, парковка, прочее</v>
          </cell>
          <cell r="D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</row>
        <row r="2149">
          <cell r="C2149" t="str">
            <v>Аренда автостоянки</v>
          </cell>
          <cell r="D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</row>
        <row r="2150">
          <cell r="C2150" t="str">
            <v>Аутсорсинг</v>
          </cell>
          <cell r="D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</row>
        <row r="2151">
          <cell r="C2151" t="str">
            <v>Услуги по организации переводов</v>
          </cell>
          <cell r="D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</row>
        <row r="2152">
          <cell r="C2152" t="str">
            <v>Услуги регистраторов, нотариальные услуги, сертификация</v>
          </cell>
          <cell r="D2152" t="str">
            <v>Завод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100000</v>
          </cell>
          <cell r="R2152">
            <v>45000</v>
          </cell>
          <cell r="S2152">
            <v>1275000</v>
          </cell>
          <cell r="T2152">
            <v>1425000</v>
          </cell>
          <cell r="U2152">
            <v>0</v>
          </cell>
          <cell r="V2152">
            <v>0</v>
          </cell>
          <cell r="W2152">
            <v>0</v>
          </cell>
          <cell r="X2152">
            <v>2845000</v>
          </cell>
        </row>
        <row r="2153">
          <cell r="C2153" t="str">
            <v>Справочно-правовые программы, 1С, КИАС</v>
          </cell>
          <cell r="D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</row>
        <row r="2154">
          <cell r="C2154" t="str">
            <v>Подписка на периодические издания</v>
          </cell>
          <cell r="D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</row>
        <row r="2155">
          <cell r="C2155" t="str">
            <v>Прочие работы и услуги сторонних организаций</v>
          </cell>
          <cell r="D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</row>
        <row r="2156">
          <cell r="C2156" t="str">
            <v>Командировочные расходы</v>
          </cell>
          <cell r="D2156" t="str">
            <v>Завод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133800</v>
          </cell>
          <cell r="R2156">
            <v>39800</v>
          </cell>
          <cell r="S2156">
            <v>39800</v>
          </cell>
          <cell r="T2156">
            <v>0</v>
          </cell>
          <cell r="U2156">
            <v>39800</v>
          </cell>
          <cell r="V2156">
            <v>39800</v>
          </cell>
          <cell r="W2156">
            <v>0</v>
          </cell>
          <cell r="X2156">
            <v>293000</v>
          </cell>
        </row>
        <row r="2157">
          <cell r="C2157" t="str">
            <v>Представительские расходы</v>
          </cell>
          <cell r="D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</row>
        <row r="2158">
          <cell r="C2158" t="str">
            <v>Арендная плата по направлениям (арендодателям)</v>
          </cell>
          <cell r="D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</row>
        <row r="2159">
          <cell r="C2159" t="str">
            <v>Лизинг</v>
          </cell>
          <cell r="D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</row>
        <row r="2160">
          <cell r="C2160" t="str">
            <v>Расходы на страхование</v>
          </cell>
          <cell r="D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</row>
        <row r="2161">
          <cell r="C2161" t="str">
            <v>Водный налог</v>
          </cell>
          <cell r="D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</row>
        <row r="2162">
          <cell r="C2162" t="str">
            <v>Плата за землю</v>
          </cell>
          <cell r="D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</row>
        <row r="2163">
          <cell r="C2163" t="str">
            <v>Транспортный налог</v>
          </cell>
          <cell r="D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</row>
        <row r="2164">
          <cell r="C2164" t="str">
            <v>Налог на имущество</v>
          </cell>
          <cell r="D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</row>
        <row r="2165">
          <cell r="C2165" t="str">
            <v xml:space="preserve">Прочие налоги, относимые на с/с </v>
          </cell>
          <cell r="D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</row>
        <row r="2166">
          <cell r="C2166" t="str">
            <v>Патентные расходы</v>
          </cell>
          <cell r="D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</row>
        <row r="2167">
          <cell r="C2167" t="str">
            <v>Затраты на экологию (кроме налогов и сборов (ст. ст. 20000 и 21500))</v>
          </cell>
          <cell r="D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</row>
        <row r="2168">
          <cell r="C2168" t="str">
            <v>Затраты на охрану труда</v>
          </cell>
          <cell r="D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</row>
        <row r="2169">
          <cell r="C2169" t="str">
            <v>Расходы социального характера</v>
          </cell>
          <cell r="D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</row>
        <row r="2170">
          <cell r="C2170" t="str">
            <v>НДС</v>
          </cell>
          <cell r="D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</row>
        <row r="2171">
          <cell r="C2171" t="str">
            <v>Налог на прибыль</v>
          </cell>
          <cell r="D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</row>
        <row r="2172">
          <cell r="C2172" t="str">
            <v>Прочие налоги</v>
          </cell>
          <cell r="D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</row>
        <row r="2173">
          <cell r="C2173" t="str">
            <v xml:space="preserve">Проценты по долгосрочным кредитам </v>
          </cell>
          <cell r="D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</row>
        <row r="2174">
          <cell r="C2174" t="str">
            <v>Проценты по краткосрочным кредитам</v>
          </cell>
          <cell r="D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</row>
        <row r="2175">
          <cell r="C2175" t="str">
            <v>Проценты по долгосрочным займам</v>
          </cell>
          <cell r="D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</row>
        <row r="2176">
          <cell r="C2176" t="str">
            <v>Проценты по краткосрочным займам</v>
          </cell>
          <cell r="D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</row>
        <row r="2177">
          <cell r="C2177" t="str">
            <v>Прочие проценты к уплате</v>
          </cell>
          <cell r="D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</row>
        <row r="2178">
          <cell r="C2178" t="str">
            <v>Оплата услуг кредитных организаций (за исключением ст. ст. 20500 и 21600)</v>
          </cell>
          <cell r="D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</row>
        <row r="2179">
          <cell r="C2179" t="str">
            <v>Пени, штрафы, неустойки признанные или по которым получено решение суда</v>
          </cell>
          <cell r="D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</row>
        <row r="2180">
          <cell r="C2180" t="str">
            <v>Затраты социального характера (кроме персонала)</v>
          </cell>
          <cell r="D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</row>
        <row r="2181">
          <cell r="C2181" t="str">
            <v>От содержания социальной сферы</v>
          </cell>
          <cell r="D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</row>
        <row r="2182">
          <cell r="C2182" t="str">
            <v>Добровольное медицинское страхование</v>
          </cell>
          <cell r="D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</row>
        <row r="2183">
          <cell r="C2183" t="str">
            <v>Выплаты вознаграждений членам Советов директоров и ревизионной комиссии</v>
          </cell>
          <cell r="D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</row>
        <row r="2184">
          <cell r="C2184" t="str">
            <v>Расходы на управление капиталом (переоценка, реестр, консультации)</v>
          </cell>
          <cell r="D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</row>
        <row r="2185">
          <cell r="C2185" t="str">
            <v xml:space="preserve">Расходы на проведение ежегодного собрания акционеров </v>
          </cell>
          <cell r="D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</row>
        <row r="2186">
          <cell r="C2186" t="str">
            <v>Расходы на службу безопасности</v>
          </cell>
          <cell r="D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</row>
        <row r="2187">
          <cell r="C2187" t="str">
            <v>Расходы на развитие</v>
          </cell>
          <cell r="D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</row>
        <row r="2188">
          <cell r="C2188" t="str">
            <v>Прочие расходы</v>
          </cell>
          <cell r="D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</row>
        <row r="2189">
          <cell r="C2189" t="str">
            <v>Поступления от реализации основных средств</v>
          </cell>
          <cell r="D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</row>
        <row r="2190">
          <cell r="C2190" t="str">
            <v>Поступления от реализации НМА</v>
          </cell>
          <cell r="D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</row>
        <row r="2191">
          <cell r="C2191" t="str">
            <v>Поступления от реализации прочих активов</v>
          </cell>
          <cell r="D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</row>
        <row r="2192">
          <cell r="C2192" t="str">
            <v>Доли в уставном капитале других компаний (долгосрочные поступления)</v>
          </cell>
          <cell r="D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</row>
        <row r="2193">
          <cell r="C2193" t="str">
            <v>Акции (долгосрочные поступления)</v>
          </cell>
          <cell r="D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</row>
        <row r="2194">
          <cell r="C2194" t="str">
            <v>Облигации (долгосрочные поступления)</v>
          </cell>
          <cell r="D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</row>
        <row r="2195">
          <cell r="C2195" t="str">
            <v>Векселя (долгосрочные поступления)</v>
          </cell>
          <cell r="D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</row>
        <row r="2196">
          <cell r="C2196" t="str">
            <v>Депозиты (долгосрочные поступления)</v>
          </cell>
          <cell r="D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</row>
        <row r="2197">
          <cell r="C2197" t="str">
            <v>Прочие долгосрочные активы (долгосрочные поступления)</v>
          </cell>
          <cell r="D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</row>
        <row r="2198">
          <cell r="C2198" t="str">
            <v>Возврат предоставленных долгосрочных кредитов и займов</v>
          </cell>
          <cell r="D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</row>
        <row r="2199">
          <cell r="C2199" t="str">
            <v>Возврат предоставленных краткосрочных кредитов и займов</v>
          </cell>
          <cell r="D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</row>
        <row r="2200">
          <cell r="C2200" t="str">
            <v>Возврат предоставленных прочих кредитов и займов</v>
          </cell>
          <cell r="D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</row>
        <row r="2201">
          <cell r="C2201" t="str">
            <v>Прочие поступления по инвестиционной деятельности</v>
          </cell>
          <cell r="D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</row>
        <row r="2202">
          <cell r="C2202" t="str">
            <v>Основное оборудование (01)</v>
          </cell>
          <cell r="D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</row>
        <row r="2203">
          <cell r="C2203" t="str">
            <v>Основное оборудование (02)</v>
          </cell>
          <cell r="D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</row>
        <row r="2204">
          <cell r="C2204" t="str">
            <v>Вспомогательное оборудование</v>
          </cell>
          <cell r="D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</row>
        <row r="2205">
          <cell r="C2205" t="str">
            <v>Покупка автотранспорта</v>
          </cell>
          <cell r="D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</row>
        <row r="2206">
          <cell r="C2206" t="str">
            <v>Мебель</v>
          </cell>
          <cell r="D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</row>
        <row r="2207">
          <cell r="C2207" t="str">
            <v>Компьютерное и офисное оборудование</v>
          </cell>
          <cell r="D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</row>
        <row r="2208">
          <cell r="C2208" t="str">
            <v>Оборудование для службы безопасности</v>
          </cell>
          <cell r="D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</row>
        <row r="2209">
          <cell r="C2209" t="str">
            <v>Земельные участки</v>
          </cell>
          <cell r="D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</row>
        <row r="2210">
          <cell r="C2210" t="str">
            <v>Прочее</v>
          </cell>
          <cell r="D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</row>
        <row r="2211">
          <cell r="C2211" t="str">
            <v>Приобретение программного обеспечения</v>
          </cell>
          <cell r="D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</row>
        <row r="2212">
          <cell r="C2212" t="str">
            <v>Приобретение прочих НМА</v>
          </cell>
          <cell r="D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</row>
        <row r="2213">
          <cell r="C2213" t="str">
            <v>Доли в уставном капитале других компаний (долгосрочные выплаты)</v>
          </cell>
          <cell r="D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</row>
        <row r="2214">
          <cell r="C2214" t="str">
            <v>Акции (долгосрочные выплаты)</v>
          </cell>
          <cell r="D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</row>
        <row r="2215">
          <cell r="C2215" t="str">
            <v>Облигации (долгосрочные выплаты)</v>
          </cell>
          <cell r="D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</row>
        <row r="2216">
          <cell r="C2216" t="str">
            <v>Векселя (долгосрочные выплаты)</v>
          </cell>
          <cell r="D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</row>
        <row r="2217">
          <cell r="C2217" t="str">
            <v>Депозиты (долгосрочные выплаты)</v>
          </cell>
          <cell r="D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</row>
        <row r="2218">
          <cell r="C2218" t="str">
            <v>Прочие долгосрочные активы (долгосрочные выплаты)</v>
          </cell>
          <cell r="D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</row>
        <row r="2219">
          <cell r="C2219" t="str">
            <v>Расходы на НИР и НИОКР</v>
          </cell>
          <cell r="D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C2220" t="str">
            <v>Разработка ТЗ на проектирование оборудования</v>
          </cell>
          <cell r="D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</row>
        <row r="2221">
          <cell r="C2221" t="str">
            <v>Разработка ТЗ на проектирование размещения оборудования</v>
          </cell>
          <cell r="D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</row>
        <row r="2222">
          <cell r="C2222" t="str">
            <v>Разработка ТЗ на организацию закупки и запуск технологического оборудования</v>
          </cell>
          <cell r="D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</row>
        <row r="2223">
          <cell r="C2223" t="str">
            <v>Разработка ТЗ на обучение персонала</v>
          </cell>
          <cell r="D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</row>
        <row r="2224">
          <cell r="C2224" t="str">
            <v>Разработка ТЗ на оказание прочих работ, услуг</v>
          </cell>
          <cell r="D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</row>
        <row r="2225">
          <cell r="C2225" t="str">
            <v>Предоставление долгосрочных кредитов и займов</v>
          </cell>
          <cell r="D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</row>
        <row r="2226">
          <cell r="C2226" t="str">
            <v>Предоставление краткосрочных кредитов и займов</v>
          </cell>
          <cell r="D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</row>
        <row r="2227">
          <cell r="C2227" t="str">
            <v>Предоставление прочих кредитов и займов</v>
          </cell>
          <cell r="D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</row>
        <row r="2228">
          <cell r="C2228" t="str">
            <v>Проектирование</v>
          </cell>
          <cell r="D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</row>
        <row r="2229">
          <cell r="C2229" t="str">
            <v>Генеральный подряд</v>
          </cell>
          <cell r="D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</row>
        <row r="2230">
          <cell r="C2230" t="str">
            <v>Прочие СМР</v>
          </cell>
          <cell r="D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</row>
        <row r="2231">
          <cell r="C2231" t="str">
            <v>Услуги по управлению проектом</v>
          </cell>
          <cell r="D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</row>
        <row r="2232">
          <cell r="C2232" t="str">
            <v>Ремонт офисных зданий, сооружений</v>
          </cell>
          <cell r="D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</row>
        <row r="2233">
          <cell r="C2233" t="str">
            <v>Затраты на развитие</v>
          </cell>
          <cell r="D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</row>
        <row r="2234">
          <cell r="C2234" t="str">
            <v>Оплата ГК "Роснанотех" доли в уставном капитале проектной компании</v>
          </cell>
          <cell r="D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</row>
        <row r="2235">
          <cell r="C2235" t="str">
            <v>Оплата  Соинвесторами доли в уставном капитале проектной компании</v>
          </cell>
          <cell r="D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</row>
        <row r="2236">
          <cell r="C2236" t="str">
            <v>Получение долгосрочных кредитов и займов</v>
          </cell>
          <cell r="D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</row>
        <row r="2237">
          <cell r="C2237" t="str">
            <v>Получение краткосрочных кредитов и займов</v>
          </cell>
          <cell r="D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</row>
        <row r="2238">
          <cell r="C2238" t="str">
            <v>Доли в уставном капитале других компаний (краткосрочные поступления)</v>
          </cell>
          <cell r="D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</row>
        <row r="2239">
          <cell r="C2239" t="str">
            <v>Акции (краткосрочные поступления)</v>
          </cell>
          <cell r="D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</row>
        <row r="2240">
          <cell r="C2240" t="str">
            <v>Облигации (краткосрочные поступления)</v>
          </cell>
          <cell r="D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</row>
        <row r="2241">
          <cell r="C2241" t="str">
            <v>Векселя (краткосрочные поступления)</v>
          </cell>
          <cell r="D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</row>
        <row r="2242">
          <cell r="C2242" t="str">
            <v>Депозиты (краткосрочные поступления)</v>
          </cell>
          <cell r="D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</row>
        <row r="2243">
          <cell r="C2243" t="str">
            <v>Overnight (краткосрочные поступления)</v>
          </cell>
          <cell r="D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</row>
        <row r="2244">
          <cell r="C2244" t="str">
            <v>Прочие краткосрочные финансовые вложения (краткосрочные поступления)</v>
          </cell>
          <cell r="D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</row>
        <row r="2245">
          <cell r="C2245" t="str">
            <v>По договорам в рамках ДДУ (краткосрочные поступления)</v>
          </cell>
          <cell r="D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</row>
        <row r="2246">
          <cell r="C2246" t="str">
            <v>По прочим договорам (краткосрочные поступления)</v>
          </cell>
          <cell r="D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</row>
        <row r="2247">
          <cell r="C2247" t="str">
            <v>Эмиссия акций</v>
          </cell>
          <cell r="D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</row>
        <row r="2248">
          <cell r="C2248" t="str">
            <v>Дивиденды полученные</v>
          </cell>
          <cell r="D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</row>
        <row r="2249">
          <cell r="C2249" t="str">
            <v>Прочие поступления по финансовой деятельности</v>
          </cell>
          <cell r="D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</row>
        <row r="2250">
          <cell r="C2250" t="str">
            <v>Сокращение ГК "Роснанотех" доли в уставном капитале проектной компании</v>
          </cell>
          <cell r="D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</row>
        <row r="2251">
          <cell r="C2251" t="str">
            <v>Сокращение Соинвесторами доли в уставном капитале проектной компании</v>
          </cell>
          <cell r="D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</row>
        <row r="2252">
          <cell r="C2252" t="str">
            <v>Погашение долгосрочных кредитов и займов</v>
          </cell>
          <cell r="D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</row>
        <row r="2253">
          <cell r="C2253" t="str">
            <v>Погашение краткосрочных кредитов и займов</v>
          </cell>
          <cell r="D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</row>
        <row r="2254">
          <cell r="C2254" t="str">
            <v>Доли в уставном капитале других компаний (краткосрочные выплаты)</v>
          </cell>
          <cell r="D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</row>
        <row r="2255">
          <cell r="C2255" t="str">
            <v>Акции (краткосрочные выплаты)</v>
          </cell>
          <cell r="D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</row>
        <row r="2256">
          <cell r="C2256" t="str">
            <v>Облигации (краткосрочные выплаты)</v>
          </cell>
          <cell r="D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</row>
        <row r="2257">
          <cell r="C2257" t="str">
            <v>Векселя (краткосрочные выплаты)</v>
          </cell>
          <cell r="D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</row>
        <row r="2258">
          <cell r="C2258" t="str">
            <v>Депозиты (краткосрочные выплаты)</v>
          </cell>
          <cell r="D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</row>
        <row r="2259">
          <cell r="C2259" t="str">
            <v>Overnight (краткосрочные выплаты)</v>
          </cell>
          <cell r="D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</row>
        <row r="2260">
          <cell r="C2260" t="str">
            <v>Прочие краткосрочные финансовые вложения (краткосрочные выплаты)</v>
          </cell>
          <cell r="D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</row>
        <row r="2261">
          <cell r="C2261" t="str">
            <v>По договорам в рамках ДДУ (краткосрочные выплаты)</v>
          </cell>
          <cell r="D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</row>
        <row r="2262">
          <cell r="C2262" t="str">
            <v>По прочим договорам (краткосрочные выплаты)</v>
          </cell>
          <cell r="D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</row>
        <row r="2263">
          <cell r="C2263" t="str">
            <v>Выкуп акций</v>
          </cell>
          <cell r="D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</row>
        <row r="2264">
          <cell r="C2264" t="str">
            <v>Дивиденды выплаченные</v>
          </cell>
          <cell r="D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</row>
        <row r="2265">
          <cell r="C2265" t="str">
            <v>Прочие выплаты</v>
          </cell>
          <cell r="D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</row>
        <row r="2266">
          <cell r="D2266" t="str">
            <v>Завод</v>
          </cell>
          <cell r="H2266">
            <v>-180000</v>
          </cell>
          <cell r="I2266">
            <v>-225000</v>
          </cell>
          <cell r="J2266">
            <v>0</v>
          </cell>
          <cell r="K2266">
            <v>-405000</v>
          </cell>
          <cell r="L2266">
            <v>0</v>
          </cell>
          <cell r="M2266">
            <v>0</v>
          </cell>
          <cell r="N2266">
            <v>-685000</v>
          </cell>
          <cell r="O2266">
            <v>-620000</v>
          </cell>
          <cell r="P2266">
            <v>-74558</v>
          </cell>
          <cell r="Q2266">
            <v>-425000</v>
          </cell>
          <cell r="R2266">
            <v>-285000</v>
          </cell>
          <cell r="S2266">
            <v>-192500</v>
          </cell>
          <cell r="T2266">
            <v>-192500</v>
          </cell>
          <cell r="U2266">
            <v>-192500</v>
          </cell>
          <cell r="V2266">
            <v>-980000</v>
          </cell>
          <cell r="W2266">
            <v>-80000</v>
          </cell>
          <cell r="X2266">
            <v>-3727058</v>
          </cell>
        </row>
        <row r="2267">
          <cell r="C2267" t="str">
            <v>Поступления от реализации нанопродукции на внутреннем рынке</v>
          </cell>
          <cell r="D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</row>
        <row r="2268">
          <cell r="C2268" t="str">
            <v>Поступления от реализации нанопродукции на экспорт</v>
          </cell>
          <cell r="D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</row>
        <row r="2269">
          <cell r="C2269" t="str">
            <v>Поступления от прочей реализации</v>
          </cell>
          <cell r="D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</row>
        <row r="2270">
          <cell r="C2270" t="str">
            <v>Проценты по займам полученные</v>
          </cell>
          <cell r="D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</row>
        <row r="2271">
          <cell r="C2271" t="str">
            <v>Проценты по финансовым вложениям полученные</v>
          </cell>
          <cell r="D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</row>
        <row r="2272">
          <cell r="C2272" t="str">
            <v>Прочие проценты по финансовым вложениям полученные</v>
          </cell>
          <cell r="D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</row>
        <row r="2273">
          <cell r="C2273" t="str">
            <v>От совместной деятельности</v>
          </cell>
          <cell r="D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</row>
        <row r="2274">
          <cell r="C2274" t="str">
            <v>От реализации МПЗ (ТМЦ)</v>
          </cell>
          <cell r="D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</row>
        <row r="2275">
          <cell r="C2275" t="str">
            <v>От аренды</v>
          </cell>
          <cell r="D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</row>
        <row r="2276">
          <cell r="C2276" t="str">
            <v xml:space="preserve">От участия в других организациях  </v>
          </cell>
          <cell r="D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</row>
        <row r="2277">
          <cell r="C2277" t="str">
            <v>Пени, штрафы, неустойки</v>
          </cell>
          <cell r="D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</row>
        <row r="2278">
          <cell r="C2278" t="str">
            <v>Возмещение по страховым случаям</v>
          </cell>
          <cell r="D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</row>
        <row r="2279">
          <cell r="C2279" t="str">
            <v>Прочие поступления по операционной деятельности</v>
          </cell>
          <cell r="D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</row>
        <row r="2280">
          <cell r="C2280" t="str">
            <v>Сырье и основные материалы</v>
          </cell>
          <cell r="D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</row>
        <row r="2281">
          <cell r="C2281" t="str">
            <v>Вспомогательные материалы</v>
          </cell>
          <cell r="D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</row>
        <row r="2282">
          <cell r="C2282" t="str">
            <v>Топливо</v>
          </cell>
          <cell r="D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</row>
        <row r="2283">
          <cell r="C2283" t="str">
            <v>Электроэнергия</v>
          </cell>
          <cell r="D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</row>
        <row r="2284">
          <cell r="C2284" t="str">
            <v>Прочие материальные затраты</v>
          </cell>
          <cell r="D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</row>
        <row r="2285">
          <cell r="C2285" t="str">
            <v>Услуги подрядчиков по обслуживанию и ремонту оборудования</v>
          </cell>
          <cell r="D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</row>
        <row r="2286">
          <cell r="C2286" t="str">
            <v>Транспортные услуги</v>
          </cell>
          <cell r="D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</row>
        <row r="2287">
          <cell r="C2287" t="str">
            <v>Прочие услуги производственного характера</v>
          </cell>
          <cell r="D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</row>
        <row r="2288">
          <cell r="C2288" t="str">
            <v>Выплата на руки</v>
          </cell>
          <cell r="D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</row>
        <row r="2289">
          <cell r="C2289" t="str">
            <v>НДФЛ (только персонал)</v>
          </cell>
          <cell r="D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</row>
        <row r="2290">
          <cell r="C2290" t="str">
            <v>Премии на руки</v>
          </cell>
          <cell r="D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</row>
        <row r="2291">
          <cell r="C2291" t="str">
            <v>Льготы, компенсации</v>
          </cell>
          <cell r="D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</row>
        <row r="2292">
          <cell r="C2292" t="str">
            <v>Прочие удержания из з/п</v>
          </cell>
          <cell r="D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</row>
        <row r="2293">
          <cell r="C2293" t="str">
            <v>ЕСН – страховые взносы (включая ЕСН на выплаты членам СД)</v>
          </cell>
          <cell r="D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</row>
        <row r="2294">
          <cell r="C2294" t="str">
            <v>Услуги мобильной связи</v>
          </cell>
          <cell r="D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</row>
        <row r="2295">
          <cell r="C2295" t="str">
            <v>Услуги фиксированной связи</v>
          </cell>
          <cell r="D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</row>
        <row r="2296">
          <cell r="C2296" t="str">
            <v>Услуги Интернет</v>
          </cell>
          <cell r="D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</row>
        <row r="2297">
          <cell r="C2297" t="str">
            <v xml:space="preserve">Почтово-телеграфные и курьерские расходы </v>
          </cell>
          <cell r="D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</row>
        <row r="2298">
          <cell r="C2298" t="str">
            <v>Аренда каналов связи</v>
          </cell>
          <cell r="D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</row>
        <row r="2299">
          <cell r="C2299" t="str">
            <v>Коммунальные услуги</v>
          </cell>
          <cell r="D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</row>
        <row r="2300">
          <cell r="C2300" t="str">
            <v>Повышение квалификации и проф.переподготовка</v>
          </cell>
          <cell r="D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</row>
        <row r="2301">
          <cell r="C2301" t="str">
            <v>Услуги по ремонту и обслуживанию оргтехники</v>
          </cell>
          <cell r="D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</row>
        <row r="2302">
          <cell r="C2302" t="str">
            <v>Запасные части и расходные материалы для оргтехники</v>
          </cell>
          <cell r="D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</row>
        <row r="2303">
          <cell r="C2303" t="str">
            <v>Аудиторские услуги</v>
          </cell>
          <cell r="D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</row>
        <row r="2304">
          <cell r="C2304" t="str">
            <v>Юридические услуги</v>
          </cell>
          <cell r="D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</row>
        <row r="2305">
          <cell r="C2305" t="str">
            <v>Консультационные услуги (семинары)</v>
          </cell>
          <cell r="D2305" t="str">
            <v>Завод</v>
          </cell>
          <cell r="H2305">
            <v>180000</v>
          </cell>
          <cell r="I2305">
            <v>225000</v>
          </cell>
          <cell r="J2305">
            <v>0</v>
          </cell>
          <cell r="K2305">
            <v>405000</v>
          </cell>
          <cell r="L2305">
            <v>0</v>
          </cell>
          <cell r="M2305">
            <v>0</v>
          </cell>
          <cell r="N2305">
            <v>685000</v>
          </cell>
          <cell r="O2305">
            <v>620000</v>
          </cell>
          <cell r="P2305">
            <v>74558</v>
          </cell>
          <cell r="Q2305">
            <v>425000</v>
          </cell>
          <cell r="R2305">
            <v>285000</v>
          </cell>
          <cell r="S2305">
            <v>192500</v>
          </cell>
          <cell r="T2305">
            <v>192500</v>
          </cell>
          <cell r="U2305">
            <v>192500</v>
          </cell>
          <cell r="V2305">
            <v>80000</v>
          </cell>
          <cell r="W2305">
            <v>80000</v>
          </cell>
          <cell r="X2305">
            <v>2827058</v>
          </cell>
        </row>
        <row r="2306">
          <cell r="C2306" t="str">
            <v>Услуги пожарной, вневедомственной и сторожевой охраны</v>
          </cell>
          <cell r="D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</row>
        <row r="2307">
          <cell r="C2307" t="str">
            <v>Рекламно-информационные расходы</v>
          </cell>
          <cell r="D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</row>
        <row r="2308">
          <cell r="C2308" t="str">
            <v>Участие на выставках и семинарах</v>
          </cell>
          <cell r="D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</row>
        <row r="2309">
          <cell r="C2309" t="str">
            <v>Фирменная и сувенирная продукция</v>
          </cell>
          <cell r="D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</row>
        <row r="2310">
          <cell r="C2310" t="str">
            <v>Спонсорские и социальные проекты</v>
          </cell>
          <cell r="D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</row>
        <row r="2311">
          <cell r="C2311" t="str">
            <v>Прочие расходы (PR)</v>
          </cell>
          <cell r="D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</row>
        <row r="2312">
          <cell r="C2312" t="str">
            <v>Услуги  по подбору персонала</v>
          </cell>
          <cell r="D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</row>
        <row r="2313">
          <cell r="C2313" t="str">
            <v xml:space="preserve">Уборка </v>
          </cell>
          <cell r="D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</row>
        <row r="2314">
          <cell r="C2314" t="str">
            <v>Обустройство офиса</v>
          </cell>
          <cell r="D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</row>
        <row r="2315">
          <cell r="C2315" t="str">
            <v>Канцелярские расходы</v>
          </cell>
          <cell r="D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</row>
        <row r="2316">
          <cell r="C2316" t="str">
            <v>Хозяйственные расходы</v>
          </cell>
          <cell r="D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</row>
        <row r="2317">
          <cell r="C2317" t="str">
            <v>Вода, чай, кофе</v>
          </cell>
          <cell r="D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</row>
        <row r="2318">
          <cell r="C2318" t="str">
            <v>Ремонт/ТО автотранспорт</v>
          </cell>
          <cell r="D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</row>
        <row r="2319">
          <cell r="C2319" t="str">
            <v xml:space="preserve">Аренда машин </v>
          </cell>
          <cell r="D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</row>
        <row r="2320">
          <cell r="C2320" t="str">
            <v>Страхование автотранспорта</v>
          </cell>
          <cell r="D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</row>
        <row r="2321">
          <cell r="C2321" t="str">
            <v>ГСМ</v>
          </cell>
          <cell r="D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</row>
        <row r="2322">
          <cell r="C2322" t="str">
            <v>Мойка, парковка, прочее</v>
          </cell>
          <cell r="D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</row>
        <row r="2323">
          <cell r="C2323" t="str">
            <v>Аренда автостоянки</v>
          </cell>
          <cell r="D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</row>
        <row r="2324">
          <cell r="C2324" t="str">
            <v>Аутсорсинг</v>
          </cell>
          <cell r="D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</row>
        <row r="2325">
          <cell r="C2325" t="str">
            <v>Услуги по организации переводов</v>
          </cell>
          <cell r="D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</row>
        <row r="2326">
          <cell r="C2326" t="str">
            <v>Услуги регистраторов, нотариальные услуги, сертификация</v>
          </cell>
          <cell r="D2326" t="str">
            <v>Завод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900000</v>
          </cell>
          <cell r="W2326">
            <v>0</v>
          </cell>
          <cell r="X2326">
            <v>900000</v>
          </cell>
        </row>
        <row r="2327">
          <cell r="C2327" t="str">
            <v>Справочно-правовые программы, 1С, КИАС</v>
          </cell>
          <cell r="D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</row>
        <row r="2328">
          <cell r="C2328" t="str">
            <v>Подписка на периодические издания</v>
          </cell>
          <cell r="D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</row>
        <row r="2329">
          <cell r="C2329" t="str">
            <v>Прочие работы и услуги сторонних организаций</v>
          </cell>
          <cell r="D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</row>
        <row r="2330">
          <cell r="C2330" t="str">
            <v>Командировочные расходы</v>
          </cell>
          <cell r="D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</row>
        <row r="2331">
          <cell r="C2331" t="str">
            <v>Представительские расходы</v>
          </cell>
          <cell r="D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</row>
        <row r="2332">
          <cell r="C2332" t="str">
            <v>Арендная плата по направлениям (арендодателям)</v>
          </cell>
          <cell r="D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</row>
        <row r="2333">
          <cell r="C2333" t="str">
            <v>Лизинг</v>
          </cell>
          <cell r="D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</row>
        <row r="2334">
          <cell r="C2334" t="str">
            <v>Расходы на страхование</v>
          </cell>
          <cell r="D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</row>
        <row r="2335">
          <cell r="C2335" t="str">
            <v>Водный налог</v>
          </cell>
          <cell r="D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</row>
        <row r="2336">
          <cell r="C2336" t="str">
            <v>Плата за землю</v>
          </cell>
          <cell r="D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</row>
        <row r="2337">
          <cell r="C2337" t="str">
            <v>Транспортный налог</v>
          </cell>
          <cell r="D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</row>
        <row r="2338">
          <cell r="C2338" t="str">
            <v>Налог на имущество</v>
          </cell>
          <cell r="D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</row>
        <row r="2339">
          <cell r="C2339" t="str">
            <v xml:space="preserve">Прочие налоги, относимые на с/с </v>
          </cell>
          <cell r="D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</row>
        <row r="2340">
          <cell r="C2340" t="str">
            <v>Патентные расходы</v>
          </cell>
          <cell r="D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</row>
        <row r="2341">
          <cell r="C2341" t="str">
            <v>Затраты на экологию (кроме налогов и сборов (ст. ст. 20000 и 21500))</v>
          </cell>
          <cell r="D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</row>
        <row r="2342">
          <cell r="C2342" t="str">
            <v>Затраты на охрану труда</v>
          </cell>
          <cell r="D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</row>
        <row r="2343">
          <cell r="C2343" t="str">
            <v>Расходы социального характера</v>
          </cell>
          <cell r="D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</row>
        <row r="2344">
          <cell r="C2344" t="str">
            <v>НДС</v>
          </cell>
          <cell r="D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</row>
        <row r="2345">
          <cell r="C2345" t="str">
            <v>Налог на прибыль</v>
          </cell>
          <cell r="D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</row>
        <row r="2346">
          <cell r="C2346" t="str">
            <v>Прочие налоги</v>
          </cell>
          <cell r="D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</row>
        <row r="2347">
          <cell r="C2347" t="str">
            <v xml:space="preserve">Проценты по долгосрочным кредитам </v>
          </cell>
          <cell r="D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C2348" t="str">
            <v>Проценты по краткосрочным кредитам</v>
          </cell>
          <cell r="D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</row>
        <row r="2349">
          <cell r="C2349" t="str">
            <v>Проценты по долгосрочным займам</v>
          </cell>
          <cell r="D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</row>
        <row r="2350">
          <cell r="C2350" t="str">
            <v>Проценты по краткосрочным займам</v>
          </cell>
          <cell r="D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</row>
        <row r="2351">
          <cell r="C2351" t="str">
            <v>Прочие проценты к уплате</v>
          </cell>
          <cell r="D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</row>
        <row r="2352">
          <cell r="C2352" t="str">
            <v>Оплата услуг кредитных организаций (за исключением ст. ст. 20500 и 21600)</v>
          </cell>
          <cell r="D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</row>
        <row r="2353">
          <cell r="C2353" t="str">
            <v>Пени, штрафы, неустойки признанные или по которым получено решение суда</v>
          </cell>
          <cell r="D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</row>
        <row r="2354">
          <cell r="C2354" t="str">
            <v>Затраты социального характера (кроме персонала)</v>
          </cell>
          <cell r="D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</row>
        <row r="2355">
          <cell r="C2355" t="str">
            <v>От содержания социальной сферы</v>
          </cell>
          <cell r="D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</row>
        <row r="2356">
          <cell r="C2356" t="str">
            <v>Добровольное медицинское страхование</v>
          </cell>
          <cell r="D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</row>
        <row r="2357">
          <cell r="C2357" t="str">
            <v>Выплаты вознаграждений членам Советов директоров и ревизионной комиссии</v>
          </cell>
          <cell r="D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</row>
        <row r="2358">
          <cell r="C2358" t="str">
            <v>Расходы на управление капиталом (переоценка, реестр, консультации)</v>
          </cell>
          <cell r="D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</row>
        <row r="2359">
          <cell r="C2359" t="str">
            <v xml:space="preserve">Расходы на проведение ежегодного собрания акционеров </v>
          </cell>
          <cell r="D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</row>
        <row r="2360">
          <cell r="C2360" t="str">
            <v>Расходы на службу безопасности</v>
          </cell>
          <cell r="D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</row>
        <row r="2361">
          <cell r="C2361" t="str">
            <v>Расходы на развитие</v>
          </cell>
          <cell r="D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C2362" t="str">
            <v>Прочие расходы</v>
          </cell>
          <cell r="D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</row>
        <row r="2363">
          <cell r="C2363" t="str">
            <v>Поступления от реализации основных средств</v>
          </cell>
          <cell r="D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</row>
        <row r="2364">
          <cell r="C2364" t="str">
            <v>Поступления от реализации НМА</v>
          </cell>
          <cell r="D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</row>
        <row r="2365">
          <cell r="C2365" t="str">
            <v>Поступления от реализации прочих активов</v>
          </cell>
          <cell r="D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</row>
        <row r="2366">
          <cell r="C2366" t="str">
            <v>Доли в уставном капитале других компаний (долгосрочные поступления)</v>
          </cell>
          <cell r="D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</row>
        <row r="2367">
          <cell r="C2367" t="str">
            <v>Акции (долгосрочные поступления)</v>
          </cell>
          <cell r="D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</row>
        <row r="2368">
          <cell r="C2368" t="str">
            <v>Облигации (долгосрочные поступления)</v>
          </cell>
          <cell r="D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</row>
        <row r="2369">
          <cell r="C2369" t="str">
            <v>Векселя (долгосрочные поступления)</v>
          </cell>
          <cell r="D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</row>
        <row r="2370">
          <cell r="C2370" t="str">
            <v>Депозиты (долгосрочные поступления)</v>
          </cell>
          <cell r="D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</row>
        <row r="2371">
          <cell r="C2371" t="str">
            <v>Прочие долгосрочные активы (долгосрочные поступления)</v>
          </cell>
          <cell r="D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</row>
        <row r="2372">
          <cell r="C2372" t="str">
            <v>Возврат предоставленных долгосрочных кредитов и займов</v>
          </cell>
          <cell r="D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</row>
        <row r="2373">
          <cell r="C2373" t="str">
            <v>Возврат предоставленных краткосрочных кредитов и займов</v>
          </cell>
          <cell r="D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</row>
        <row r="2374">
          <cell r="C2374" t="str">
            <v>Возврат предоставленных прочих кредитов и займов</v>
          </cell>
          <cell r="D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</row>
        <row r="2375">
          <cell r="C2375" t="str">
            <v>Прочие поступления по инвестиционной деятельности</v>
          </cell>
          <cell r="D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</row>
        <row r="2376">
          <cell r="C2376" t="str">
            <v>Основное оборудование (01)</v>
          </cell>
          <cell r="D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</row>
        <row r="2377">
          <cell r="C2377" t="str">
            <v>Основное оборудование (02)</v>
          </cell>
          <cell r="D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</row>
        <row r="2378">
          <cell r="C2378" t="str">
            <v>Вспомогательное оборудование</v>
          </cell>
          <cell r="D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</row>
        <row r="2379">
          <cell r="C2379" t="str">
            <v>Покупка автотранспорта</v>
          </cell>
          <cell r="D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</row>
        <row r="2380">
          <cell r="C2380" t="str">
            <v>Мебель</v>
          </cell>
          <cell r="D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</row>
        <row r="2381">
          <cell r="C2381" t="str">
            <v>Компьютерное и офисное оборудование</v>
          </cell>
          <cell r="D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</row>
        <row r="2382">
          <cell r="C2382" t="str">
            <v>Оборудование для службы безопасности</v>
          </cell>
          <cell r="D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</row>
        <row r="2383">
          <cell r="C2383" t="str">
            <v>Земельные участки</v>
          </cell>
          <cell r="D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</row>
        <row r="2384">
          <cell r="C2384" t="str">
            <v>Прочее</v>
          </cell>
          <cell r="D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</row>
        <row r="2385">
          <cell r="C2385" t="str">
            <v>Приобретение программного обеспечения</v>
          </cell>
          <cell r="D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</row>
        <row r="2386">
          <cell r="C2386" t="str">
            <v>Приобретение прочих НМА</v>
          </cell>
          <cell r="D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</row>
        <row r="2387">
          <cell r="C2387" t="str">
            <v>Доли в уставном капитале других компаний (долгосрочные выплаты)</v>
          </cell>
          <cell r="D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</row>
        <row r="2388">
          <cell r="C2388" t="str">
            <v>Акции (долгосрочные выплаты)</v>
          </cell>
          <cell r="D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</row>
        <row r="2389">
          <cell r="C2389" t="str">
            <v>Облигации (долгосрочные выплаты)</v>
          </cell>
          <cell r="D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</row>
        <row r="2390">
          <cell r="C2390" t="str">
            <v>Векселя (долгосрочные выплаты)</v>
          </cell>
          <cell r="D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</row>
        <row r="2391">
          <cell r="C2391" t="str">
            <v>Депозиты (долгосрочные выплаты)</v>
          </cell>
          <cell r="D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</row>
        <row r="2392">
          <cell r="C2392" t="str">
            <v>Прочие долгосрочные активы (долгосрочные выплаты)</v>
          </cell>
          <cell r="D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</row>
        <row r="2393">
          <cell r="C2393" t="str">
            <v>Расходы на НИР и НИОКР</v>
          </cell>
          <cell r="D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</row>
        <row r="2394">
          <cell r="C2394" t="str">
            <v>Разработка ТЗ на проектирование оборудования</v>
          </cell>
          <cell r="D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</row>
        <row r="2395">
          <cell r="C2395" t="str">
            <v>Разработка ТЗ на проектирование размещения оборудования</v>
          </cell>
          <cell r="D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</row>
        <row r="2396">
          <cell r="C2396" t="str">
            <v>Разработка ТЗ на организацию закупки и запуск технологического оборудования</v>
          </cell>
          <cell r="D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</row>
        <row r="2397">
          <cell r="C2397" t="str">
            <v>Разработка ТЗ на обучение персонала</v>
          </cell>
          <cell r="D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</row>
        <row r="2398">
          <cell r="C2398" t="str">
            <v>Разработка ТЗ на оказание прочих работ, услуг</v>
          </cell>
          <cell r="D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</row>
        <row r="2399">
          <cell r="C2399" t="str">
            <v>Предоставление долгосрочных кредитов и займов</v>
          </cell>
          <cell r="D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</row>
        <row r="2400">
          <cell r="C2400" t="str">
            <v>Предоставление краткосрочных кредитов и займов</v>
          </cell>
          <cell r="D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</row>
        <row r="2401">
          <cell r="C2401" t="str">
            <v>Предоставление прочих кредитов и займов</v>
          </cell>
          <cell r="D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</row>
        <row r="2402">
          <cell r="C2402" t="str">
            <v>Проектирование</v>
          </cell>
          <cell r="D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</row>
        <row r="2403">
          <cell r="C2403" t="str">
            <v>Генеральный подряд</v>
          </cell>
          <cell r="D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</row>
        <row r="2404">
          <cell r="C2404" t="str">
            <v>Прочие СМР</v>
          </cell>
          <cell r="D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</row>
        <row r="2405">
          <cell r="C2405" t="str">
            <v>Услуги по управлению проектом</v>
          </cell>
          <cell r="D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</row>
        <row r="2406">
          <cell r="C2406" t="str">
            <v>Ремонт офисных зданий, сооружений</v>
          </cell>
          <cell r="D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</row>
        <row r="2407">
          <cell r="C2407" t="str">
            <v>Затраты на развитие</v>
          </cell>
          <cell r="D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</row>
        <row r="2408">
          <cell r="C2408" t="str">
            <v>Оплата ГК "Роснанотех" доли в уставном капитале проектной компании</v>
          </cell>
          <cell r="D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</row>
        <row r="2409">
          <cell r="C2409" t="str">
            <v>Оплата  Соинвесторами доли в уставном капитале проектной компании</v>
          </cell>
          <cell r="D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</row>
        <row r="2410">
          <cell r="C2410" t="str">
            <v>Получение долгосрочных кредитов и займов</v>
          </cell>
          <cell r="D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</row>
        <row r="2411">
          <cell r="C2411" t="str">
            <v>Получение краткосрочных кредитов и займов</v>
          </cell>
          <cell r="D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</row>
        <row r="2412">
          <cell r="C2412" t="str">
            <v>Доли в уставном капитале других компаний (краткосрочные поступления)</v>
          </cell>
          <cell r="D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C2413" t="str">
            <v>Акции (краткосрочные поступления)</v>
          </cell>
          <cell r="D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</row>
        <row r="2414">
          <cell r="C2414" t="str">
            <v>Облигации (краткосрочные поступления)</v>
          </cell>
          <cell r="D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</row>
        <row r="2415">
          <cell r="C2415" t="str">
            <v>Векселя (краткосрочные поступления)</v>
          </cell>
          <cell r="D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</row>
        <row r="2416">
          <cell r="C2416" t="str">
            <v>Депозиты (краткосрочные поступления)</v>
          </cell>
          <cell r="D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</row>
        <row r="2417">
          <cell r="C2417" t="str">
            <v>Overnight (краткосрочные поступления)</v>
          </cell>
          <cell r="D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C2418" t="str">
            <v>Прочие краткосрочные финансовые вложения (краткосрочные поступления)</v>
          </cell>
          <cell r="D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</row>
        <row r="2419">
          <cell r="C2419" t="str">
            <v>По договорам в рамках ДДУ (краткосрочные поступления)</v>
          </cell>
          <cell r="D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</row>
        <row r="2420">
          <cell r="C2420" t="str">
            <v>По прочим договорам (краткосрочные поступления)</v>
          </cell>
          <cell r="D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</row>
        <row r="2421">
          <cell r="C2421" t="str">
            <v>Эмиссия акций</v>
          </cell>
          <cell r="D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</row>
        <row r="2422">
          <cell r="C2422" t="str">
            <v>Дивиденды полученные</v>
          </cell>
          <cell r="D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</row>
        <row r="2423">
          <cell r="C2423" t="str">
            <v>Прочие поступления по финансовой деятельности</v>
          </cell>
          <cell r="D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</row>
        <row r="2424">
          <cell r="C2424" t="str">
            <v>Сокращение ГК "Роснанотех" доли в уставном капитале проектной компании</v>
          </cell>
          <cell r="D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</row>
        <row r="2425">
          <cell r="C2425" t="str">
            <v>Сокращение Соинвесторами доли в уставном капитале проектной компании</v>
          </cell>
          <cell r="D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</row>
        <row r="2426">
          <cell r="C2426" t="str">
            <v>Погашение долгосрочных кредитов и займов</v>
          </cell>
          <cell r="D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</row>
        <row r="2427">
          <cell r="C2427" t="str">
            <v>Погашение краткосрочных кредитов и займов</v>
          </cell>
          <cell r="D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</row>
        <row r="2428">
          <cell r="C2428" t="str">
            <v>Доли в уставном капитале других компаний (краткосрочные выплаты)</v>
          </cell>
          <cell r="D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</row>
        <row r="2429">
          <cell r="C2429" t="str">
            <v>Акции (краткосрочные выплаты)</v>
          </cell>
          <cell r="D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</row>
        <row r="2430">
          <cell r="C2430" t="str">
            <v>Облигации (краткосрочные выплаты)</v>
          </cell>
          <cell r="D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</row>
        <row r="2431">
          <cell r="C2431" t="str">
            <v>Векселя (краткосрочные выплаты)</v>
          </cell>
          <cell r="D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</row>
        <row r="2432">
          <cell r="C2432" t="str">
            <v>Депозиты (краткосрочные выплаты)</v>
          </cell>
          <cell r="D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</row>
        <row r="2433">
          <cell r="C2433" t="str">
            <v>Overnight (краткосрочные выплаты)</v>
          </cell>
          <cell r="D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</row>
        <row r="2434">
          <cell r="C2434" t="str">
            <v>Прочие краткосрочные финансовые вложения (краткосрочные выплаты)</v>
          </cell>
          <cell r="D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</row>
        <row r="2435">
          <cell r="C2435" t="str">
            <v>По договорам в рамках ДДУ (краткосрочные выплаты)</v>
          </cell>
          <cell r="D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</row>
        <row r="2436">
          <cell r="C2436" t="str">
            <v>По прочим договорам (краткосрочные выплаты)</v>
          </cell>
          <cell r="D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</row>
        <row r="2437">
          <cell r="C2437" t="str">
            <v>Выкуп акций</v>
          </cell>
          <cell r="D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</row>
        <row r="2438">
          <cell r="C2438" t="str">
            <v>Дивиденды выплаченные</v>
          </cell>
          <cell r="D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</row>
        <row r="2439">
          <cell r="C2439" t="str">
            <v>Прочие выплаты</v>
          </cell>
          <cell r="D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</row>
        <row r="2440">
          <cell r="D2440" t="str">
            <v>Завод</v>
          </cell>
          <cell r="H2440">
            <v>750000</v>
          </cell>
          <cell r="I2440">
            <v>-250000</v>
          </cell>
          <cell r="J2440">
            <v>-250000</v>
          </cell>
          <cell r="K2440">
            <v>250000</v>
          </cell>
          <cell r="L2440">
            <v>-289227.59999999998</v>
          </cell>
          <cell r="M2440">
            <v>-174403.6</v>
          </cell>
          <cell r="N2440">
            <v>-6632</v>
          </cell>
          <cell r="O2440">
            <v>-571823.19999999995</v>
          </cell>
          <cell r="P2440">
            <v>-289227.5</v>
          </cell>
          <cell r="Q2440">
            <v>-320355.59999999998</v>
          </cell>
          <cell r="R2440">
            <v>-4920355.5999999996</v>
          </cell>
          <cell r="S2440">
            <v>-329355.59999999998</v>
          </cell>
          <cell r="T2440">
            <v>-2320355.6</v>
          </cell>
          <cell r="U2440">
            <v>-1320355.6000000001</v>
          </cell>
          <cell r="V2440">
            <v>-1320355.6000000001</v>
          </cell>
          <cell r="W2440">
            <v>-1420355.6</v>
          </cell>
          <cell r="X2440">
            <v>-13282803.099999998</v>
          </cell>
        </row>
        <row r="2441">
          <cell r="C2441" t="str">
            <v>Поступления от реализации нанопродукции на внутреннем рынке</v>
          </cell>
          <cell r="D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</row>
        <row r="2442">
          <cell r="C2442" t="str">
            <v>Поступления от реализации нанопродукции на экспорт</v>
          </cell>
          <cell r="D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</row>
        <row r="2443">
          <cell r="C2443" t="str">
            <v>Поступления от прочей реализации</v>
          </cell>
          <cell r="D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</row>
        <row r="2444">
          <cell r="C2444" t="str">
            <v>Проценты по займам полученные</v>
          </cell>
          <cell r="D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</row>
        <row r="2445">
          <cell r="C2445" t="str">
            <v>Проценты по финансовым вложениям полученные</v>
          </cell>
          <cell r="D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</row>
        <row r="2446">
          <cell r="C2446" t="str">
            <v>Прочие проценты по финансовым вложениям полученные</v>
          </cell>
          <cell r="D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</row>
        <row r="2447">
          <cell r="C2447" t="str">
            <v>От совместной деятельности</v>
          </cell>
          <cell r="D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</row>
        <row r="2448">
          <cell r="C2448" t="str">
            <v>От реализации МПЗ (ТМЦ)</v>
          </cell>
          <cell r="D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</row>
        <row r="2449">
          <cell r="C2449" t="str">
            <v>От аренды</v>
          </cell>
          <cell r="D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</row>
        <row r="2450">
          <cell r="C2450" t="str">
            <v xml:space="preserve">От участия в других организациях  </v>
          </cell>
          <cell r="D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</row>
        <row r="2451">
          <cell r="C2451" t="str">
            <v>Пени, штрафы, неустойки</v>
          </cell>
          <cell r="D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</row>
        <row r="2452">
          <cell r="C2452" t="str">
            <v>Возмещение по страховым случаям</v>
          </cell>
          <cell r="D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</row>
        <row r="2453">
          <cell r="C2453" t="str">
            <v>Прочие поступления по операционной деятельности</v>
          </cell>
          <cell r="D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</row>
        <row r="2454">
          <cell r="C2454" t="str">
            <v>Сырье и основные материалы</v>
          </cell>
          <cell r="D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</row>
        <row r="2455">
          <cell r="C2455" t="str">
            <v>Вспомогательные материалы</v>
          </cell>
          <cell r="D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</row>
        <row r="2456">
          <cell r="C2456" t="str">
            <v>Топливо</v>
          </cell>
          <cell r="D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</row>
        <row r="2457">
          <cell r="C2457" t="str">
            <v>Электроэнергия</v>
          </cell>
          <cell r="D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</row>
        <row r="2458">
          <cell r="C2458" t="str">
            <v>Прочие материальные затраты</v>
          </cell>
          <cell r="D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</row>
        <row r="2459">
          <cell r="C2459" t="str">
            <v>Услуги подрядчиков по обслуживанию и ремонту оборудования</v>
          </cell>
          <cell r="D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</row>
        <row r="2460">
          <cell r="C2460" t="str">
            <v>Транспортные услуги</v>
          </cell>
          <cell r="D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</row>
        <row r="2461">
          <cell r="C2461" t="str">
            <v>Прочие услуги производственного характера</v>
          </cell>
          <cell r="D2461" t="str">
            <v>Завод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6632</v>
          </cell>
          <cell r="M2461">
            <v>106632</v>
          </cell>
          <cell r="N2461">
            <v>6632</v>
          </cell>
          <cell r="O2461">
            <v>6632</v>
          </cell>
          <cell r="P2461">
            <v>6632</v>
          </cell>
          <cell r="Q2461">
            <v>37760</v>
          </cell>
          <cell r="R2461">
            <v>137760</v>
          </cell>
          <cell r="S2461">
            <v>46760</v>
          </cell>
          <cell r="T2461">
            <v>37760</v>
          </cell>
          <cell r="U2461">
            <v>37760</v>
          </cell>
          <cell r="V2461">
            <v>37760</v>
          </cell>
          <cell r="W2461">
            <v>137760</v>
          </cell>
          <cell r="X2461">
            <v>606480</v>
          </cell>
        </row>
        <row r="2462">
          <cell r="C2462" t="str">
            <v>Выплата на руки</v>
          </cell>
          <cell r="D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</row>
        <row r="2463">
          <cell r="C2463" t="str">
            <v>НДФЛ (только персонал)</v>
          </cell>
          <cell r="D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</row>
        <row r="2464">
          <cell r="C2464" t="str">
            <v>Премии на руки</v>
          </cell>
          <cell r="D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</row>
        <row r="2465">
          <cell r="C2465" t="str">
            <v>Льготы, компенсации</v>
          </cell>
          <cell r="D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</row>
        <row r="2466">
          <cell r="C2466" t="str">
            <v>Прочие удержания из з/п</v>
          </cell>
          <cell r="D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</row>
        <row r="2467">
          <cell r="C2467" t="str">
            <v>ЕСН – страховые взносы (включая ЕСН на выплаты членам СД)</v>
          </cell>
          <cell r="D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</row>
        <row r="2468">
          <cell r="C2468" t="str">
            <v>Услуги мобильной связи</v>
          </cell>
          <cell r="D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</row>
        <row r="2469">
          <cell r="C2469" t="str">
            <v>Услуги фиксированной связи</v>
          </cell>
          <cell r="D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</row>
        <row r="2470">
          <cell r="C2470" t="str">
            <v>Услуги Интернет</v>
          </cell>
          <cell r="D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</row>
        <row r="2471">
          <cell r="C2471" t="str">
            <v xml:space="preserve">Почтово-телеграфные и курьерские расходы </v>
          </cell>
          <cell r="D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</row>
        <row r="2472">
          <cell r="C2472" t="str">
            <v>Аренда каналов связи</v>
          </cell>
          <cell r="D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</row>
        <row r="2473">
          <cell r="C2473" t="str">
            <v>Коммунальные услуги</v>
          </cell>
          <cell r="D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</row>
        <row r="2474">
          <cell r="C2474" t="str">
            <v>Повышение квалификации и проф.переподготовка</v>
          </cell>
          <cell r="D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</row>
        <row r="2475">
          <cell r="C2475" t="str">
            <v>Услуги по ремонту и обслуживанию оргтехники</v>
          </cell>
          <cell r="D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</row>
        <row r="2476">
          <cell r="C2476" t="str">
            <v>Запасные части и расходные материалы для оргтехники</v>
          </cell>
          <cell r="D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</row>
        <row r="2477">
          <cell r="C2477" t="str">
            <v>Аудиторские услуги</v>
          </cell>
          <cell r="D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</row>
        <row r="2478">
          <cell r="C2478" t="str">
            <v>Юридические услуги</v>
          </cell>
          <cell r="D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</row>
        <row r="2479">
          <cell r="C2479" t="str">
            <v>Консультационные услуги (семинары)</v>
          </cell>
          <cell r="D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</row>
        <row r="2480">
          <cell r="C2480" t="str">
            <v>Услуги пожарной, вневедомственной и сторожевой охраны</v>
          </cell>
          <cell r="D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</row>
        <row r="2481">
          <cell r="C2481" t="str">
            <v>Рекламно-информационные расходы</v>
          </cell>
          <cell r="D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</row>
        <row r="2482">
          <cell r="C2482" t="str">
            <v>Участие на выставках и семинарах</v>
          </cell>
          <cell r="D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</row>
        <row r="2483">
          <cell r="C2483" t="str">
            <v>Фирменная и сувенирная продукция</v>
          </cell>
          <cell r="D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</row>
        <row r="2484">
          <cell r="C2484" t="str">
            <v>Спонсорские и социальные проекты</v>
          </cell>
          <cell r="D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</row>
        <row r="2485">
          <cell r="C2485" t="str">
            <v>Прочие расходы (PR)</v>
          </cell>
          <cell r="D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</row>
        <row r="2486">
          <cell r="C2486" t="str">
            <v>Услуги  по подбору персонала</v>
          </cell>
          <cell r="D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</row>
        <row r="2487">
          <cell r="C2487" t="str">
            <v xml:space="preserve">Уборка </v>
          </cell>
          <cell r="D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</row>
        <row r="2488">
          <cell r="C2488" t="str">
            <v>Обустройство офиса</v>
          </cell>
          <cell r="D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</row>
        <row r="2489">
          <cell r="C2489" t="str">
            <v>Канцелярские расходы</v>
          </cell>
          <cell r="D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</row>
        <row r="2490">
          <cell r="C2490" t="str">
            <v>Хозяйственные расходы</v>
          </cell>
          <cell r="D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</row>
        <row r="2491">
          <cell r="C2491" t="str">
            <v>Вода, чай, кофе</v>
          </cell>
          <cell r="D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</row>
        <row r="2492">
          <cell r="C2492" t="str">
            <v>Ремонт/ТО автотранспорт</v>
          </cell>
          <cell r="D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</row>
        <row r="2493">
          <cell r="C2493" t="str">
            <v xml:space="preserve">Аренда машин </v>
          </cell>
          <cell r="D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</row>
        <row r="2494">
          <cell r="C2494" t="str">
            <v>Страхование автотранспорта</v>
          </cell>
          <cell r="D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</row>
        <row r="2495">
          <cell r="C2495" t="str">
            <v>ГСМ</v>
          </cell>
          <cell r="D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</row>
        <row r="2496">
          <cell r="C2496" t="str">
            <v>Мойка, парковка, прочее</v>
          </cell>
          <cell r="D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</row>
        <row r="2497">
          <cell r="C2497" t="str">
            <v>Аренда автостоянки</v>
          </cell>
          <cell r="D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</row>
        <row r="2498">
          <cell r="C2498" t="str">
            <v>Аутсорсинг</v>
          </cell>
          <cell r="D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</row>
        <row r="2499">
          <cell r="C2499" t="str">
            <v>Услуги по организации переводов</v>
          </cell>
          <cell r="D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</row>
        <row r="2500">
          <cell r="C2500" t="str">
            <v>Услуги регистраторов, нотариальные услуги, сертификация</v>
          </cell>
          <cell r="D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</row>
        <row r="2501">
          <cell r="C2501" t="str">
            <v>Справочно-правовые программы, 1С, КИАС</v>
          </cell>
          <cell r="D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</row>
        <row r="2502">
          <cell r="C2502" t="str">
            <v>Подписка на периодические издания</v>
          </cell>
          <cell r="D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</row>
        <row r="2503">
          <cell r="C2503" t="str">
            <v>Прочие работы и услуги сторонних организаций</v>
          </cell>
          <cell r="D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</row>
        <row r="2504">
          <cell r="C2504" t="str">
            <v>Командировочные расходы</v>
          </cell>
          <cell r="D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</row>
        <row r="2505">
          <cell r="C2505" t="str">
            <v>Представительские расходы</v>
          </cell>
          <cell r="D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</row>
        <row r="2506">
          <cell r="C2506" t="str">
            <v>Арендная плата по направлениям (арендодателям)</v>
          </cell>
          <cell r="D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</row>
        <row r="2507">
          <cell r="C2507" t="str">
            <v>Лизинг</v>
          </cell>
          <cell r="D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</row>
        <row r="2508">
          <cell r="C2508" t="str">
            <v>Расходы на страхование</v>
          </cell>
          <cell r="D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</row>
        <row r="2509">
          <cell r="C2509" t="str">
            <v>Водный налог</v>
          </cell>
          <cell r="D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</row>
        <row r="2510">
          <cell r="C2510" t="str">
            <v>Плата за землю</v>
          </cell>
          <cell r="D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</row>
        <row r="2511">
          <cell r="C2511" t="str">
            <v>Транспортный налог</v>
          </cell>
          <cell r="D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</row>
        <row r="2512">
          <cell r="C2512" t="str">
            <v>Налог на имущество</v>
          </cell>
          <cell r="D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</row>
        <row r="2513">
          <cell r="C2513" t="str">
            <v xml:space="preserve">Прочие налоги, относимые на с/с </v>
          </cell>
          <cell r="D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</row>
        <row r="2514">
          <cell r="C2514" t="str">
            <v>Патентные расходы</v>
          </cell>
          <cell r="D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</row>
        <row r="2515">
          <cell r="C2515" t="str">
            <v>Затраты на экологию (кроме налогов и сборов (ст. ст. 20000 и 21500))</v>
          </cell>
          <cell r="D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</row>
        <row r="2516">
          <cell r="C2516" t="str">
            <v>Затраты на охрану труда</v>
          </cell>
          <cell r="D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</row>
        <row r="2517">
          <cell r="C2517" t="str">
            <v>Расходы социального характера</v>
          </cell>
          <cell r="D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</row>
        <row r="2518">
          <cell r="C2518" t="str">
            <v>НДС</v>
          </cell>
          <cell r="D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</row>
        <row r="2519">
          <cell r="C2519" t="str">
            <v>Налог на прибыль</v>
          </cell>
          <cell r="D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</row>
        <row r="2520">
          <cell r="C2520" t="str">
            <v>Прочие налоги</v>
          </cell>
          <cell r="D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</row>
        <row r="2521">
          <cell r="C2521" t="str">
            <v xml:space="preserve">Проценты по долгосрочным кредитам </v>
          </cell>
          <cell r="D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</row>
        <row r="2522">
          <cell r="C2522" t="str">
            <v>Проценты по краткосрочным кредитам</v>
          </cell>
          <cell r="D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</row>
        <row r="2523">
          <cell r="C2523" t="str">
            <v>Проценты по долгосрочным займам</v>
          </cell>
          <cell r="D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</row>
        <row r="2524">
          <cell r="C2524" t="str">
            <v>Проценты по краткосрочным займам</v>
          </cell>
          <cell r="D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</row>
        <row r="2525">
          <cell r="C2525" t="str">
            <v>Прочие проценты к уплате</v>
          </cell>
          <cell r="D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</row>
        <row r="2526">
          <cell r="C2526" t="str">
            <v>Оплата услуг кредитных организаций (за исключением ст. ст. 20500 и 21600)</v>
          </cell>
          <cell r="D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</row>
        <row r="2527">
          <cell r="C2527" t="str">
            <v>Пени, штрафы, неустойки признанные или по которым получено решение суда</v>
          </cell>
          <cell r="D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</row>
        <row r="2528">
          <cell r="C2528" t="str">
            <v>Затраты социального характера (кроме персонала)</v>
          </cell>
          <cell r="D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</row>
        <row r="2529">
          <cell r="C2529" t="str">
            <v>От содержания социальной сферы</v>
          </cell>
          <cell r="D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</row>
        <row r="2530">
          <cell r="C2530" t="str">
            <v>Добровольное медицинское страхование</v>
          </cell>
          <cell r="D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</row>
        <row r="2531">
          <cell r="C2531" t="str">
            <v>Выплаты вознаграждений членам Советов директоров и ревизионной комиссии</v>
          </cell>
          <cell r="D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</row>
        <row r="2532">
          <cell r="C2532" t="str">
            <v>Расходы на управление капиталом (переоценка, реестр, консультации)</v>
          </cell>
          <cell r="D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</row>
        <row r="2533">
          <cell r="C2533" t="str">
            <v xml:space="preserve">Расходы на проведение ежегодного собрания акционеров </v>
          </cell>
          <cell r="D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</row>
        <row r="2534">
          <cell r="C2534" t="str">
            <v>Расходы на службу безопасности</v>
          </cell>
          <cell r="D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</row>
        <row r="2535">
          <cell r="C2535" t="str">
            <v>Расходы на развитие</v>
          </cell>
          <cell r="D2535" t="str">
            <v>Завод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1000000</v>
          </cell>
          <cell r="U2535">
            <v>1000000</v>
          </cell>
          <cell r="V2535">
            <v>1000000</v>
          </cell>
          <cell r="W2535">
            <v>1000000</v>
          </cell>
          <cell r="X2535">
            <v>4000000</v>
          </cell>
        </row>
        <row r="2536">
          <cell r="C2536" t="str">
            <v>Прочие расходы</v>
          </cell>
          <cell r="D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</row>
        <row r="2537">
          <cell r="C2537" t="str">
            <v>Поступления от реализации основных средств</v>
          </cell>
          <cell r="D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</row>
        <row r="2538">
          <cell r="C2538" t="str">
            <v>Поступления от реализации НМА</v>
          </cell>
          <cell r="D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</row>
        <row r="2539">
          <cell r="C2539" t="str">
            <v>Поступления от реализации прочих активов</v>
          </cell>
          <cell r="D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</row>
        <row r="2540">
          <cell r="C2540" t="str">
            <v>Доли в уставном капитале других компаний (долгосрочные поступления)</v>
          </cell>
          <cell r="D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</row>
        <row r="2541">
          <cell r="C2541" t="str">
            <v>Акции (долгосрочные поступления)</v>
          </cell>
          <cell r="D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</row>
        <row r="2542">
          <cell r="C2542" t="str">
            <v>Облигации (долгосрочные поступления)</v>
          </cell>
          <cell r="D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</row>
        <row r="2543">
          <cell r="C2543" t="str">
            <v>Векселя (долгосрочные поступления)</v>
          </cell>
          <cell r="D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</row>
        <row r="2544">
          <cell r="C2544" t="str">
            <v>Депозиты (долгосрочные поступления)</v>
          </cell>
          <cell r="D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</row>
        <row r="2545">
          <cell r="C2545" t="str">
            <v>Прочие долгосрочные активы (долгосрочные поступления)</v>
          </cell>
          <cell r="D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</row>
        <row r="2546">
          <cell r="C2546" t="str">
            <v>Возврат предоставленных долгосрочных кредитов и займов</v>
          </cell>
          <cell r="D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</row>
        <row r="2547">
          <cell r="C2547" t="str">
            <v>Возврат предоставленных краткосрочных кредитов и займов</v>
          </cell>
          <cell r="D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</row>
        <row r="2548">
          <cell r="C2548" t="str">
            <v>Возврат предоставленных прочих кредитов и займов</v>
          </cell>
          <cell r="D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</row>
        <row r="2549">
          <cell r="C2549" t="str">
            <v>Прочие поступления по инвестиционной деятельности</v>
          </cell>
          <cell r="D2549" t="str">
            <v>Завод</v>
          </cell>
          <cell r="H2549">
            <v>1000000</v>
          </cell>
          <cell r="I2549">
            <v>0</v>
          </cell>
          <cell r="J2549">
            <v>0</v>
          </cell>
          <cell r="K2549">
            <v>1000000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</row>
        <row r="2550">
          <cell r="C2550" t="str">
            <v>Основное оборудование (01)</v>
          </cell>
          <cell r="D2550" t="str">
            <v>Завод</v>
          </cell>
          <cell r="H2550">
            <v>250000</v>
          </cell>
          <cell r="I2550">
            <v>250000</v>
          </cell>
          <cell r="J2550">
            <v>250000</v>
          </cell>
          <cell r="K2550">
            <v>750000</v>
          </cell>
          <cell r="L2550">
            <v>282595.59999999998</v>
          </cell>
          <cell r="M2550">
            <v>67771.600000000006</v>
          </cell>
          <cell r="N2550">
            <v>0</v>
          </cell>
          <cell r="O2550">
            <v>565191.19999999995</v>
          </cell>
          <cell r="P2550">
            <v>282595.5</v>
          </cell>
          <cell r="Q2550">
            <v>282595.59999999998</v>
          </cell>
          <cell r="R2550">
            <v>282595.59999999998</v>
          </cell>
          <cell r="S2550">
            <v>282595.59999999998</v>
          </cell>
          <cell r="T2550">
            <v>1282595.6000000001</v>
          </cell>
          <cell r="U2550">
            <v>282595.59999999998</v>
          </cell>
          <cell r="V2550">
            <v>282595.59999999998</v>
          </cell>
          <cell r="W2550">
            <v>282595.59999999998</v>
          </cell>
          <cell r="X2550">
            <v>4176323.1000000006</v>
          </cell>
        </row>
        <row r="2551">
          <cell r="C2551" t="str">
            <v>Основное оборудование (02)</v>
          </cell>
          <cell r="D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</row>
        <row r="2552">
          <cell r="C2552" t="str">
            <v>Вспомогательное оборудование</v>
          </cell>
          <cell r="D2552" t="str">
            <v>Завод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4500000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4500000</v>
          </cell>
        </row>
        <row r="2553">
          <cell r="C2553" t="str">
            <v>Покупка автотранспорта</v>
          </cell>
          <cell r="D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</row>
        <row r="2554">
          <cell r="C2554" t="str">
            <v>Мебель</v>
          </cell>
          <cell r="D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</row>
        <row r="2555">
          <cell r="C2555" t="str">
            <v>Компьютерное и офисное оборудование</v>
          </cell>
          <cell r="D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</row>
        <row r="2556">
          <cell r="C2556" t="str">
            <v>Оборудование для службы безопасности</v>
          </cell>
          <cell r="D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</row>
        <row r="2557">
          <cell r="C2557" t="str">
            <v>Земельные участки</v>
          </cell>
          <cell r="D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</row>
        <row r="2558">
          <cell r="C2558" t="str">
            <v>Прочее</v>
          </cell>
          <cell r="D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</row>
        <row r="2559">
          <cell r="C2559" t="str">
            <v>Приобретение программного обеспечения</v>
          </cell>
          <cell r="D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</row>
        <row r="2560">
          <cell r="C2560" t="str">
            <v>Приобретение прочих НМА</v>
          </cell>
          <cell r="D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</row>
        <row r="2561">
          <cell r="C2561" t="str">
            <v>Доли в уставном капитале других компаний (долгосрочные выплаты)</v>
          </cell>
          <cell r="D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</row>
        <row r="2562">
          <cell r="C2562" t="str">
            <v>Акции (долгосрочные выплаты)</v>
          </cell>
          <cell r="D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</row>
        <row r="2563">
          <cell r="C2563" t="str">
            <v>Облигации (долгосрочные выплаты)</v>
          </cell>
          <cell r="D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</row>
        <row r="2564">
          <cell r="C2564" t="str">
            <v>Векселя (долгосрочные выплаты)</v>
          </cell>
          <cell r="D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</row>
        <row r="2565">
          <cell r="C2565" t="str">
            <v>Депозиты (долгосрочные выплаты)</v>
          </cell>
          <cell r="D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</row>
        <row r="2566">
          <cell r="C2566" t="str">
            <v>Прочие долгосрочные активы (долгосрочные выплаты)</v>
          </cell>
          <cell r="D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</row>
        <row r="2567">
          <cell r="C2567" t="str">
            <v>Расходы на НИР и НИОКР</v>
          </cell>
          <cell r="D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</row>
        <row r="2568">
          <cell r="C2568" t="str">
            <v>Разработка ТЗ на проектирование оборудования</v>
          </cell>
          <cell r="D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</row>
        <row r="2569">
          <cell r="C2569" t="str">
            <v>Разработка ТЗ на проектирование размещения оборудования</v>
          </cell>
          <cell r="D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</row>
        <row r="2570">
          <cell r="C2570" t="str">
            <v>Разработка ТЗ на организацию закупки и запуск технологического оборудования</v>
          </cell>
          <cell r="D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</row>
        <row r="2571">
          <cell r="C2571" t="str">
            <v>Разработка ТЗ на обучение персонала</v>
          </cell>
          <cell r="D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</row>
        <row r="2572">
          <cell r="C2572" t="str">
            <v>Разработка ТЗ на оказание прочих работ, услуг</v>
          </cell>
          <cell r="D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</row>
        <row r="2573">
          <cell r="C2573" t="str">
            <v>Предоставление долгосрочных кредитов и займов</v>
          </cell>
          <cell r="D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</row>
        <row r="2574">
          <cell r="C2574" t="str">
            <v>Предоставление краткосрочных кредитов и займов</v>
          </cell>
          <cell r="D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</row>
        <row r="2575">
          <cell r="C2575" t="str">
            <v>Предоставление прочих кредитов и займов</v>
          </cell>
          <cell r="D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</row>
        <row r="2576">
          <cell r="C2576" t="str">
            <v>Проектирование</v>
          </cell>
          <cell r="D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</row>
        <row r="2577">
          <cell r="C2577" t="str">
            <v>Генеральный подряд</v>
          </cell>
          <cell r="D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</row>
        <row r="2578">
          <cell r="C2578" t="str">
            <v>Прочие СМР</v>
          </cell>
          <cell r="D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</row>
        <row r="2579">
          <cell r="C2579" t="str">
            <v>Услуги по управлению проектом</v>
          </cell>
          <cell r="D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</row>
        <row r="2580">
          <cell r="C2580" t="str">
            <v>Ремонт офисных зданий, сооружений</v>
          </cell>
          <cell r="D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</row>
        <row r="2581">
          <cell r="C2581" t="str">
            <v>Затраты на развитие</v>
          </cell>
          <cell r="D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</row>
        <row r="2582">
          <cell r="C2582" t="str">
            <v>Оплата ГК "Роснанотех" доли в уставном капитале проектной компании</v>
          </cell>
          <cell r="D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</row>
        <row r="2583">
          <cell r="C2583" t="str">
            <v>Оплата  Соинвесторами доли в уставном капитале проектной компании</v>
          </cell>
          <cell r="D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</row>
        <row r="2584">
          <cell r="C2584" t="str">
            <v>Получение долгосрочных кредитов и займов</v>
          </cell>
          <cell r="D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</row>
        <row r="2585">
          <cell r="C2585" t="str">
            <v>Получение краткосрочных кредитов и займов</v>
          </cell>
          <cell r="D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</row>
        <row r="2586">
          <cell r="C2586" t="str">
            <v>Доли в уставном капитале других компаний (краткосрочные поступления)</v>
          </cell>
          <cell r="D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</row>
        <row r="2587">
          <cell r="C2587" t="str">
            <v>Акции (краткосрочные поступления)</v>
          </cell>
          <cell r="D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</row>
        <row r="2588">
          <cell r="C2588" t="str">
            <v>Облигации (краткосрочные поступления)</v>
          </cell>
          <cell r="D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</row>
        <row r="2589">
          <cell r="C2589" t="str">
            <v>Векселя (краткосрочные поступления)</v>
          </cell>
          <cell r="D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</row>
        <row r="2590">
          <cell r="C2590" t="str">
            <v>Депозиты (краткосрочные поступления)</v>
          </cell>
          <cell r="D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</row>
        <row r="2591">
          <cell r="C2591" t="str">
            <v>Overnight (краткосрочные поступления)</v>
          </cell>
          <cell r="D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</row>
        <row r="2592">
          <cell r="C2592" t="str">
            <v>Прочие краткосрочные финансовые вложения (краткосрочные поступления)</v>
          </cell>
          <cell r="D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</row>
        <row r="2593">
          <cell r="C2593" t="str">
            <v>По договорам в рамках ДДУ (краткосрочные поступления)</v>
          </cell>
          <cell r="D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</row>
        <row r="2594">
          <cell r="C2594" t="str">
            <v>По прочим договорам (краткосрочные поступления)</v>
          </cell>
          <cell r="D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</row>
        <row r="2595">
          <cell r="C2595" t="str">
            <v>Эмиссия акций</v>
          </cell>
          <cell r="D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</row>
        <row r="2596">
          <cell r="C2596" t="str">
            <v>Дивиденды полученные</v>
          </cell>
          <cell r="D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</row>
        <row r="2597">
          <cell r="C2597" t="str">
            <v>Прочие поступления по финансовой деятельности</v>
          </cell>
          <cell r="D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</row>
        <row r="2598">
          <cell r="C2598" t="str">
            <v>Сокращение ГК "Роснанотех" доли в уставном капитале проектной компании</v>
          </cell>
          <cell r="D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</row>
        <row r="2599">
          <cell r="C2599" t="str">
            <v>Сокращение Соинвесторами доли в уставном капитале проектной компании</v>
          </cell>
          <cell r="D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</row>
        <row r="2600">
          <cell r="C2600" t="str">
            <v>Погашение долгосрочных кредитов и займов</v>
          </cell>
          <cell r="D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</row>
        <row r="2601">
          <cell r="C2601" t="str">
            <v>Погашение краткосрочных кредитов и займов</v>
          </cell>
          <cell r="D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</row>
        <row r="2602">
          <cell r="C2602" t="str">
            <v>Доли в уставном капитале других компаний (краткосрочные выплаты)</v>
          </cell>
          <cell r="D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</row>
        <row r="2603">
          <cell r="C2603" t="str">
            <v>Акции (краткосрочные выплаты)</v>
          </cell>
          <cell r="D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</row>
        <row r="2604">
          <cell r="C2604" t="str">
            <v>Облигации (краткосрочные выплаты)</v>
          </cell>
          <cell r="D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</row>
        <row r="2605">
          <cell r="C2605" t="str">
            <v>Векселя (краткосрочные выплаты)</v>
          </cell>
          <cell r="D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</row>
        <row r="2606">
          <cell r="C2606" t="str">
            <v>Депозиты (краткосрочные выплаты)</v>
          </cell>
          <cell r="D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</row>
        <row r="2607">
          <cell r="C2607" t="str">
            <v>Overnight (краткосрочные выплаты)</v>
          </cell>
          <cell r="D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</row>
        <row r="2608">
          <cell r="C2608" t="str">
            <v>Прочие краткосрочные финансовые вложения (краткосрочные выплаты)</v>
          </cell>
          <cell r="D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</row>
        <row r="2609">
          <cell r="C2609" t="str">
            <v>По договорам в рамках ДДУ (краткосрочные выплаты)</v>
          </cell>
          <cell r="D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</row>
        <row r="2610">
          <cell r="C2610" t="str">
            <v>По прочим договорам (краткосрочные выплаты)</v>
          </cell>
          <cell r="D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</row>
        <row r="2611">
          <cell r="C2611" t="str">
            <v>Выкуп акций</v>
          </cell>
          <cell r="D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</row>
        <row r="2612">
          <cell r="C2612" t="str">
            <v>Дивиденды выплаченные</v>
          </cell>
          <cell r="D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</row>
        <row r="2613">
          <cell r="C2613" t="str">
            <v>Прочие выплаты</v>
          </cell>
          <cell r="D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</row>
        <row r="2614">
          <cell r="D2614" t="str">
            <v>Завод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-657800</v>
          </cell>
          <cell r="S2614">
            <v>0</v>
          </cell>
          <cell r="T2614">
            <v>-200000</v>
          </cell>
          <cell r="U2614">
            <v>-20000</v>
          </cell>
          <cell r="V2614">
            <v>-197000</v>
          </cell>
          <cell r="W2614">
            <v>-200000</v>
          </cell>
          <cell r="X2614">
            <v>-1274800</v>
          </cell>
        </row>
        <row r="2615">
          <cell r="C2615" t="str">
            <v>Поступления от реализации нанопродукции на внутреннем рынке</v>
          </cell>
          <cell r="D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</row>
        <row r="2616">
          <cell r="C2616" t="str">
            <v>Поступления от реализации нанопродукции на экспорт</v>
          </cell>
          <cell r="D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</row>
        <row r="2617">
          <cell r="C2617" t="str">
            <v>Поступления от прочей реализации</v>
          </cell>
          <cell r="D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</row>
        <row r="2618">
          <cell r="C2618" t="str">
            <v>Проценты по займам полученные</v>
          </cell>
          <cell r="D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</row>
        <row r="2619">
          <cell r="C2619" t="str">
            <v>Проценты по финансовым вложениям полученные</v>
          </cell>
          <cell r="D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</row>
        <row r="2620">
          <cell r="C2620" t="str">
            <v>Прочие проценты по финансовым вложениям полученные</v>
          </cell>
          <cell r="D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</row>
        <row r="2621">
          <cell r="C2621" t="str">
            <v>От совместной деятельности</v>
          </cell>
          <cell r="D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</row>
        <row r="2622">
          <cell r="C2622" t="str">
            <v>От реализации МПЗ (ТМЦ)</v>
          </cell>
          <cell r="D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</row>
        <row r="2623">
          <cell r="C2623" t="str">
            <v>От аренды</v>
          </cell>
          <cell r="D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</row>
        <row r="2624">
          <cell r="C2624" t="str">
            <v xml:space="preserve">От участия в других организациях  </v>
          </cell>
          <cell r="D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</row>
        <row r="2625">
          <cell r="C2625" t="str">
            <v>Пени, штрафы, неустойки</v>
          </cell>
          <cell r="D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</row>
        <row r="2626">
          <cell r="C2626" t="str">
            <v>Возмещение по страховым случаям</v>
          </cell>
          <cell r="D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</row>
        <row r="2627">
          <cell r="C2627" t="str">
            <v>Прочие поступления по операционной деятельности</v>
          </cell>
          <cell r="D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</row>
        <row r="2628">
          <cell r="C2628" t="str">
            <v>Сырье и основные материалы</v>
          </cell>
          <cell r="D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</row>
        <row r="2629">
          <cell r="C2629" t="str">
            <v>Вспомогательные материалы</v>
          </cell>
          <cell r="D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</row>
        <row r="2630">
          <cell r="C2630" t="str">
            <v>Топливо</v>
          </cell>
          <cell r="D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</row>
        <row r="2631">
          <cell r="C2631" t="str">
            <v>Электроэнергия</v>
          </cell>
          <cell r="D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C2632" t="str">
            <v>Прочие материальные затраты</v>
          </cell>
          <cell r="D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C2633" t="str">
            <v>Услуги подрядчиков по обслуживанию и ремонту оборудования</v>
          </cell>
          <cell r="D2633" t="str">
            <v>Завод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600000</v>
          </cell>
          <cell r="S2633">
            <v>0</v>
          </cell>
          <cell r="T2633">
            <v>200000</v>
          </cell>
          <cell r="U2633">
            <v>0</v>
          </cell>
          <cell r="V2633">
            <v>150000</v>
          </cell>
          <cell r="W2633">
            <v>200000</v>
          </cell>
          <cell r="X2633">
            <v>1150000</v>
          </cell>
        </row>
        <row r="2634">
          <cell r="C2634" t="str">
            <v>Транспортные услуги</v>
          </cell>
          <cell r="D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</row>
        <row r="2635">
          <cell r="C2635" t="str">
            <v>Прочие услуги производственного характера</v>
          </cell>
          <cell r="D2635" t="str">
            <v>Завод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20000</v>
          </cell>
          <cell r="V2635">
            <v>0</v>
          </cell>
          <cell r="W2635">
            <v>0</v>
          </cell>
          <cell r="X2635">
            <v>20000</v>
          </cell>
        </row>
        <row r="2636">
          <cell r="C2636" t="str">
            <v>Выплата на руки</v>
          </cell>
          <cell r="D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</row>
        <row r="2637">
          <cell r="C2637" t="str">
            <v>НДФЛ (только персонал)</v>
          </cell>
          <cell r="D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</row>
        <row r="2638">
          <cell r="C2638" t="str">
            <v>Премии на руки</v>
          </cell>
          <cell r="D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C2639" t="str">
            <v>Льготы, компенсации</v>
          </cell>
          <cell r="D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</row>
        <row r="2640">
          <cell r="C2640" t="str">
            <v>Прочие удержания из з/п</v>
          </cell>
          <cell r="D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</row>
        <row r="2641">
          <cell r="C2641" t="str">
            <v>ЕСН – страховые взносы (включая ЕСН на выплаты членам СД)</v>
          </cell>
          <cell r="D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</row>
        <row r="2642">
          <cell r="C2642" t="str">
            <v>Услуги мобильной связи</v>
          </cell>
          <cell r="D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C2643" t="str">
            <v>Услуги фиксированной связи</v>
          </cell>
          <cell r="D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</row>
        <row r="2644">
          <cell r="C2644" t="str">
            <v>Услуги Интернет</v>
          </cell>
          <cell r="D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</row>
        <row r="2645">
          <cell r="C2645" t="str">
            <v xml:space="preserve">Почтово-телеграфные и курьерские расходы </v>
          </cell>
          <cell r="D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</row>
        <row r="2646">
          <cell r="C2646" t="str">
            <v>Аренда каналов связи</v>
          </cell>
          <cell r="D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</row>
        <row r="2647">
          <cell r="C2647" t="str">
            <v>Коммунальные услуги</v>
          </cell>
          <cell r="D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</row>
        <row r="2648">
          <cell r="C2648" t="str">
            <v>Повышение квалификации и проф.переподготовка</v>
          </cell>
          <cell r="D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</row>
        <row r="2649">
          <cell r="C2649" t="str">
            <v>Услуги по ремонту и обслуживанию оргтехники</v>
          </cell>
          <cell r="D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</row>
        <row r="2650">
          <cell r="C2650" t="str">
            <v>Запасные части и расходные материалы для оргтехники</v>
          </cell>
          <cell r="D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</row>
        <row r="2651">
          <cell r="C2651" t="str">
            <v>Аудиторские услуги</v>
          </cell>
          <cell r="D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</row>
        <row r="2652">
          <cell r="C2652" t="str">
            <v>Юридические услуги</v>
          </cell>
          <cell r="D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</row>
        <row r="2653">
          <cell r="C2653" t="str">
            <v>Консультационные услуги (семинары)</v>
          </cell>
          <cell r="D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</row>
        <row r="2654">
          <cell r="C2654" t="str">
            <v>Услуги пожарной, вневедомственной и сторожевой охраны</v>
          </cell>
          <cell r="D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</row>
        <row r="2655">
          <cell r="C2655" t="str">
            <v>Рекламно-информационные расходы</v>
          </cell>
          <cell r="D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</row>
        <row r="2656">
          <cell r="C2656" t="str">
            <v>Участие на выставках и семинарах</v>
          </cell>
          <cell r="D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</row>
        <row r="2657">
          <cell r="C2657" t="str">
            <v>Фирменная и сувенирная продукция</v>
          </cell>
          <cell r="D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</row>
        <row r="2658">
          <cell r="C2658" t="str">
            <v>Спонсорские и социальные проекты</v>
          </cell>
          <cell r="D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</row>
        <row r="2659">
          <cell r="C2659" t="str">
            <v>Прочие расходы (PR)</v>
          </cell>
          <cell r="D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C2660" t="str">
            <v>Услуги  по подбору персонала</v>
          </cell>
          <cell r="D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</row>
        <row r="2661">
          <cell r="C2661" t="str">
            <v xml:space="preserve">Уборка </v>
          </cell>
          <cell r="D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</row>
        <row r="2662">
          <cell r="C2662" t="str">
            <v>Обустройство офиса</v>
          </cell>
          <cell r="D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</row>
        <row r="2663">
          <cell r="C2663" t="str">
            <v>Канцелярские расходы</v>
          </cell>
          <cell r="D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</row>
        <row r="2664">
          <cell r="C2664" t="str">
            <v>Хозяйственные расходы</v>
          </cell>
          <cell r="D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</row>
        <row r="2665">
          <cell r="C2665" t="str">
            <v>Вода, чай, кофе</v>
          </cell>
          <cell r="D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</row>
        <row r="2666">
          <cell r="C2666" t="str">
            <v>Ремонт/ТО автотранспорт</v>
          </cell>
          <cell r="D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</row>
        <row r="2667">
          <cell r="C2667" t="str">
            <v xml:space="preserve">Аренда машин </v>
          </cell>
          <cell r="D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</row>
        <row r="2668">
          <cell r="C2668" t="str">
            <v>Страхование автотранспорта</v>
          </cell>
          <cell r="D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</row>
        <row r="2669">
          <cell r="C2669" t="str">
            <v>ГСМ</v>
          </cell>
          <cell r="D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</row>
        <row r="2670">
          <cell r="C2670" t="str">
            <v>Мойка, парковка, прочее</v>
          </cell>
          <cell r="D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</row>
        <row r="2671">
          <cell r="C2671" t="str">
            <v>Аренда автостоянки</v>
          </cell>
          <cell r="D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</row>
        <row r="2672">
          <cell r="C2672" t="str">
            <v>Аутсорсинг</v>
          </cell>
          <cell r="D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</row>
        <row r="2673">
          <cell r="C2673" t="str">
            <v>Услуги по организации переводов</v>
          </cell>
          <cell r="D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</row>
        <row r="2674">
          <cell r="C2674" t="str">
            <v>Услуги регистраторов, нотариальные услуги, сертификация</v>
          </cell>
          <cell r="D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</row>
        <row r="2675">
          <cell r="C2675" t="str">
            <v>Справочно-правовые программы, 1С, КИАС</v>
          </cell>
          <cell r="D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</row>
        <row r="2676">
          <cell r="C2676" t="str">
            <v>Подписка на периодические издания</v>
          </cell>
          <cell r="D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</row>
        <row r="2677">
          <cell r="C2677" t="str">
            <v>Прочие работы и услуги сторонних организаций</v>
          </cell>
          <cell r="D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</row>
        <row r="2678">
          <cell r="C2678" t="str">
            <v>Командировочные расходы</v>
          </cell>
          <cell r="D2678" t="str">
            <v>Завод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57800</v>
          </cell>
          <cell r="S2678">
            <v>0</v>
          </cell>
          <cell r="T2678">
            <v>0</v>
          </cell>
          <cell r="U2678">
            <v>0</v>
          </cell>
          <cell r="V2678">
            <v>47000</v>
          </cell>
          <cell r="W2678">
            <v>0</v>
          </cell>
          <cell r="X2678">
            <v>104800</v>
          </cell>
        </row>
        <row r="2679">
          <cell r="C2679" t="str">
            <v>Представительские расходы</v>
          </cell>
          <cell r="D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C2680" t="str">
            <v>Арендная плата по направлениям (арендодателям)</v>
          </cell>
          <cell r="D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</row>
        <row r="2681">
          <cell r="C2681" t="str">
            <v>Лизинг</v>
          </cell>
          <cell r="D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</row>
        <row r="2682">
          <cell r="C2682" t="str">
            <v>Расходы на страхование</v>
          </cell>
          <cell r="D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</row>
        <row r="2683">
          <cell r="C2683" t="str">
            <v>Водный налог</v>
          </cell>
          <cell r="D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</row>
        <row r="2684">
          <cell r="C2684" t="str">
            <v>Плата за землю</v>
          </cell>
          <cell r="D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</row>
        <row r="2685">
          <cell r="C2685" t="str">
            <v>Транспортный налог</v>
          </cell>
          <cell r="D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</row>
        <row r="2686">
          <cell r="C2686" t="str">
            <v>Налог на имущество</v>
          </cell>
          <cell r="D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</row>
        <row r="2687">
          <cell r="C2687" t="str">
            <v xml:space="preserve">Прочие налоги, относимые на с/с </v>
          </cell>
          <cell r="D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</row>
        <row r="2688">
          <cell r="C2688" t="str">
            <v>Патентные расходы</v>
          </cell>
          <cell r="D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</row>
        <row r="2689">
          <cell r="C2689" t="str">
            <v>Затраты на экологию (кроме налогов и сборов (ст. ст. 20000 и 21500))</v>
          </cell>
          <cell r="D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</row>
        <row r="2690">
          <cell r="C2690" t="str">
            <v>Затраты на охрану труда</v>
          </cell>
          <cell r="D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</row>
        <row r="2691">
          <cell r="C2691" t="str">
            <v>Расходы социального характера</v>
          </cell>
          <cell r="D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</row>
        <row r="2692">
          <cell r="C2692" t="str">
            <v>НДС</v>
          </cell>
          <cell r="D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</row>
        <row r="2693">
          <cell r="C2693" t="str">
            <v>Налог на прибыль</v>
          </cell>
          <cell r="D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C2694" t="str">
            <v>Прочие налоги</v>
          </cell>
          <cell r="D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</row>
        <row r="2695">
          <cell r="C2695" t="str">
            <v xml:space="preserve">Проценты по долгосрочным кредитам </v>
          </cell>
          <cell r="D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</row>
        <row r="2696">
          <cell r="C2696" t="str">
            <v>Проценты по краткосрочным кредитам</v>
          </cell>
          <cell r="D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</row>
        <row r="2697">
          <cell r="C2697" t="str">
            <v>Проценты по долгосрочным займам</v>
          </cell>
          <cell r="D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</row>
        <row r="2698">
          <cell r="C2698" t="str">
            <v>Проценты по краткосрочным займам</v>
          </cell>
          <cell r="D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</row>
        <row r="2699">
          <cell r="C2699" t="str">
            <v>Прочие проценты к уплате</v>
          </cell>
          <cell r="D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</row>
        <row r="2700">
          <cell r="C2700" t="str">
            <v>Оплата услуг кредитных организаций (за исключением ст. ст. 20500 и 21600)</v>
          </cell>
          <cell r="D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</row>
        <row r="2701">
          <cell r="C2701" t="str">
            <v>Пени, штрафы, неустойки признанные или по которым получено решение суда</v>
          </cell>
          <cell r="D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</row>
        <row r="2702">
          <cell r="C2702" t="str">
            <v>Затраты социального характера (кроме персонала)</v>
          </cell>
          <cell r="D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</row>
        <row r="2703">
          <cell r="C2703" t="str">
            <v>От содержания социальной сферы</v>
          </cell>
          <cell r="D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</row>
        <row r="2704">
          <cell r="C2704" t="str">
            <v>Добровольное медицинское страхование</v>
          </cell>
          <cell r="D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</row>
        <row r="2705">
          <cell r="C2705" t="str">
            <v>Выплаты вознаграждений членам Советов директоров и ревизионной комиссии</v>
          </cell>
          <cell r="D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</row>
        <row r="2706">
          <cell r="C2706" t="str">
            <v>Расходы на управление капиталом (переоценка, реестр, консультации)</v>
          </cell>
          <cell r="D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</row>
        <row r="2707">
          <cell r="C2707" t="str">
            <v xml:space="preserve">Расходы на проведение ежегодного собрания акционеров </v>
          </cell>
          <cell r="D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</row>
        <row r="2708">
          <cell r="C2708" t="str">
            <v>Расходы на службу безопасности</v>
          </cell>
          <cell r="D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</row>
        <row r="2709">
          <cell r="C2709" t="str">
            <v>Расходы на развитие</v>
          </cell>
          <cell r="D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</row>
        <row r="2710">
          <cell r="C2710" t="str">
            <v>Прочие расходы</v>
          </cell>
          <cell r="D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</row>
        <row r="2711">
          <cell r="C2711" t="str">
            <v>Поступления от реализации основных средств</v>
          </cell>
          <cell r="D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</row>
        <row r="2712">
          <cell r="C2712" t="str">
            <v>Поступления от реализации НМА</v>
          </cell>
          <cell r="D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</row>
        <row r="2713">
          <cell r="C2713" t="str">
            <v>Поступления от реализации прочих активов</v>
          </cell>
          <cell r="D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</row>
        <row r="2714">
          <cell r="C2714" t="str">
            <v>Доли в уставном капитале других компаний (долгосрочные поступления)</v>
          </cell>
          <cell r="D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</row>
        <row r="2715">
          <cell r="C2715" t="str">
            <v>Акции (долгосрочные поступления)</v>
          </cell>
          <cell r="D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</row>
        <row r="2716">
          <cell r="C2716" t="str">
            <v>Облигации (долгосрочные поступления)</v>
          </cell>
          <cell r="D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</row>
        <row r="2717">
          <cell r="C2717" t="str">
            <v>Векселя (долгосрочные поступления)</v>
          </cell>
          <cell r="D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</row>
        <row r="2718">
          <cell r="C2718" t="str">
            <v>Депозиты (долгосрочные поступления)</v>
          </cell>
          <cell r="D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</row>
        <row r="2719">
          <cell r="C2719" t="str">
            <v>Прочие долгосрочные активы (долгосрочные поступления)</v>
          </cell>
          <cell r="D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</row>
        <row r="2720">
          <cell r="C2720" t="str">
            <v>Возврат предоставленных долгосрочных кредитов и займов</v>
          </cell>
          <cell r="D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</row>
        <row r="2721">
          <cell r="C2721" t="str">
            <v>Возврат предоставленных краткосрочных кредитов и займов</v>
          </cell>
          <cell r="D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</row>
        <row r="2722">
          <cell r="C2722" t="str">
            <v>Возврат предоставленных прочих кредитов и займов</v>
          </cell>
          <cell r="D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</row>
        <row r="2723">
          <cell r="C2723" t="str">
            <v>Прочие поступления по инвестиционной деятельности</v>
          </cell>
          <cell r="D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</row>
        <row r="2724">
          <cell r="C2724" t="str">
            <v>Основное оборудование (01)</v>
          </cell>
          <cell r="D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</row>
        <row r="2725">
          <cell r="C2725" t="str">
            <v>Основное оборудование (02)</v>
          </cell>
          <cell r="D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</row>
        <row r="2726">
          <cell r="C2726" t="str">
            <v>Вспомогательное оборудование</v>
          </cell>
          <cell r="D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</row>
        <row r="2727">
          <cell r="C2727" t="str">
            <v>Покупка автотранспорта</v>
          </cell>
          <cell r="D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</row>
        <row r="2728">
          <cell r="C2728" t="str">
            <v>Мебель</v>
          </cell>
          <cell r="D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</row>
        <row r="2729">
          <cell r="C2729" t="str">
            <v>Компьютерное и офисное оборудование</v>
          </cell>
          <cell r="D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</row>
        <row r="2730">
          <cell r="C2730" t="str">
            <v>Оборудование для службы безопасности</v>
          </cell>
          <cell r="D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</row>
        <row r="2731">
          <cell r="C2731" t="str">
            <v>Земельные участки</v>
          </cell>
          <cell r="D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</row>
        <row r="2732">
          <cell r="C2732" t="str">
            <v>Прочее</v>
          </cell>
          <cell r="D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</row>
        <row r="2733">
          <cell r="C2733" t="str">
            <v>Приобретение программного обеспечения</v>
          </cell>
          <cell r="D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</row>
        <row r="2734">
          <cell r="C2734" t="str">
            <v>Приобретение прочих НМА</v>
          </cell>
          <cell r="D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</row>
        <row r="2735">
          <cell r="C2735" t="str">
            <v>Доли в уставном капитале других компаний (долгосрочные выплаты)</v>
          </cell>
          <cell r="D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</row>
        <row r="2736">
          <cell r="C2736" t="str">
            <v>Акции (долгосрочные выплаты)</v>
          </cell>
          <cell r="D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</row>
        <row r="2737">
          <cell r="C2737" t="str">
            <v>Облигации (долгосрочные выплаты)</v>
          </cell>
          <cell r="D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</row>
        <row r="2738">
          <cell r="C2738" t="str">
            <v>Векселя (долгосрочные выплаты)</v>
          </cell>
          <cell r="D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</row>
        <row r="2739">
          <cell r="C2739" t="str">
            <v>Депозиты (долгосрочные выплаты)</v>
          </cell>
          <cell r="D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</row>
        <row r="2740">
          <cell r="C2740" t="str">
            <v>Прочие долгосрочные активы (долгосрочные выплаты)</v>
          </cell>
          <cell r="D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</row>
        <row r="2741">
          <cell r="C2741" t="str">
            <v>Расходы на НИР и НИОКР</v>
          </cell>
          <cell r="D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</row>
        <row r="2742">
          <cell r="C2742" t="str">
            <v>Разработка ТЗ на проектирование оборудования</v>
          </cell>
          <cell r="D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C2743" t="str">
            <v>Разработка ТЗ на проектирование размещения оборудования</v>
          </cell>
          <cell r="D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</row>
        <row r="2744">
          <cell r="C2744" t="str">
            <v>Разработка ТЗ на организацию закупки и запуск технологического оборудования</v>
          </cell>
          <cell r="D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</row>
        <row r="2745">
          <cell r="C2745" t="str">
            <v>Разработка ТЗ на обучение персонала</v>
          </cell>
          <cell r="D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</row>
        <row r="2746">
          <cell r="C2746" t="str">
            <v>Разработка ТЗ на оказание прочих работ, услуг</v>
          </cell>
          <cell r="D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</row>
        <row r="2747">
          <cell r="C2747" t="str">
            <v>Предоставление долгосрочных кредитов и займов</v>
          </cell>
          <cell r="D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</row>
        <row r="2748">
          <cell r="C2748" t="str">
            <v>Предоставление краткосрочных кредитов и займов</v>
          </cell>
          <cell r="D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</row>
        <row r="2749">
          <cell r="C2749" t="str">
            <v>Предоставление прочих кредитов и займов</v>
          </cell>
          <cell r="D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</row>
        <row r="2750">
          <cell r="C2750" t="str">
            <v>Проектирование</v>
          </cell>
          <cell r="D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</row>
        <row r="2751">
          <cell r="C2751" t="str">
            <v>Генеральный подряд</v>
          </cell>
          <cell r="D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</row>
        <row r="2752">
          <cell r="C2752" t="str">
            <v>Прочие СМР</v>
          </cell>
          <cell r="D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</row>
        <row r="2753">
          <cell r="C2753" t="str">
            <v>Услуги по управлению проектом</v>
          </cell>
          <cell r="D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</row>
        <row r="2754">
          <cell r="C2754" t="str">
            <v>Ремонт офисных зданий, сооружений</v>
          </cell>
          <cell r="D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</row>
        <row r="2755">
          <cell r="C2755" t="str">
            <v>Затраты на развитие</v>
          </cell>
          <cell r="D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</row>
        <row r="2756">
          <cell r="C2756" t="str">
            <v>Оплата ГК "Роснанотех" доли в уставном капитале проектной компании</v>
          </cell>
          <cell r="D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</row>
        <row r="2757">
          <cell r="C2757" t="str">
            <v>Оплата  Соинвесторами доли в уставном капитале проектной компании</v>
          </cell>
          <cell r="D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</row>
        <row r="2758">
          <cell r="C2758" t="str">
            <v>Получение долгосрочных кредитов и займов</v>
          </cell>
          <cell r="D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</row>
        <row r="2759">
          <cell r="C2759" t="str">
            <v>Получение краткосрочных кредитов и займов</v>
          </cell>
          <cell r="D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</row>
        <row r="2760">
          <cell r="C2760" t="str">
            <v>Доли в уставном капитале других компаний (краткосрочные поступления)</v>
          </cell>
          <cell r="D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</row>
        <row r="2761">
          <cell r="C2761" t="str">
            <v>Акции (краткосрочные поступления)</v>
          </cell>
          <cell r="D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</row>
        <row r="2762">
          <cell r="C2762" t="str">
            <v>Облигации (краткосрочные поступления)</v>
          </cell>
          <cell r="D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</row>
        <row r="2763">
          <cell r="C2763" t="str">
            <v>Векселя (краткосрочные поступления)</v>
          </cell>
          <cell r="D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</row>
        <row r="2764">
          <cell r="C2764" t="str">
            <v>Депозиты (краткосрочные поступления)</v>
          </cell>
          <cell r="D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</row>
        <row r="2765">
          <cell r="C2765" t="str">
            <v>Overnight (краткосрочные поступления)</v>
          </cell>
          <cell r="D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</row>
        <row r="2766">
          <cell r="C2766" t="str">
            <v>Прочие краткосрочные финансовые вложения (краткосрочные поступления)</v>
          </cell>
          <cell r="D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</row>
        <row r="2767">
          <cell r="C2767" t="str">
            <v>По договорам в рамках ДДУ (краткосрочные поступления)</v>
          </cell>
          <cell r="D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</row>
        <row r="2768">
          <cell r="C2768" t="str">
            <v>По прочим договорам (краткосрочные поступления)</v>
          </cell>
          <cell r="D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</row>
        <row r="2769">
          <cell r="C2769" t="str">
            <v>Эмиссия акций</v>
          </cell>
          <cell r="D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</row>
        <row r="2770">
          <cell r="C2770" t="str">
            <v>Дивиденды полученные</v>
          </cell>
          <cell r="D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</row>
        <row r="2771">
          <cell r="C2771" t="str">
            <v>Прочие поступления по финансовой деятельности</v>
          </cell>
          <cell r="D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</row>
        <row r="2772">
          <cell r="C2772" t="str">
            <v>Сокращение ГК "Роснанотех" доли в уставном капитале проектной компании</v>
          </cell>
          <cell r="D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</row>
        <row r="2773">
          <cell r="C2773" t="str">
            <v>Сокращение Соинвесторами доли в уставном капитале проектной компании</v>
          </cell>
          <cell r="D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</row>
        <row r="2774">
          <cell r="C2774" t="str">
            <v>Погашение долгосрочных кредитов и займов</v>
          </cell>
          <cell r="D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</row>
        <row r="2775">
          <cell r="C2775" t="str">
            <v>Погашение краткосрочных кредитов и займов</v>
          </cell>
          <cell r="D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</row>
        <row r="2776">
          <cell r="C2776" t="str">
            <v>Доли в уставном капитале других компаний (краткосрочные выплаты)</v>
          </cell>
          <cell r="D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</row>
        <row r="2777">
          <cell r="C2777" t="str">
            <v>Акции (краткосрочные выплаты)</v>
          </cell>
          <cell r="D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</row>
        <row r="2778">
          <cell r="C2778" t="str">
            <v>Облигации (краткосрочные выплаты)</v>
          </cell>
          <cell r="D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</row>
        <row r="2779">
          <cell r="C2779" t="str">
            <v>Векселя (краткосрочные выплаты)</v>
          </cell>
          <cell r="D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</row>
        <row r="2780">
          <cell r="C2780" t="str">
            <v>Депозиты (краткосрочные выплаты)</v>
          </cell>
          <cell r="D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</row>
        <row r="2781">
          <cell r="C2781" t="str">
            <v>Overnight (краткосрочные выплаты)</v>
          </cell>
          <cell r="D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</row>
        <row r="2782">
          <cell r="C2782" t="str">
            <v>Прочие краткосрочные финансовые вложения (краткосрочные выплаты)</v>
          </cell>
          <cell r="D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</row>
        <row r="2783">
          <cell r="C2783" t="str">
            <v>По договорам в рамках ДДУ (краткосрочные выплаты)</v>
          </cell>
          <cell r="D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</row>
        <row r="2784">
          <cell r="C2784" t="str">
            <v>По прочим договорам (краткосрочные выплаты)</v>
          </cell>
          <cell r="D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</row>
        <row r="2785">
          <cell r="C2785" t="str">
            <v>Выкуп акций</v>
          </cell>
          <cell r="D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</row>
        <row r="2786">
          <cell r="C2786" t="str">
            <v>Дивиденды выплаченные</v>
          </cell>
          <cell r="D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</row>
        <row r="2787">
          <cell r="C2787" t="str">
            <v>Прочие выплаты</v>
          </cell>
          <cell r="D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</row>
        <row r="2788">
          <cell r="D2788" t="str">
            <v>Завод</v>
          </cell>
          <cell r="H2788">
            <v>-229010</v>
          </cell>
          <cell r="I2788">
            <v>-193078</v>
          </cell>
          <cell r="J2788">
            <v>-191078</v>
          </cell>
          <cell r="K2788">
            <v>-613166</v>
          </cell>
          <cell r="L2788">
            <v>-84847</v>
          </cell>
          <cell r="M2788">
            <v>-116598</v>
          </cell>
          <cell r="N2788">
            <v>-366238</v>
          </cell>
          <cell r="O2788">
            <v>-1892797</v>
          </cell>
          <cell r="P2788">
            <v>-827292</v>
          </cell>
          <cell r="Q2788">
            <v>-759432</v>
          </cell>
          <cell r="R2788">
            <v>-388932</v>
          </cell>
          <cell r="S2788">
            <v>-339932</v>
          </cell>
          <cell r="T2788">
            <v>-379432</v>
          </cell>
          <cell r="U2788">
            <v>-361082</v>
          </cell>
          <cell r="V2788">
            <v>-337187</v>
          </cell>
          <cell r="W2788">
            <v>-324705</v>
          </cell>
          <cell r="X2788">
            <v>-6178474</v>
          </cell>
        </row>
        <row r="2789">
          <cell r="C2789" t="str">
            <v>Поступления от реализации нанопродукции на внутреннем рынке</v>
          </cell>
          <cell r="D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</row>
        <row r="2790">
          <cell r="C2790" t="str">
            <v>Поступления от реализации нанопродукции на экспорт</v>
          </cell>
          <cell r="D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</row>
        <row r="2791">
          <cell r="C2791" t="str">
            <v>Поступления от прочей реализации</v>
          </cell>
          <cell r="D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</row>
        <row r="2792">
          <cell r="C2792" t="str">
            <v>Проценты по займам полученные</v>
          </cell>
          <cell r="D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</row>
        <row r="2793">
          <cell r="C2793" t="str">
            <v>Проценты по финансовым вложениям полученные</v>
          </cell>
          <cell r="D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</row>
        <row r="2794">
          <cell r="C2794" t="str">
            <v>Прочие проценты по финансовым вложениям полученные</v>
          </cell>
          <cell r="D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</row>
        <row r="2795">
          <cell r="C2795" t="str">
            <v>От совместной деятельности</v>
          </cell>
          <cell r="D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</row>
        <row r="2796">
          <cell r="C2796" t="str">
            <v>От реализации МПЗ (ТМЦ)</v>
          </cell>
          <cell r="D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</row>
        <row r="2797">
          <cell r="C2797" t="str">
            <v>От аренды</v>
          </cell>
          <cell r="D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</row>
        <row r="2798">
          <cell r="C2798" t="str">
            <v xml:space="preserve">От участия в других организациях  </v>
          </cell>
          <cell r="D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</row>
        <row r="2799">
          <cell r="C2799" t="str">
            <v>Пени, штрафы, неустойки</v>
          </cell>
          <cell r="D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</row>
        <row r="2800">
          <cell r="C2800" t="str">
            <v>Возмещение по страховым случаям</v>
          </cell>
          <cell r="D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</row>
        <row r="2801">
          <cell r="C2801" t="str">
            <v>Прочие поступления по операционной деятельности</v>
          </cell>
          <cell r="D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</row>
        <row r="2802">
          <cell r="C2802" t="str">
            <v>Сырье и основные материалы</v>
          </cell>
          <cell r="D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</row>
        <row r="2803">
          <cell r="C2803" t="str">
            <v>Вспомогательные материалы</v>
          </cell>
          <cell r="D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</row>
        <row r="2804">
          <cell r="C2804" t="str">
            <v>Топливо</v>
          </cell>
          <cell r="D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</row>
        <row r="2805">
          <cell r="C2805" t="str">
            <v>Электроэнергия</v>
          </cell>
          <cell r="D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</row>
        <row r="2806">
          <cell r="C2806" t="str">
            <v>Прочие материальные затраты</v>
          </cell>
          <cell r="D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</row>
        <row r="2807">
          <cell r="C2807" t="str">
            <v>Услуги подрядчиков по обслуживанию и ремонту оборудования</v>
          </cell>
          <cell r="D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</row>
        <row r="2808">
          <cell r="C2808" t="str">
            <v>Транспортные услуги</v>
          </cell>
          <cell r="D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</row>
        <row r="2809">
          <cell r="C2809" t="str">
            <v>Прочие услуги производственного характера</v>
          </cell>
          <cell r="D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</row>
        <row r="2810">
          <cell r="C2810" t="str">
            <v>Выплата на руки</v>
          </cell>
          <cell r="D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</row>
        <row r="2811">
          <cell r="C2811" t="str">
            <v>НДФЛ (только персонал)</v>
          </cell>
          <cell r="D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</row>
        <row r="2812">
          <cell r="C2812" t="str">
            <v>Премии на руки</v>
          </cell>
          <cell r="D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</row>
        <row r="2813">
          <cell r="C2813" t="str">
            <v>Льготы, компенсации</v>
          </cell>
          <cell r="D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</row>
        <row r="2814">
          <cell r="C2814" t="str">
            <v>Прочие удержания из з/п</v>
          </cell>
          <cell r="D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</row>
        <row r="2815">
          <cell r="C2815" t="str">
            <v>ЕСН – страховые взносы (включая ЕСН на выплаты членам СД)</v>
          </cell>
          <cell r="D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</row>
        <row r="2816">
          <cell r="C2816" t="str">
            <v>Услуги мобильной связи</v>
          </cell>
          <cell r="D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</row>
        <row r="2817">
          <cell r="C2817" t="str">
            <v>Услуги фиксированной связи</v>
          </cell>
          <cell r="D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</row>
        <row r="2818">
          <cell r="C2818" t="str">
            <v>Услуги Интернет</v>
          </cell>
          <cell r="D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</row>
        <row r="2819">
          <cell r="C2819" t="str">
            <v xml:space="preserve">Почтово-телеграфные и курьерские расходы </v>
          </cell>
          <cell r="D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</row>
        <row r="2820">
          <cell r="C2820" t="str">
            <v>Аренда каналов связи</v>
          </cell>
          <cell r="D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</row>
        <row r="2821">
          <cell r="C2821" t="str">
            <v>Коммунальные услуги</v>
          </cell>
          <cell r="D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</row>
        <row r="2822">
          <cell r="C2822" t="str">
            <v>Повышение квалификации и проф.переподготовка</v>
          </cell>
          <cell r="D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</row>
        <row r="2823">
          <cell r="C2823" t="str">
            <v>Услуги по ремонту и обслуживанию оргтехники</v>
          </cell>
          <cell r="D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</row>
        <row r="2824">
          <cell r="C2824" t="str">
            <v>Запасные части и расходные материалы для оргтехники</v>
          </cell>
          <cell r="D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</row>
        <row r="2825">
          <cell r="C2825" t="str">
            <v>Аудиторские услуги</v>
          </cell>
          <cell r="D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</row>
        <row r="2826">
          <cell r="C2826" t="str">
            <v>Юридические услуги</v>
          </cell>
          <cell r="D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</row>
        <row r="2827">
          <cell r="C2827" t="str">
            <v>Консультационные услуги (семинары)</v>
          </cell>
          <cell r="D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</row>
        <row r="2828">
          <cell r="C2828" t="str">
            <v>Услуги пожарной, вневедомственной и сторожевой охраны</v>
          </cell>
          <cell r="D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</row>
        <row r="2829">
          <cell r="C2829" t="str">
            <v>Рекламно-информационные расходы</v>
          </cell>
          <cell r="D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</row>
        <row r="2830">
          <cell r="C2830" t="str">
            <v>Участие на выставках и семинарах</v>
          </cell>
          <cell r="D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</row>
        <row r="2831">
          <cell r="C2831" t="str">
            <v>Фирменная и сувенирная продукция</v>
          </cell>
          <cell r="D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</row>
        <row r="2832">
          <cell r="C2832" t="str">
            <v>Спонсорские и социальные проекты</v>
          </cell>
          <cell r="D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</row>
        <row r="2833">
          <cell r="C2833" t="str">
            <v>Прочие расходы (PR)</v>
          </cell>
          <cell r="D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</row>
        <row r="2834">
          <cell r="C2834" t="str">
            <v>Услуги  по подбору персонала</v>
          </cell>
          <cell r="D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</row>
        <row r="2835">
          <cell r="C2835" t="str">
            <v xml:space="preserve">Уборка </v>
          </cell>
          <cell r="D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</row>
        <row r="2836">
          <cell r="C2836" t="str">
            <v>Обустройство офиса</v>
          </cell>
          <cell r="D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</row>
        <row r="2837">
          <cell r="C2837" t="str">
            <v>Канцелярские расходы</v>
          </cell>
          <cell r="D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</row>
        <row r="2838">
          <cell r="C2838" t="str">
            <v>Хозяйственные расходы</v>
          </cell>
          <cell r="D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</row>
        <row r="2839">
          <cell r="C2839" t="str">
            <v>Вода, чай, кофе</v>
          </cell>
          <cell r="D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</row>
        <row r="2840">
          <cell r="C2840" t="str">
            <v>Ремонт/ТО автотранспорт</v>
          </cell>
          <cell r="D2840" t="str">
            <v>Завод</v>
          </cell>
          <cell r="H2840">
            <v>47000</v>
          </cell>
          <cell r="I2840">
            <v>4000</v>
          </cell>
          <cell r="J2840">
            <v>2000</v>
          </cell>
          <cell r="K2840">
            <v>53000</v>
          </cell>
          <cell r="L2840">
            <v>2000</v>
          </cell>
          <cell r="M2840">
            <v>27000</v>
          </cell>
          <cell r="N2840">
            <v>74180</v>
          </cell>
          <cell r="O2840">
            <v>34000</v>
          </cell>
          <cell r="P2840">
            <v>2000</v>
          </cell>
          <cell r="Q2840">
            <v>52000</v>
          </cell>
          <cell r="R2840">
            <v>87000</v>
          </cell>
          <cell r="S2840">
            <v>68000</v>
          </cell>
          <cell r="T2840">
            <v>107500</v>
          </cell>
          <cell r="U2840">
            <v>86000</v>
          </cell>
          <cell r="V2840">
            <v>57000</v>
          </cell>
          <cell r="W2840">
            <v>13000</v>
          </cell>
          <cell r="X2840">
            <v>609680</v>
          </cell>
        </row>
        <row r="2841">
          <cell r="C2841" t="str">
            <v xml:space="preserve">Аренда машин </v>
          </cell>
          <cell r="D2841" t="str">
            <v>Завод</v>
          </cell>
          <cell r="H2841">
            <v>105000</v>
          </cell>
          <cell r="I2841">
            <v>105000</v>
          </cell>
          <cell r="J2841">
            <v>105000</v>
          </cell>
          <cell r="K2841">
            <v>315000</v>
          </cell>
          <cell r="L2841">
            <v>5000</v>
          </cell>
          <cell r="M2841">
            <v>5000</v>
          </cell>
          <cell r="N2841">
            <v>158000</v>
          </cell>
          <cell r="O2841">
            <v>155000</v>
          </cell>
          <cell r="P2841">
            <v>155000</v>
          </cell>
          <cell r="Q2841">
            <v>155000</v>
          </cell>
          <cell r="R2841">
            <v>200000</v>
          </cell>
          <cell r="S2841">
            <v>185000</v>
          </cell>
          <cell r="T2841">
            <v>185000</v>
          </cell>
          <cell r="U2841">
            <v>185000</v>
          </cell>
          <cell r="V2841">
            <v>185000</v>
          </cell>
          <cell r="W2841">
            <v>185000</v>
          </cell>
          <cell r="X2841">
            <v>1758000</v>
          </cell>
        </row>
        <row r="2842">
          <cell r="C2842" t="str">
            <v>Страхование автотранспорта</v>
          </cell>
          <cell r="D2842" t="str">
            <v>Завод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5000</v>
          </cell>
          <cell r="N2842">
            <v>41500</v>
          </cell>
          <cell r="O2842">
            <v>0</v>
          </cell>
          <cell r="P2842">
            <v>149500</v>
          </cell>
          <cell r="Q2842">
            <v>0</v>
          </cell>
          <cell r="R2842">
            <v>15000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211000</v>
          </cell>
        </row>
        <row r="2843">
          <cell r="C2843" t="str">
            <v>ГСМ</v>
          </cell>
          <cell r="D2843" t="str">
            <v>Завод</v>
          </cell>
          <cell r="H2843">
            <v>40359</v>
          </cell>
          <cell r="I2843">
            <v>46427</v>
          </cell>
          <cell r="J2843">
            <v>46427</v>
          </cell>
          <cell r="K2843">
            <v>133213</v>
          </cell>
          <cell r="L2843">
            <v>40596</v>
          </cell>
          <cell r="M2843">
            <v>42347</v>
          </cell>
          <cell r="N2843">
            <v>52547</v>
          </cell>
          <cell r="O2843">
            <v>49997</v>
          </cell>
          <cell r="P2843">
            <v>45492</v>
          </cell>
          <cell r="Q2843">
            <v>78132</v>
          </cell>
          <cell r="R2843">
            <v>78132</v>
          </cell>
          <cell r="S2843">
            <v>78132</v>
          </cell>
          <cell r="T2843">
            <v>78132</v>
          </cell>
          <cell r="U2843">
            <v>80682</v>
          </cell>
          <cell r="V2843">
            <v>85187</v>
          </cell>
          <cell r="W2843">
            <v>116705</v>
          </cell>
          <cell r="X2843">
            <v>826081</v>
          </cell>
        </row>
        <row r="2844">
          <cell r="C2844" t="str">
            <v>Мойка, парковка, прочее</v>
          </cell>
          <cell r="D2844" t="str">
            <v>Завод</v>
          </cell>
          <cell r="H2844">
            <v>7800</v>
          </cell>
          <cell r="I2844">
            <v>8800</v>
          </cell>
          <cell r="J2844">
            <v>8800</v>
          </cell>
          <cell r="K2844">
            <v>25400</v>
          </cell>
          <cell r="L2844">
            <v>8400</v>
          </cell>
          <cell r="M2844">
            <v>8400</v>
          </cell>
          <cell r="N2844">
            <v>8800</v>
          </cell>
          <cell r="O2844">
            <v>7800</v>
          </cell>
          <cell r="P2844">
            <v>7800</v>
          </cell>
          <cell r="Q2844">
            <v>6800</v>
          </cell>
          <cell r="R2844">
            <v>8800</v>
          </cell>
          <cell r="S2844">
            <v>8800</v>
          </cell>
          <cell r="T2844">
            <v>8800</v>
          </cell>
          <cell r="U2844">
            <v>9400</v>
          </cell>
          <cell r="V2844">
            <v>10000</v>
          </cell>
          <cell r="W2844">
            <v>10000</v>
          </cell>
          <cell r="X2844">
            <v>103800</v>
          </cell>
        </row>
        <row r="2845">
          <cell r="C2845" t="str">
            <v>Аренда автостоянки</v>
          </cell>
          <cell r="D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</row>
        <row r="2846">
          <cell r="C2846" t="str">
            <v>Аутсорсинг</v>
          </cell>
          <cell r="D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</row>
        <row r="2847">
          <cell r="C2847" t="str">
            <v>Услуги по организации переводов</v>
          </cell>
          <cell r="D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</row>
        <row r="2848">
          <cell r="C2848" t="str">
            <v>Услуги регистраторов, нотариальные услуги, сертификация</v>
          </cell>
          <cell r="D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</row>
        <row r="2849">
          <cell r="C2849" t="str">
            <v>Справочно-правовые программы, 1С, КИАС</v>
          </cell>
          <cell r="D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</row>
        <row r="2850">
          <cell r="C2850" t="str">
            <v>Подписка на периодические издания</v>
          </cell>
          <cell r="D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</row>
        <row r="2851">
          <cell r="C2851" t="str">
            <v>Прочие работы и услуги сторонних организаций</v>
          </cell>
          <cell r="D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</row>
        <row r="2852">
          <cell r="C2852" t="str">
            <v>Командировочные расходы</v>
          </cell>
          <cell r="D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</row>
        <row r="2853">
          <cell r="C2853" t="str">
            <v>Представительские расходы</v>
          </cell>
          <cell r="D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</row>
        <row r="2854">
          <cell r="C2854" t="str">
            <v>Арендная плата по направлениям (арендодателям)</v>
          </cell>
          <cell r="D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</row>
        <row r="2855">
          <cell r="C2855" t="str">
            <v>Лизинг</v>
          </cell>
          <cell r="D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</row>
        <row r="2856">
          <cell r="C2856" t="str">
            <v>Расходы на страхование</v>
          </cell>
          <cell r="D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</row>
        <row r="2857">
          <cell r="C2857" t="str">
            <v>Водный налог</v>
          </cell>
          <cell r="D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</row>
        <row r="2858">
          <cell r="C2858" t="str">
            <v>Плата за землю</v>
          </cell>
          <cell r="D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</row>
        <row r="2859">
          <cell r="C2859" t="str">
            <v>Транспортный налог</v>
          </cell>
          <cell r="D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</row>
        <row r="2860">
          <cell r="C2860" t="str">
            <v>Налог на имущество</v>
          </cell>
          <cell r="D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</row>
        <row r="2861">
          <cell r="C2861" t="str">
            <v xml:space="preserve">Прочие налоги, относимые на с/с </v>
          </cell>
          <cell r="D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</row>
        <row r="2862">
          <cell r="C2862" t="str">
            <v>Патентные расходы</v>
          </cell>
          <cell r="D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</row>
        <row r="2863">
          <cell r="C2863" t="str">
            <v>Затраты на экологию (кроме налогов и сборов (ст. ст. 20000 и 21500))</v>
          </cell>
          <cell r="D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</row>
        <row r="2864">
          <cell r="C2864" t="str">
            <v>Затраты на охрану труда</v>
          </cell>
          <cell r="D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</row>
        <row r="2865">
          <cell r="C2865" t="str">
            <v>Расходы социального характера</v>
          </cell>
          <cell r="D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</row>
        <row r="2866">
          <cell r="C2866" t="str">
            <v>НДС</v>
          </cell>
          <cell r="D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</row>
        <row r="2867">
          <cell r="C2867" t="str">
            <v>Налог на прибыль</v>
          </cell>
          <cell r="D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</row>
        <row r="2868">
          <cell r="C2868" t="str">
            <v>Прочие налоги</v>
          </cell>
          <cell r="D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</row>
        <row r="2869">
          <cell r="C2869" t="str">
            <v xml:space="preserve">Проценты по долгосрочным кредитам </v>
          </cell>
          <cell r="D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</row>
        <row r="2870">
          <cell r="C2870" t="str">
            <v>Проценты по краткосрочным кредитам</v>
          </cell>
          <cell r="D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</row>
        <row r="2871">
          <cell r="C2871" t="str">
            <v>Проценты по долгосрочным займам</v>
          </cell>
          <cell r="D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</row>
        <row r="2872">
          <cell r="C2872" t="str">
            <v>Проценты по краткосрочным займам</v>
          </cell>
          <cell r="D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</row>
        <row r="2873">
          <cell r="C2873" t="str">
            <v>Прочие проценты к уплате</v>
          </cell>
          <cell r="D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</row>
        <row r="2874">
          <cell r="C2874" t="str">
            <v>Оплата услуг кредитных организаций (за исключением ст. ст. 20500 и 21600)</v>
          </cell>
          <cell r="D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</row>
        <row r="2875">
          <cell r="C2875" t="str">
            <v>Пени, штрафы, неустойки признанные или по которым получено решение суда</v>
          </cell>
          <cell r="D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</row>
        <row r="2876">
          <cell r="C2876" t="str">
            <v>Затраты социального характера (кроме персонала)</v>
          </cell>
          <cell r="D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</row>
        <row r="2877">
          <cell r="C2877" t="str">
            <v>От содержания социальной сферы</v>
          </cell>
          <cell r="D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</row>
        <row r="2878">
          <cell r="C2878" t="str">
            <v>Добровольное медицинское страхование</v>
          </cell>
          <cell r="D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</row>
        <row r="2879">
          <cell r="C2879" t="str">
            <v>Выплаты вознаграждений членам Советов директоров и ревизионной комиссии</v>
          </cell>
          <cell r="D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</row>
        <row r="2880">
          <cell r="C2880" t="str">
            <v>Расходы на управление капиталом (переоценка, реестр, консультации)</v>
          </cell>
          <cell r="D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</row>
        <row r="2881">
          <cell r="C2881" t="str">
            <v xml:space="preserve">Расходы на проведение ежегодного собрания акционеров </v>
          </cell>
          <cell r="D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</row>
        <row r="2882">
          <cell r="C2882" t="str">
            <v>Расходы на службу безопасности</v>
          </cell>
          <cell r="D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</row>
        <row r="2883">
          <cell r="C2883" t="str">
            <v>Расходы на развитие</v>
          </cell>
          <cell r="D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</row>
        <row r="2884">
          <cell r="C2884" t="str">
            <v>Прочие расходы</v>
          </cell>
          <cell r="D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</row>
        <row r="2885">
          <cell r="C2885" t="str">
            <v>Поступления от реализации основных средств</v>
          </cell>
          <cell r="D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</row>
        <row r="2886">
          <cell r="C2886" t="str">
            <v>Поступления от реализации НМА</v>
          </cell>
          <cell r="D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</row>
        <row r="2887">
          <cell r="C2887" t="str">
            <v>Поступления от реализации прочих активов</v>
          </cell>
          <cell r="D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</row>
        <row r="2888">
          <cell r="C2888" t="str">
            <v>Доли в уставном капитале других компаний (долгосрочные поступления)</v>
          </cell>
          <cell r="D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</row>
        <row r="2889">
          <cell r="C2889" t="str">
            <v>Акции (долгосрочные поступления)</v>
          </cell>
          <cell r="D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</row>
        <row r="2890">
          <cell r="C2890" t="str">
            <v>Облигации (долгосрочные поступления)</v>
          </cell>
          <cell r="D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</row>
        <row r="2891">
          <cell r="C2891" t="str">
            <v>Векселя (долгосрочные поступления)</v>
          </cell>
          <cell r="D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</row>
        <row r="2892">
          <cell r="C2892" t="str">
            <v>Депозиты (долгосрочные поступления)</v>
          </cell>
          <cell r="D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</row>
        <row r="2893">
          <cell r="C2893" t="str">
            <v>Прочие долгосрочные активы (долгосрочные поступления)</v>
          </cell>
          <cell r="D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</row>
        <row r="2894">
          <cell r="C2894" t="str">
            <v>Возврат предоставленных долгосрочных кредитов и займов</v>
          </cell>
          <cell r="D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</row>
        <row r="2895">
          <cell r="C2895" t="str">
            <v>Возврат предоставленных краткосрочных кредитов и займов</v>
          </cell>
          <cell r="D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</row>
        <row r="2896">
          <cell r="C2896" t="str">
            <v>Возврат предоставленных прочих кредитов и займов</v>
          </cell>
          <cell r="D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</row>
        <row r="2897">
          <cell r="C2897" t="str">
            <v>Прочие поступления по инвестиционной деятельности</v>
          </cell>
          <cell r="D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</row>
        <row r="2898">
          <cell r="C2898" t="str">
            <v>Основное оборудование (01)</v>
          </cell>
          <cell r="D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</row>
        <row r="2899">
          <cell r="C2899" t="str">
            <v>Основное оборудование (02)</v>
          </cell>
          <cell r="D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</row>
        <row r="2900">
          <cell r="C2900" t="str">
            <v>Вспомогательное оборудование</v>
          </cell>
          <cell r="D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</row>
        <row r="2901">
          <cell r="C2901" t="str">
            <v>Покупка автотранспорта</v>
          </cell>
          <cell r="D2901" t="str">
            <v>Завод</v>
          </cell>
          <cell r="H2901">
            <v>28851</v>
          </cell>
          <cell r="I2901">
            <v>28851</v>
          </cell>
          <cell r="J2901">
            <v>28851</v>
          </cell>
          <cell r="K2901">
            <v>86553</v>
          </cell>
          <cell r="L2901">
            <v>28851</v>
          </cell>
          <cell r="M2901">
            <v>28851</v>
          </cell>
          <cell r="N2901">
            <v>31211</v>
          </cell>
          <cell r="O2901">
            <v>1646000</v>
          </cell>
          <cell r="P2901">
            <v>467500</v>
          </cell>
          <cell r="Q2901">
            <v>467500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2669913</v>
          </cell>
        </row>
        <row r="2902">
          <cell r="C2902" t="str">
            <v>Мебель</v>
          </cell>
          <cell r="D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</row>
        <row r="2903">
          <cell r="C2903" t="str">
            <v>Компьютерное и офисное оборудование</v>
          </cell>
          <cell r="D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</row>
        <row r="2904">
          <cell r="C2904" t="str">
            <v>Оборудование для службы безопасности</v>
          </cell>
          <cell r="D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</row>
        <row r="2905">
          <cell r="C2905" t="str">
            <v>Земельные участки</v>
          </cell>
          <cell r="D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</row>
        <row r="2906">
          <cell r="C2906" t="str">
            <v>Прочее</v>
          </cell>
          <cell r="D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</row>
        <row r="2907">
          <cell r="C2907" t="str">
            <v>Приобретение программного обеспечения</v>
          </cell>
          <cell r="D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</row>
        <row r="2908">
          <cell r="C2908" t="str">
            <v>Приобретение прочих НМА</v>
          </cell>
          <cell r="D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</row>
        <row r="2909">
          <cell r="C2909" t="str">
            <v>Доли в уставном капитале других компаний (долгосрочные выплаты)</v>
          </cell>
          <cell r="D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</row>
        <row r="2910">
          <cell r="C2910" t="str">
            <v>Акции (долгосрочные выплаты)</v>
          </cell>
          <cell r="D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</row>
        <row r="2911">
          <cell r="C2911" t="str">
            <v>Облигации (долгосрочные выплаты)</v>
          </cell>
          <cell r="D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</row>
        <row r="2912">
          <cell r="C2912" t="str">
            <v>Векселя (долгосрочные выплаты)</v>
          </cell>
          <cell r="D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</row>
        <row r="2913">
          <cell r="C2913" t="str">
            <v>Депозиты (долгосрочные выплаты)</v>
          </cell>
          <cell r="D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</row>
        <row r="2914">
          <cell r="C2914" t="str">
            <v>Прочие долгосрочные активы (долгосрочные выплаты)</v>
          </cell>
          <cell r="D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</row>
        <row r="2915">
          <cell r="C2915" t="str">
            <v>Расходы на НИР и НИОКР</v>
          </cell>
          <cell r="D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</row>
        <row r="2916">
          <cell r="C2916" t="str">
            <v>Разработка ТЗ на проектирование оборудования</v>
          </cell>
          <cell r="D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</row>
        <row r="2917">
          <cell r="C2917" t="str">
            <v>Разработка ТЗ на проектирование размещения оборудования</v>
          </cell>
          <cell r="D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</row>
        <row r="2918">
          <cell r="C2918" t="str">
            <v>Разработка ТЗ на организацию закупки и запуск технологического оборудования</v>
          </cell>
          <cell r="D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</row>
        <row r="2919">
          <cell r="C2919" t="str">
            <v>Разработка ТЗ на обучение персонала</v>
          </cell>
          <cell r="D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</row>
        <row r="2920">
          <cell r="C2920" t="str">
            <v>Разработка ТЗ на оказание прочих работ, услуг</v>
          </cell>
          <cell r="D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</row>
        <row r="2921">
          <cell r="C2921" t="str">
            <v>Предоставление долгосрочных кредитов и займов</v>
          </cell>
          <cell r="D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</row>
        <row r="2922">
          <cell r="C2922" t="str">
            <v>Предоставление краткосрочных кредитов и займов</v>
          </cell>
          <cell r="D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</row>
        <row r="2923">
          <cell r="C2923" t="str">
            <v>Предоставление прочих кредитов и займов</v>
          </cell>
          <cell r="D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</row>
        <row r="2924">
          <cell r="C2924" t="str">
            <v>Проектирование</v>
          </cell>
          <cell r="D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</row>
        <row r="2925">
          <cell r="C2925" t="str">
            <v>Генеральный подряд</v>
          </cell>
          <cell r="D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</row>
        <row r="2926">
          <cell r="C2926" t="str">
            <v>Прочие СМР</v>
          </cell>
          <cell r="D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</row>
        <row r="2927">
          <cell r="C2927" t="str">
            <v>Услуги по управлению проектом</v>
          </cell>
          <cell r="D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</row>
        <row r="2928">
          <cell r="C2928" t="str">
            <v>Ремонт офисных зданий, сооружений</v>
          </cell>
          <cell r="D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</row>
        <row r="2929">
          <cell r="C2929" t="str">
            <v>Затраты на развитие</v>
          </cell>
          <cell r="D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</row>
        <row r="2930">
          <cell r="C2930" t="str">
            <v>Оплата ГК "Роснанотех" доли в уставном капитале проектной компании</v>
          </cell>
          <cell r="D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</row>
        <row r="2931">
          <cell r="C2931" t="str">
            <v>Оплата  Соинвесторами доли в уставном капитале проектной компании</v>
          </cell>
          <cell r="D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</row>
        <row r="2932">
          <cell r="C2932" t="str">
            <v>Получение долгосрочных кредитов и займов</v>
          </cell>
          <cell r="D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</row>
        <row r="2933">
          <cell r="C2933" t="str">
            <v>Получение краткосрочных кредитов и займов</v>
          </cell>
          <cell r="D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</row>
        <row r="2934">
          <cell r="C2934" t="str">
            <v>Доли в уставном капитале других компаний (краткосрочные поступления)</v>
          </cell>
          <cell r="D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</row>
        <row r="2935">
          <cell r="C2935" t="str">
            <v>Акции (краткосрочные поступления)</v>
          </cell>
          <cell r="D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</row>
        <row r="2936">
          <cell r="C2936" t="str">
            <v>Облигации (краткосрочные поступления)</v>
          </cell>
          <cell r="D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</row>
        <row r="2937">
          <cell r="C2937" t="str">
            <v>Векселя (краткосрочные поступления)</v>
          </cell>
          <cell r="D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</row>
        <row r="2938">
          <cell r="C2938" t="str">
            <v>Депозиты (краткосрочные поступления)</v>
          </cell>
          <cell r="D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</row>
        <row r="2939">
          <cell r="C2939" t="str">
            <v>Overnight (краткосрочные поступления)</v>
          </cell>
          <cell r="D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</row>
        <row r="2940">
          <cell r="C2940" t="str">
            <v>Прочие краткосрочные финансовые вложения (краткосрочные поступления)</v>
          </cell>
          <cell r="D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</row>
        <row r="2941">
          <cell r="C2941" t="str">
            <v>По договорам в рамках ДДУ (краткосрочные поступления)</v>
          </cell>
          <cell r="D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</row>
        <row r="2942">
          <cell r="C2942" t="str">
            <v>По прочим договорам (краткосрочные поступления)</v>
          </cell>
          <cell r="D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</row>
        <row r="2943">
          <cell r="C2943" t="str">
            <v>Эмиссия акций</v>
          </cell>
          <cell r="D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</row>
        <row r="2944">
          <cell r="C2944" t="str">
            <v>Дивиденды полученные</v>
          </cell>
          <cell r="D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</row>
        <row r="2945">
          <cell r="C2945" t="str">
            <v>Прочие поступления по финансовой деятельности</v>
          </cell>
          <cell r="D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</row>
        <row r="2946">
          <cell r="C2946" t="str">
            <v>Сокращение ГК "Роснанотех" доли в уставном капитале проектной компании</v>
          </cell>
          <cell r="D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</row>
        <row r="2947">
          <cell r="C2947" t="str">
            <v>Сокращение Соинвесторами доли в уставном капитале проектной компании</v>
          </cell>
          <cell r="D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</row>
        <row r="2948">
          <cell r="C2948" t="str">
            <v>Погашение долгосрочных кредитов и займов</v>
          </cell>
          <cell r="D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</row>
        <row r="2949">
          <cell r="C2949" t="str">
            <v>Погашение краткосрочных кредитов и займов</v>
          </cell>
          <cell r="D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</row>
        <row r="2950">
          <cell r="C2950" t="str">
            <v>Доли в уставном капитале других компаний (краткосрочные выплаты)</v>
          </cell>
          <cell r="D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</row>
        <row r="2951">
          <cell r="C2951" t="str">
            <v>Акции (краткосрочные выплаты)</v>
          </cell>
          <cell r="D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</row>
        <row r="2952">
          <cell r="C2952" t="str">
            <v>Облигации (краткосрочные выплаты)</v>
          </cell>
          <cell r="D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</row>
        <row r="2953">
          <cell r="C2953" t="str">
            <v>Векселя (краткосрочные выплаты)</v>
          </cell>
          <cell r="D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</row>
        <row r="2954">
          <cell r="C2954" t="str">
            <v>Депозиты (краткосрочные выплаты)</v>
          </cell>
          <cell r="D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</row>
        <row r="2955">
          <cell r="C2955" t="str">
            <v>Overnight (краткосрочные выплаты)</v>
          </cell>
          <cell r="D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</row>
        <row r="2956">
          <cell r="C2956" t="str">
            <v>Прочие краткосрочные финансовые вложения (краткосрочные выплаты)</v>
          </cell>
          <cell r="D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</row>
        <row r="2957">
          <cell r="C2957" t="str">
            <v>По договорам в рамках ДДУ (краткосрочные выплаты)</v>
          </cell>
          <cell r="D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</row>
        <row r="2958">
          <cell r="C2958" t="str">
            <v>По прочим договорам (краткосрочные выплаты)</v>
          </cell>
          <cell r="D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</row>
        <row r="2959">
          <cell r="C2959" t="str">
            <v>Выкуп акций</v>
          </cell>
          <cell r="D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</row>
        <row r="2960">
          <cell r="C2960" t="str">
            <v>Дивиденды выплаченные</v>
          </cell>
          <cell r="D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</row>
        <row r="2961">
          <cell r="C2961" t="str">
            <v>Прочие выплаты</v>
          </cell>
          <cell r="D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</row>
        <row r="2962">
          <cell r="D2962" t="str">
            <v>Завод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-145000</v>
          </cell>
          <cell r="S2962">
            <v>-1845000</v>
          </cell>
          <cell r="T2962">
            <v>-1225000</v>
          </cell>
          <cell r="U2962">
            <v>-815000</v>
          </cell>
          <cell r="V2962">
            <v>-1095000</v>
          </cell>
          <cell r="W2962">
            <v>-1575000</v>
          </cell>
          <cell r="X2962">
            <v>-6700000</v>
          </cell>
        </row>
        <row r="2963">
          <cell r="C2963" t="str">
            <v>Поступления от реализации нанопродукции на внутреннем рынке</v>
          </cell>
          <cell r="D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</row>
        <row r="2964">
          <cell r="C2964" t="str">
            <v>Поступления от реализации нанопродукции на экспорт</v>
          </cell>
          <cell r="D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</row>
        <row r="2965">
          <cell r="C2965" t="str">
            <v>Поступления от прочей реализации</v>
          </cell>
          <cell r="D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</row>
        <row r="2966">
          <cell r="C2966" t="str">
            <v>Проценты по займам полученные</v>
          </cell>
          <cell r="D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</row>
        <row r="2967">
          <cell r="C2967" t="str">
            <v>Проценты по финансовым вложениям полученные</v>
          </cell>
          <cell r="D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</row>
        <row r="2968">
          <cell r="C2968" t="str">
            <v>Прочие проценты по финансовым вложениям полученные</v>
          </cell>
          <cell r="D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</row>
        <row r="2969">
          <cell r="C2969" t="str">
            <v>От совместной деятельности</v>
          </cell>
          <cell r="D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</row>
        <row r="2970">
          <cell r="C2970" t="str">
            <v>От реализации МПЗ (ТМЦ)</v>
          </cell>
          <cell r="D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</row>
        <row r="2971">
          <cell r="C2971" t="str">
            <v>От аренды</v>
          </cell>
          <cell r="D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</row>
        <row r="2972">
          <cell r="C2972" t="str">
            <v xml:space="preserve">От участия в других организациях  </v>
          </cell>
          <cell r="D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</row>
        <row r="2973">
          <cell r="C2973" t="str">
            <v>Пени, штрафы, неустойки</v>
          </cell>
          <cell r="D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</row>
        <row r="2974">
          <cell r="C2974" t="str">
            <v>Возмещение по страховым случаям</v>
          </cell>
          <cell r="D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</row>
        <row r="2975">
          <cell r="C2975" t="str">
            <v>Прочие поступления по операционной деятельности</v>
          </cell>
          <cell r="D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</row>
        <row r="2976">
          <cell r="C2976" t="str">
            <v>Сырье и основные материалы</v>
          </cell>
          <cell r="D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</row>
        <row r="2977">
          <cell r="C2977" t="str">
            <v>Вспомогательные материалы</v>
          </cell>
          <cell r="D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</row>
        <row r="2978">
          <cell r="C2978" t="str">
            <v>Топливо</v>
          </cell>
          <cell r="D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</row>
        <row r="2979">
          <cell r="C2979" t="str">
            <v>Электроэнергия</v>
          </cell>
          <cell r="D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</row>
        <row r="2980">
          <cell r="C2980" t="str">
            <v>Прочие материальные затраты</v>
          </cell>
          <cell r="D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</row>
        <row r="2981">
          <cell r="C2981" t="str">
            <v>Услуги подрядчиков по обслуживанию и ремонту оборудования</v>
          </cell>
          <cell r="D2981" t="str">
            <v>Завод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145000</v>
          </cell>
          <cell r="S2981">
            <v>1845000</v>
          </cell>
          <cell r="T2981">
            <v>1225000</v>
          </cell>
          <cell r="U2981">
            <v>815000</v>
          </cell>
          <cell r="V2981">
            <v>1095000</v>
          </cell>
          <cell r="W2981">
            <v>1575000</v>
          </cell>
          <cell r="X2981">
            <v>6700000</v>
          </cell>
        </row>
        <row r="2982">
          <cell r="C2982" t="str">
            <v>Транспортные услуги</v>
          </cell>
          <cell r="D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</row>
        <row r="2983">
          <cell r="C2983" t="str">
            <v>Прочие услуги производственного характера</v>
          </cell>
          <cell r="D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</row>
        <row r="2984">
          <cell r="C2984" t="str">
            <v>Выплата на руки</v>
          </cell>
          <cell r="D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</row>
        <row r="2985">
          <cell r="C2985" t="str">
            <v>НДФЛ (только персонал)</v>
          </cell>
          <cell r="D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</row>
        <row r="2986">
          <cell r="C2986" t="str">
            <v>Премии на руки</v>
          </cell>
          <cell r="D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</row>
        <row r="2987">
          <cell r="C2987" t="str">
            <v>Льготы, компенсации</v>
          </cell>
          <cell r="D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</row>
        <row r="2988">
          <cell r="C2988" t="str">
            <v>Прочие удержания из з/п</v>
          </cell>
          <cell r="D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</row>
        <row r="2989">
          <cell r="C2989" t="str">
            <v>ЕСН – страховые взносы (включая ЕСН на выплаты членам СД)</v>
          </cell>
          <cell r="D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</row>
        <row r="2990">
          <cell r="C2990" t="str">
            <v>Услуги мобильной связи</v>
          </cell>
          <cell r="D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</row>
        <row r="2991">
          <cell r="C2991" t="str">
            <v>Услуги фиксированной связи</v>
          </cell>
          <cell r="D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</row>
        <row r="2992">
          <cell r="C2992" t="str">
            <v>Услуги Интернет</v>
          </cell>
          <cell r="D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</row>
        <row r="2993">
          <cell r="C2993" t="str">
            <v xml:space="preserve">Почтово-телеграфные и курьерские расходы </v>
          </cell>
          <cell r="D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</row>
        <row r="2994">
          <cell r="C2994" t="str">
            <v>Аренда каналов связи</v>
          </cell>
          <cell r="D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</row>
        <row r="2995">
          <cell r="C2995" t="str">
            <v>Коммунальные услуги</v>
          </cell>
          <cell r="D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</row>
        <row r="2996">
          <cell r="C2996" t="str">
            <v>Повышение квалификации и проф.переподготовка</v>
          </cell>
          <cell r="D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</row>
        <row r="2997">
          <cell r="C2997" t="str">
            <v>Услуги по ремонту и обслуживанию оргтехники</v>
          </cell>
          <cell r="D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</row>
        <row r="2998">
          <cell r="C2998" t="str">
            <v>Запасные части и расходные материалы для оргтехники</v>
          </cell>
          <cell r="D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</row>
        <row r="2999">
          <cell r="C2999" t="str">
            <v>Аудиторские услуги</v>
          </cell>
          <cell r="D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</row>
        <row r="3000">
          <cell r="C3000" t="str">
            <v>Юридические услуги</v>
          </cell>
          <cell r="D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</row>
        <row r="3001">
          <cell r="C3001" t="str">
            <v>Консультационные услуги (семинары)</v>
          </cell>
          <cell r="D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</row>
        <row r="3002">
          <cell r="C3002" t="str">
            <v>Услуги пожарной, вневедомственной и сторожевой охраны</v>
          </cell>
          <cell r="D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</row>
        <row r="3003">
          <cell r="C3003" t="str">
            <v>Рекламно-информационные расходы</v>
          </cell>
          <cell r="D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</row>
        <row r="3004">
          <cell r="C3004" t="str">
            <v>Участие на выставках и семинарах</v>
          </cell>
          <cell r="D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</row>
        <row r="3005">
          <cell r="C3005" t="str">
            <v>Фирменная и сувенирная продукция</v>
          </cell>
          <cell r="D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</row>
        <row r="3006">
          <cell r="C3006" t="str">
            <v>Спонсорские и социальные проекты</v>
          </cell>
          <cell r="D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</row>
        <row r="3007">
          <cell r="C3007" t="str">
            <v>Прочие расходы (PR)</v>
          </cell>
          <cell r="D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</row>
        <row r="3008">
          <cell r="C3008" t="str">
            <v>Услуги  по подбору персонала</v>
          </cell>
          <cell r="D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</row>
        <row r="3009">
          <cell r="C3009" t="str">
            <v xml:space="preserve">Уборка </v>
          </cell>
          <cell r="D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</row>
        <row r="3010">
          <cell r="C3010" t="str">
            <v>Обустройство офиса</v>
          </cell>
          <cell r="D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</row>
        <row r="3011">
          <cell r="C3011" t="str">
            <v>Канцелярские расходы</v>
          </cell>
          <cell r="D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</row>
        <row r="3012">
          <cell r="C3012" t="str">
            <v>Хозяйственные расходы</v>
          </cell>
          <cell r="D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</row>
        <row r="3013">
          <cell r="C3013" t="str">
            <v>Вода, чай, кофе</v>
          </cell>
          <cell r="D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</row>
        <row r="3014">
          <cell r="C3014" t="str">
            <v>Ремонт/ТО автотранспорт</v>
          </cell>
          <cell r="D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</row>
        <row r="3015">
          <cell r="C3015" t="str">
            <v xml:space="preserve">Аренда машин </v>
          </cell>
          <cell r="D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</row>
        <row r="3016">
          <cell r="C3016" t="str">
            <v>Страхование автотранспорта</v>
          </cell>
          <cell r="D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</row>
        <row r="3017">
          <cell r="C3017" t="str">
            <v>ГСМ</v>
          </cell>
          <cell r="D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</row>
        <row r="3018">
          <cell r="C3018" t="str">
            <v>Мойка, парковка, прочее</v>
          </cell>
          <cell r="D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</row>
        <row r="3019">
          <cell r="C3019" t="str">
            <v>Аренда автостоянки</v>
          </cell>
          <cell r="D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</row>
        <row r="3020">
          <cell r="C3020" t="str">
            <v>Аутсорсинг</v>
          </cell>
          <cell r="D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</row>
        <row r="3021">
          <cell r="C3021" t="str">
            <v>Услуги по организации переводов</v>
          </cell>
          <cell r="D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</row>
        <row r="3022">
          <cell r="C3022" t="str">
            <v>Услуги регистраторов, нотариальные услуги, сертификация</v>
          </cell>
          <cell r="D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</row>
        <row r="3023">
          <cell r="C3023" t="str">
            <v>Справочно-правовые программы, 1С, КИАС</v>
          </cell>
          <cell r="D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</row>
        <row r="3024">
          <cell r="C3024" t="str">
            <v>Подписка на периодические издания</v>
          </cell>
          <cell r="D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</row>
        <row r="3025">
          <cell r="C3025" t="str">
            <v>Прочие работы и услуги сторонних организаций</v>
          </cell>
          <cell r="D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</row>
        <row r="3026">
          <cell r="C3026" t="str">
            <v>Командировочные расходы</v>
          </cell>
          <cell r="D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</row>
        <row r="3027">
          <cell r="C3027" t="str">
            <v>Представительские расходы</v>
          </cell>
          <cell r="D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</row>
        <row r="3028">
          <cell r="C3028" t="str">
            <v>Арендная плата по направлениям (арендодателям)</v>
          </cell>
          <cell r="D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</row>
        <row r="3029">
          <cell r="C3029" t="str">
            <v>Лизинг</v>
          </cell>
          <cell r="D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</row>
        <row r="3030">
          <cell r="C3030" t="str">
            <v>Расходы на страхование</v>
          </cell>
          <cell r="D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</row>
        <row r="3031">
          <cell r="C3031" t="str">
            <v>Водный налог</v>
          </cell>
          <cell r="D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</row>
        <row r="3032">
          <cell r="C3032" t="str">
            <v>Плата за землю</v>
          </cell>
          <cell r="D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</row>
        <row r="3033">
          <cell r="C3033" t="str">
            <v>Транспортный налог</v>
          </cell>
          <cell r="D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</row>
        <row r="3034">
          <cell r="C3034" t="str">
            <v>Налог на имущество</v>
          </cell>
          <cell r="D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</row>
        <row r="3035">
          <cell r="C3035" t="str">
            <v xml:space="preserve">Прочие налоги, относимые на с/с </v>
          </cell>
          <cell r="D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</row>
        <row r="3036">
          <cell r="C3036" t="str">
            <v>Патентные расходы</v>
          </cell>
          <cell r="D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</row>
        <row r="3037">
          <cell r="C3037" t="str">
            <v>Затраты на экологию (кроме налогов и сборов (ст. ст. 20000 и 21500))</v>
          </cell>
          <cell r="D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</row>
        <row r="3038">
          <cell r="C3038" t="str">
            <v>Затраты на охрану труда</v>
          </cell>
          <cell r="D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</row>
        <row r="3039">
          <cell r="C3039" t="str">
            <v>Расходы социального характера</v>
          </cell>
          <cell r="D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</row>
        <row r="3040">
          <cell r="C3040" t="str">
            <v>НДС</v>
          </cell>
          <cell r="D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</row>
        <row r="3041">
          <cell r="C3041" t="str">
            <v>Налог на прибыль</v>
          </cell>
          <cell r="D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</row>
        <row r="3042">
          <cell r="C3042" t="str">
            <v>Прочие налоги</v>
          </cell>
          <cell r="D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</row>
        <row r="3043">
          <cell r="C3043" t="str">
            <v xml:space="preserve">Проценты по долгосрочным кредитам </v>
          </cell>
          <cell r="D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</row>
        <row r="3044">
          <cell r="C3044" t="str">
            <v>Проценты по краткосрочным кредитам</v>
          </cell>
          <cell r="D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</row>
        <row r="3045">
          <cell r="C3045" t="str">
            <v>Проценты по долгосрочным займам</v>
          </cell>
          <cell r="D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</row>
        <row r="3046">
          <cell r="C3046" t="str">
            <v>Проценты по краткосрочным займам</v>
          </cell>
          <cell r="D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</row>
        <row r="3047">
          <cell r="C3047" t="str">
            <v>Прочие проценты к уплате</v>
          </cell>
          <cell r="D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</row>
        <row r="3048">
          <cell r="C3048" t="str">
            <v>Оплата услуг кредитных организаций (за исключением ст. ст. 20500 и 21600)</v>
          </cell>
          <cell r="D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</row>
        <row r="3049">
          <cell r="C3049" t="str">
            <v>Пени, штрафы, неустойки признанные или по которым получено решение суда</v>
          </cell>
          <cell r="D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</row>
        <row r="3050">
          <cell r="C3050" t="str">
            <v>Затраты социального характера (кроме персонала)</v>
          </cell>
          <cell r="D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</row>
        <row r="3051">
          <cell r="C3051" t="str">
            <v>От содержания социальной сферы</v>
          </cell>
          <cell r="D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</row>
        <row r="3052">
          <cell r="C3052" t="str">
            <v>Добровольное медицинское страхование</v>
          </cell>
          <cell r="D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</row>
        <row r="3053">
          <cell r="C3053" t="str">
            <v>Выплаты вознаграждений членам Советов директоров и ревизионной комиссии</v>
          </cell>
          <cell r="D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</row>
        <row r="3054">
          <cell r="C3054" t="str">
            <v>Расходы на управление капиталом (переоценка, реестр, консультации)</v>
          </cell>
          <cell r="D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</row>
        <row r="3055">
          <cell r="C3055" t="str">
            <v xml:space="preserve">Расходы на проведение ежегодного собрания акционеров </v>
          </cell>
          <cell r="D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</row>
        <row r="3056">
          <cell r="C3056" t="str">
            <v>Расходы на службу безопасности</v>
          </cell>
          <cell r="D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</row>
        <row r="3057">
          <cell r="C3057" t="str">
            <v>Расходы на развитие</v>
          </cell>
          <cell r="D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</row>
        <row r="3058">
          <cell r="C3058" t="str">
            <v>Прочие расходы</v>
          </cell>
          <cell r="D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</row>
        <row r="3059">
          <cell r="C3059" t="str">
            <v>Поступления от реализации основных средств</v>
          </cell>
          <cell r="D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</row>
        <row r="3060">
          <cell r="C3060" t="str">
            <v>Поступления от реализации НМА</v>
          </cell>
          <cell r="D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</row>
        <row r="3061">
          <cell r="C3061" t="str">
            <v>Поступления от реализации прочих активов</v>
          </cell>
          <cell r="D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</row>
        <row r="3062">
          <cell r="C3062" t="str">
            <v>Доли в уставном капитале других компаний (долгосрочные поступления)</v>
          </cell>
          <cell r="D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</row>
        <row r="3063">
          <cell r="C3063" t="str">
            <v>Акции (долгосрочные поступления)</v>
          </cell>
          <cell r="D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</row>
        <row r="3064">
          <cell r="C3064" t="str">
            <v>Облигации (долгосрочные поступления)</v>
          </cell>
          <cell r="D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</row>
        <row r="3065">
          <cell r="C3065" t="str">
            <v>Векселя (долгосрочные поступления)</v>
          </cell>
          <cell r="D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</row>
        <row r="3066">
          <cell r="C3066" t="str">
            <v>Депозиты (долгосрочные поступления)</v>
          </cell>
          <cell r="D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</row>
        <row r="3067">
          <cell r="C3067" t="str">
            <v>Прочие долгосрочные активы (долгосрочные поступления)</v>
          </cell>
          <cell r="D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</row>
        <row r="3068">
          <cell r="C3068" t="str">
            <v>Возврат предоставленных долгосрочных кредитов и займов</v>
          </cell>
          <cell r="D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</row>
        <row r="3069">
          <cell r="C3069" t="str">
            <v>Возврат предоставленных краткосрочных кредитов и займов</v>
          </cell>
          <cell r="D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</row>
        <row r="3070">
          <cell r="C3070" t="str">
            <v>Возврат предоставленных прочих кредитов и займов</v>
          </cell>
          <cell r="D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</row>
        <row r="3071">
          <cell r="C3071" t="str">
            <v>Прочие поступления по инвестиционной деятельности</v>
          </cell>
          <cell r="D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</row>
        <row r="3072">
          <cell r="C3072" t="str">
            <v>Основное оборудование (01)</v>
          </cell>
          <cell r="D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</row>
        <row r="3073">
          <cell r="C3073" t="str">
            <v>Основное оборудование (02)</v>
          </cell>
          <cell r="D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</row>
        <row r="3074">
          <cell r="C3074" t="str">
            <v>Вспомогательное оборудование</v>
          </cell>
          <cell r="D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</row>
        <row r="3075">
          <cell r="C3075" t="str">
            <v>Покупка автотранспорта</v>
          </cell>
          <cell r="D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</row>
        <row r="3076">
          <cell r="C3076" t="str">
            <v>Мебель</v>
          </cell>
          <cell r="D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</row>
        <row r="3077">
          <cell r="C3077" t="str">
            <v>Компьютерное и офисное оборудование</v>
          </cell>
          <cell r="D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</row>
        <row r="3078">
          <cell r="C3078" t="str">
            <v>Оборудование для службы безопасности</v>
          </cell>
          <cell r="D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</row>
        <row r="3079">
          <cell r="C3079" t="str">
            <v>Земельные участки</v>
          </cell>
          <cell r="D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</row>
        <row r="3080">
          <cell r="C3080" t="str">
            <v>Прочее</v>
          </cell>
          <cell r="D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</row>
        <row r="3081">
          <cell r="C3081" t="str">
            <v>Приобретение программного обеспечения</v>
          </cell>
          <cell r="D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</row>
        <row r="3082">
          <cell r="C3082" t="str">
            <v>Приобретение прочих НМА</v>
          </cell>
          <cell r="D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</row>
        <row r="3083">
          <cell r="C3083" t="str">
            <v>Доли в уставном капитале других компаний (долгосрочные выплаты)</v>
          </cell>
          <cell r="D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</row>
        <row r="3084">
          <cell r="C3084" t="str">
            <v>Акции (долгосрочные выплаты)</v>
          </cell>
          <cell r="D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</row>
        <row r="3085">
          <cell r="C3085" t="str">
            <v>Облигации (долгосрочные выплаты)</v>
          </cell>
          <cell r="D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</row>
        <row r="3086">
          <cell r="C3086" t="str">
            <v>Векселя (долгосрочные выплаты)</v>
          </cell>
          <cell r="D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</row>
        <row r="3087">
          <cell r="C3087" t="str">
            <v>Депозиты (долгосрочные выплаты)</v>
          </cell>
          <cell r="D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</row>
        <row r="3088">
          <cell r="C3088" t="str">
            <v>Прочие долгосрочные активы (долгосрочные выплаты)</v>
          </cell>
          <cell r="D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</row>
        <row r="3089">
          <cell r="C3089" t="str">
            <v>Расходы на НИР и НИОКР</v>
          </cell>
          <cell r="D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</row>
        <row r="3090">
          <cell r="C3090" t="str">
            <v>Разработка ТЗ на проектирование оборудования</v>
          </cell>
          <cell r="D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</row>
        <row r="3091">
          <cell r="C3091" t="str">
            <v>Разработка ТЗ на проектирование размещения оборудования</v>
          </cell>
          <cell r="D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</row>
        <row r="3092">
          <cell r="C3092" t="str">
            <v>Разработка ТЗ на организацию закупки и запуск технологического оборудования</v>
          </cell>
          <cell r="D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</row>
        <row r="3093">
          <cell r="C3093" t="str">
            <v>Разработка ТЗ на обучение персонала</v>
          </cell>
          <cell r="D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</row>
        <row r="3094">
          <cell r="C3094" t="str">
            <v>Разработка ТЗ на оказание прочих работ, услуг</v>
          </cell>
          <cell r="D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</row>
        <row r="3095">
          <cell r="C3095" t="str">
            <v>Предоставление долгосрочных кредитов и займов</v>
          </cell>
          <cell r="D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</row>
        <row r="3096">
          <cell r="C3096" t="str">
            <v>Предоставление краткосрочных кредитов и займов</v>
          </cell>
          <cell r="D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</row>
        <row r="3097">
          <cell r="C3097" t="str">
            <v>Предоставление прочих кредитов и займов</v>
          </cell>
          <cell r="D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</row>
        <row r="3098">
          <cell r="C3098" t="str">
            <v>Проектирование</v>
          </cell>
          <cell r="D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</row>
        <row r="3099">
          <cell r="C3099" t="str">
            <v>Генеральный подряд</v>
          </cell>
          <cell r="D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</row>
        <row r="3100">
          <cell r="C3100" t="str">
            <v>Прочие СМР</v>
          </cell>
          <cell r="D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</row>
        <row r="3101">
          <cell r="C3101" t="str">
            <v>Услуги по управлению проектом</v>
          </cell>
          <cell r="D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</row>
        <row r="3102">
          <cell r="C3102" t="str">
            <v>Ремонт офисных зданий, сооружений</v>
          </cell>
          <cell r="D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</row>
        <row r="3103">
          <cell r="C3103" t="str">
            <v>Затраты на развитие</v>
          </cell>
          <cell r="D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</row>
        <row r="3104">
          <cell r="C3104" t="str">
            <v>Оплата ГК "Роснанотех" доли в уставном капитале проектной компании</v>
          </cell>
          <cell r="D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</row>
        <row r="3105">
          <cell r="C3105" t="str">
            <v>Оплата  Соинвесторами доли в уставном капитале проектной компании</v>
          </cell>
          <cell r="D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</row>
        <row r="3106">
          <cell r="C3106" t="str">
            <v>Получение долгосрочных кредитов и займов</v>
          </cell>
          <cell r="D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</row>
        <row r="3107">
          <cell r="C3107" t="str">
            <v>Получение краткосрочных кредитов и займов</v>
          </cell>
          <cell r="D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</row>
        <row r="3108">
          <cell r="C3108" t="str">
            <v>Доли в уставном капитале других компаний (краткосрочные поступления)</v>
          </cell>
          <cell r="D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</row>
        <row r="3109">
          <cell r="C3109" t="str">
            <v>Акции (краткосрочные поступления)</v>
          </cell>
          <cell r="D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</row>
        <row r="3110">
          <cell r="C3110" t="str">
            <v>Облигации (краткосрочные поступления)</v>
          </cell>
          <cell r="D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</row>
        <row r="3111">
          <cell r="C3111" t="str">
            <v>Векселя (краткосрочные поступления)</v>
          </cell>
          <cell r="D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</row>
        <row r="3112">
          <cell r="C3112" t="str">
            <v>Депозиты (краткосрочные поступления)</v>
          </cell>
          <cell r="D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</row>
        <row r="3113">
          <cell r="C3113" t="str">
            <v>Overnight (краткосрочные поступления)</v>
          </cell>
          <cell r="D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</row>
        <row r="3114">
          <cell r="C3114" t="str">
            <v>Прочие краткосрочные финансовые вложения (краткосрочные поступления)</v>
          </cell>
          <cell r="D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</row>
        <row r="3115">
          <cell r="C3115" t="str">
            <v>По договорам в рамках ДДУ (краткосрочные поступления)</v>
          </cell>
          <cell r="D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</row>
        <row r="3116">
          <cell r="C3116" t="str">
            <v>По прочим договорам (краткосрочные поступления)</v>
          </cell>
          <cell r="D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</row>
        <row r="3117">
          <cell r="C3117" t="str">
            <v>Эмиссия акций</v>
          </cell>
          <cell r="D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</row>
        <row r="3118">
          <cell r="C3118" t="str">
            <v>Дивиденды полученные</v>
          </cell>
          <cell r="D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</row>
        <row r="3119">
          <cell r="C3119" t="str">
            <v>Прочие поступления по финансовой деятельности</v>
          </cell>
          <cell r="D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</row>
        <row r="3120">
          <cell r="C3120" t="str">
            <v>Сокращение ГК "Роснанотех" доли в уставном капитале проектной компании</v>
          </cell>
          <cell r="D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</row>
        <row r="3121">
          <cell r="C3121" t="str">
            <v>Сокращение Соинвесторами доли в уставном капитале проектной компании</v>
          </cell>
          <cell r="D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</row>
        <row r="3122">
          <cell r="C3122" t="str">
            <v>Погашение долгосрочных кредитов и займов</v>
          </cell>
          <cell r="D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</row>
        <row r="3123">
          <cell r="C3123" t="str">
            <v>Погашение краткосрочных кредитов и займов</v>
          </cell>
          <cell r="D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</row>
        <row r="3124">
          <cell r="C3124" t="str">
            <v>Доли в уставном капитале других компаний (краткосрочные выплаты)</v>
          </cell>
          <cell r="D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</row>
        <row r="3125">
          <cell r="C3125" t="str">
            <v>Акции (краткосрочные выплаты)</v>
          </cell>
          <cell r="D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</row>
        <row r="3126">
          <cell r="C3126" t="str">
            <v>Облигации (краткосрочные выплаты)</v>
          </cell>
          <cell r="D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</row>
        <row r="3127">
          <cell r="C3127" t="str">
            <v>Векселя (краткосрочные выплаты)</v>
          </cell>
          <cell r="D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</row>
        <row r="3128">
          <cell r="C3128" t="str">
            <v>Депозиты (краткосрочные выплаты)</v>
          </cell>
          <cell r="D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</row>
        <row r="3129">
          <cell r="C3129" t="str">
            <v>Overnight (краткосрочные выплаты)</v>
          </cell>
          <cell r="D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</row>
        <row r="3130">
          <cell r="C3130" t="str">
            <v>Прочие краткосрочные финансовые вложения (краткосрочные выплаты)</v>
          </cell>
          <cell r="D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</row>
        <row r="3131">
          <cell r="C3131" t="str">
            <v>По договорам в рамках ДДУ (краткосрочные выплаты)</v>
          </cell>
          <cell r="D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</row>
        <row r="3132">
          <cell r="C3132" t="str">
            <v>По прочим договорам (краткосрочные выплаты)</v>
          </cell>
          <cell r="D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</row>
        <row r="3133">
          <cell r="C3133" t="str">
            <v>Выкуп акций</v>
          </cell>
          <cell r="D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</row>
        <row r="3134">
          <cell r="C3134" t="str">
            <v>Дивиденды выплаченные</v>
          </cell>
          <cell r="D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</row>
        <row r="3135">
          <cell r="C3135" t="str">
            <v>Прочие выплаты</v>
          </cell>
          <cell r="D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</row>
        <row r="3136">
          <cell r="D3136" t="str">
            <v>Завод</v>
          </cell>
          <cell r="H3136">
            <v>-7450040</v>
          </cell>
          <cell r="I3136">
            <v>-9472951</v>
          </cell>
          <cell r="J3136">
            <v>-10121985</v>
          </cell>
          <cell r="K3136">
            <v>-27044976</v>
          </cell>
          <cell r="L3136">
            <v>-18541022.681783333</v>
          </cell>
          <cell r="M3136">
            <v>-19886780.996783335</v>
          </cell>
          <cell r="N3136">
            <v>-22882176.296783336</v>
          </cell>
          <cell r="O3136">
            <v>-19219875.957616664</v>
          </cell>
          <cell r="P3136">
            <v>-22549544.460384168</v>
          </cell>
          <cell r="Q3136">
            <v>-47958608.327384174</v>
          </cell>
          <cell r="R3136">
            <v>-23751728.545384169</v>
          </cell>
          <cell r="S3136">
            <v>-23924514.045384172</v>
          </cell>
          <cell r="T3136">
            <v>-31390749.640384171</v>
          </cell>
          <cell r="U3136">
            <v>-22823363.80225917</v>
          </cell>
          <cell r="V3136">
            <v>-23133934.30225917</v>
          </cell>
          <cell r="W3136">
            <v>-26864569.704759173</v>
          </cell>
          <cell r="X3136">
            <v>-302926868.76116502</v>
          </cell>
        </row>
        <row r="3137">
          <cell r="C3137" t="str">
            <v>Поступления от реализации нанопродукции на внутреннем рынке</v>
          </cell>
          <cell r="D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</row>
        <row r="3138">
          <cell r="C3138" t="str">
            <v>Поступления от реализации нанопродукции на экспорт</v>
          </cell>
          <cell r="D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</row>
        <row r="3139">
          <cell r="C3139" t="str">
            <v>Поступления от прочей реализации</v>
          </cell>
          <cell r="D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</row>
        <row r="3140">
          <cell r="C3140" t="str">
            <v>Проценты по займам полученные</v>
          </cell>
          <cell r="D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</row>
        <row r="3141">
          <cell r="C3141" t="str">
            <v>Проценты по финансовым вложениям полученные</v>
          </cell>
          <cell r="D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</row>
        <row r="3142">
          <cell r="C3142" t="str">
            <v>Прочие проценты по финансовым вложениям полученные</v>
          </cell>
          <cell r="D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</row>
        <row r="3143">
          <cell r="C3143" t="str">
            <v>От совместной деятельности</v>
          </cell>
          <cell r="D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</row>
        <row r="3144">
          <cell r="C3144" t="str">
            <v>От реализации МПЗ (ТМЦ)</v>
          </cell>
          <cell r="D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</row>
        <row r="3145">
          <cell r="C3145" t="str">
            <v>От аренды</v>
          </cell>
          <cell r="D3145" t="str">
            <v>Завод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134000</v>
          </cell>
          <cell r="Q3145">
            <v>180000</v>
          </cell>
          <cell r="R3145">
            <v>180000</v>
          </cell>
          <cell r="S3145">
            <v>180000</v>
          </cell>
          <cell r="T3145">
            <v>180000</v>
          </cell>
          <cell r="U3145">
            <v>180000</v>
          </cell>
          <cell r="V3145">
            <v>180000</v>
          </cell>
          <cell r="W3145">
            <v>180000</v>
          </cell>
          <cell r="X3145">
            <v>1394000</v>
          </cell>
        </row>
        <row r="3146">
          <cell r="C3146" t="str">
            <v xml:space="preserve">От участия в других организациях  </v>
          </cell>
          <cell r="D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</row>
        <row r="3147">
          <cell r="C3147" t="str">
            <v>Пени, штрафы, неустойки</v>
          </cell>
          <cell r="D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</row>
        <row r="3148">
          <cell r="C3148" t="str">
            <v>Возмещение по страховым случаям</v>
          </cell>
          <cell r="D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</row>
        <row r="3149">
          <cell r="C3149" t="str">
            <v>Прочие поступления по операционной деятельности</v>
          </cell>
          <cell r="D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</row>
        <row r="3150">
          <cell r="C3150" t="str">
            <v>Сырье и основные материалы</v>
          </cell>
          <cell r="D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</row>
        <row r="3151">
          <cell r="C3151" t="str">
            <v>Вспомогательные материалы</v>
          </cell>
          <cell r="D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</row>
        <row r="3152">
          <cell r="C3152" t="str">
            <v>Топливо</v>
          </cell>
          <cell r="D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</row>
        <row r="3153">
          <cell r="C3153" t="str">
            <v>Электроэнергия</v>
          </cell>
          <cell r="D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</row>
        <row r="3154">
          <cell r="C3154" t="str">
            <v>Прочие материальные затраты</v>
          </cell>
          <cell r="D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</row>
        <row r="3155">
          <cell r="C3155" t="str">
            <v>Услуги подрядчиков по обслуживанию и ремонту оборудования</v>
          </cell>
          <cell r="D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</row>
        <row r="3156">
          <cell r="C3156" t="str">
            <v>Транспортные услуги</v>
          </cell>
          <cell r="D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</row>
        <row r="3157">
          <cell r="C3157" t="str">
            <v>Прочие услуги производственного характера</v>
          </cell>
          <cell r="D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</row>
        <row r="3158">
          <cell r="C3158" t="str">
            <v>Выплата на руки</v>
          </cell>
          <cell r="D3158" t="str">
            <v>Завод</v>
          </cell>
          <cell r="H3158">
            <v>4994530.8</v>
          </cell>
          <cell r="I3158">
            <v>6063021.2999999998</v>
          </cell>
          <cell r="J3158">
            <v>7127096.5499999998</v>
          </cell>
          <cell r="K3158">
            <v>18184648.649999999</v>
          </cell>
          <cell r="L3158">
            <v>10849506.433500001</v>
          </cell>
          <cell r="M3158">
            <v>12596757.8835</v>
          </cell>
          <cell r="N3158">
            <v>12596757.8835</v>
          </cell>
          <cell r="O3158">
            <v>12071449.7085</v>
          </cell>
          <cell r="P3158">
            <v>14063051.583525</v>
          </cell>
          <cell r="Q3158">
            <v>14505764.133524999</v>
          </cell>
          <cell r="R3158">
            <v>14505764.133524999</v>
          </cell>
          <cell r="S3158">
            <v>14505764.133524999</v>
          </cell>
          <cell r="T3158">
            <v>14012078.283524999</v>
          </cell>
          <cell r="U3158">
            <v>13732551.089775</v>
          </cell>
          <cell r="V3158">
            <v>13732551.089775</v>
          </cell>
          <cell r="W3158">
            <v>13732551.089775</v>
          </cell>
          <cell r="X3158">
            <v>160904547.44595</v>
          </cell>
        </row>
        <row r="3159">
          <cell r="C3159" t="str">
            <v>НДФЛ (только персонал)</v>
          </cell>
          <cell r="D3159" t="str">
            <v>Завод</v>
          </cell>
          <cell r="H3159">
            <v>752809.20000000007</v>
          </cell>
          <cell r="I3159">
            <v>912468.70000000007</v>
          </cell>
          <cell r="J3159">
            <v>1071468.45</v>
          </cell>
          <cell r="K3159">
            <v>2736746.35</v>
          </cell>
          <cell r="L3159">
            <v>1631495.6441333336</v>
          </cell>
          <cell r="M3159">
            <v>1894263.6041333335</v>
          </cell>
          <cell r="N3159">
            <v>2008884.6041333335</v>
          </cell>
          <cell r="O3159">
            <v>1815227.6124666668</v>
          </cell>
          <cell r="P3159">
            <v>2113287.3949416666</v>
          </cell>
          <cell r="Q3159">
            <v>4677754.8849416664</v>
          </cell>
          <cell r="R3159">
            <v>2179831.1449416666</v>
          </cell>
          <cell r="S3159">
            <v>2179831.1449416666</v>
          </cell>
          <cell r="T3159">
            <v>2486715.9049416664</v>
          </cell>
          <cell r="U3159">
            <v>2063577.8486916667</v>
          </cell>
          <cell r="V3159">
            <v>2063577.8486916667</v>
          </cell>
          <cell r="W3159">
            <v>2438994.7736916668</v>
          </cell>
          <cell r="X3159">
            <v>27553442.410650004</v>
          </cell>
        </row>
        <row r="3160">
          <cell r="C3160" t="str">
            <v>Премии на руки</v>
          </cell>
          <cell r="D3160" t="str">
            <v>Завод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767079</v>
          </cell>
          <cell r="O3160">
            <v>0</v>
          </cell>
          <cell r="P3160">
            <v>0</v>
          </cell>
          <cell r="Q3160">
            <v>16716874.26</v>
          </cell>
          <cell r="R3160">
            <v>0</v>
          </cell>
          <cell r="S3160">
            <v>0</v>
          </cell>
          <cell r="T3160">
            <v>2550674.7000000002</v>
          </cell>
          <cell r="U3160">
            <v>0</v>
          </cell>
          <cell r="V3160">
            <v>0</v>
          </cell>
          <cell r="W3160">
            <v>2512405.5750000002</v>
          </cell>
          <cell r="X3160">
            <v>22547033.534999996</v>
          </cell>
        </row>
        <row r="3161">
          <cell r="C3161" t="str">
            <v>Льготы, компенсации</v>
          </cell>
          <cell r="D3161" t="str">
            <v>Завод</v>
          </cell>
          <cell r="H3161">
            <v>247356.00000000003</v>
          </cell>
          <cell r="I3161">
            <v>232940</v>
          </cell>
          <cell r="J3161">
            <v>243884</v>
          </cell>
          <cell r="K3161">
            <v>724180</v>
          </cell>
          <cell r="L3161">
            <v>762954.41570000001</v>
          </cell>
          <cell r="M3161">
            <v>777617.00569999998</v>
          </cell>
          <cell r="N3161">
            <v>869637.00569999998</v>
          </cell>
          <cell r="O3161">
            <v>1224812.0057000001</v>
          </cell>
          <cell r="P3161">
            <v>1146217.9057</v>
          </cell>
          <cell r="Q3161">
            <v>1294736.6057</v>
          </cell>
          <cell r="R3161">
            <v>1412336.6057</v>
          </cell>
          <cell r="S3161">
            <v>1364636.6057</v>
          </cell>
          <cell r="T3161">
            <v>1393314.9956999999</v>
          </cell>
          <cell r="U3161">
            <v>1429346.8207</v>
          </cell>
          <cell r="V3161">
            <v>1309546.8207</v>
          </cell>
          <cell r="W3161">
            <v>1461546.8207</v>
          </cell>
          <cell r="X3161">
            <v>14446703.613400001</v>
          </cell>
        </row>
        <row r="3162">
          <cell r="C3162" t="str">
            <v>Прочие удержания из з/п</v>
          </cell>
          <cell r="D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</row>
        <row r="3163">
          <cell r="C3163" t="str">
            <v>ЕСН – страховые взносы (включая ЕСН на выплаты членам СД)</v>
          </cell>
          <cell r="D3163" t="str">
            <v>Завод</v>
          </cell>
          <cell r="H3163">
            <v>1158844</v>
          </cell>
          <cell r="I3163">
            <v>1445521</v>
          </cell>
          <cell r="J3163">
            <v>1514536</v>
          </cell>
          <cell r="K3163">
            <v>4118901</v>
          </cell>
          <cell r="L3163">
            <v>3987066.1884499998</v>
          </cell>
          <cell r="M3163">
            <v>4099142.5034499997</v>
          </cell>
          <cell r="N3163">
            <v>4316917.8034499995</v>
          </cell>
          <cell r="O3163">
            <v>3801486.6309499997</v>
          </cell>
          <cell r="P3163">
            <v>4453631.5762175042</v>
          </cell>
          <cell r="Q3163">
            <v>6931794.4432175048</v>
          </cell>
          <cell r="R3163">
            <v>4312106.6612175051</v>
          </cell>
          <cell r="S3163">
            <v>4103182.161217506</v>
          </cell>
          <cell r="T3163">
            <v>4598865.7562175049</v>
          </cell>
          <cell r="U3163">
            <v>3673618.043092506</v>
          </cell>
          <cell r="V3163">
            <v>3494708.543092506</v>
          </cell>
          <cell r="W3163">
            <v>3959091.4455925059</v>
          </cell>
          <cell r="X3163">
            <v>51731611.756165035</v>
          </cell>
        </row>
        <row r="3164">
          <cell r="C3164" t="str">
            <v>Услуги мобильной связи</v>
          </cell>
          <cell r="D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</row>
        <row r="3165">
          <cell r="C3165" t="str">
            <v>Услуги фиксированной связи</v>
          </cell>
          <cell r="D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</row>
        <row r="3166">
          <cell r="C3166" t="str">
            <v>Услуги Интернет</v>
          </cell>
          <cell r="D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</row>
        <row r="3167">
          <cell r="C3167" t="str">
            <v xml:space="preserve">Почтово-телеграфные и курьерские расходы </v>
          </cell>
          <cell r="D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</row>
        <row r="3168">
          <cell r="C3168" t="str">
            <v>Аренда каналов связи</v>
          </cell>
          <cell r="D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</row>
        <row r="3169">
          <cell r="C3169" t="str">
            <v>Коммунальные услуги</v>
          </cell>
          <cell r="D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</row>
        <row r="3170">
          <cell r="C3170" t="str">
            <v>Повышение квалификации и проф.переподготовка</v>
          </cell>
          <cell r="D3170" t="str">
            <v>Завод</v>
          </cell>
          <cell r="H3170">
            <v>206500</v>
          </cell>
          <cell r="I3170">
            <v>536000</v>
          </cell>
          <cell r="J3170">
            <v>0</v>
          </cell>
          <cell r="K3170">
            <v>742500</v>
          </cell>
          <cell r="L3170">
            <v>25000</v>
          </cell>
          <cell r="M3170">
            <v>194000</v>
          </cell>
          <cell r="N3170">
            <v>147900</v>
          </cell>
          <cell r="O3170">
            <v>98800</v>
          </cell>
          <cell r="P3170">
            <v>475956</v>
          </cell>
          <cell r="Q3170">
            <v>1574134</v>
          </cell>
          <cell r="R3170">
            <v>1128990</v>
          </cell>
          <cell r="S3170">
            <v>1425500</v>
          </cell>
          <cell r="T3170">
            <v>1330500</v>
          </cell>
          <cell r="U3170">
            <v>1410770</v>
          </cell>
          <cell r="V3170">
            <v>776250</v>
          </cell>
          <cell r="W3170">
            <v>719930</v>
          </cell>
          <cell r="X3170">
            <v>9307730</v>
          </cell>
        </row>
        <row r="3171">
          <cell r="C3171" t="str">
            <v>Услуги по ремонту и обслуживанию оргтехники</v>
          </cell>
          <cell r="D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</row>
        <row r="3172">
          <cell r="C3172" t="str">
            <v>Запасные части и расходные материалы для оргтехники</v>
          </cell>
          <cell r="D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</row>
        <row r="3173">
          <cell r="C3173" t="str">
            <v>Аудиторские услуги</v>
          </cell>
          <cell r="D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</row>
        <row r="3174">
          <cell r="C3174" t="str">
            <v>Юридические услуги</v>
          </cell>
          <cell r="D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</row>
        <row r="3175">
          <cell r="C3175" t="str">
            <v>Консультационные услуги (семинары)</v>
          </cell>
          <cell r="D3175" t="str">
            <v>Завод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300000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300000</v>
          </cell>
        </row>
        <row r="3176">
          <cell r="C3176" t="str">
            <v>Услуги пожарной, вневедомственной и сторожевой охраны</v>
          </cell>
          <cell r="D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</row>
        <row r="3177">
          <cell r="C3177" t="str">
            <v>Рекламно-информационные расходы</v>
          </cell>
          <cell r="D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</row>
        <row r="3178">
          <cell r="C3178" t="str">
            <v>Участие на выставках и семинарах</v>
          </cell>
          <cell r="D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</row>
        <row r="3179">
          <cell r="C3179" t="str">
            <v>Фирменная и сувенирная продукция</v>
          </cell>
          <cell r="D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</row>
        <row r="3180">
          <cell r="C3180" t="str">
            <v>Спонсорские и социальные проекты</v>
          </cell>
          <cell r="D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</row>
        <row r="3181">
          <cell r="C3181" t="str">
            <v>Прочие расходы (PR)</v>
          </cell>
          <cell r="D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</row>
        <row r="3182">
          <cell r="C3182" t="str">
            <v>Услуги  по подбору персонала</v>
          </cell>
          <cell r="D3182" t="str">
            <v>Завод</v>
          </cell>
          <cell r="H3182">
            <v>20000</v>
          </cell>
          <cell r="I3182">
            <v>20000</v>
          </cell>
          <cell r="J3182">
            <v>20000</v>
          </cell>
          <cell r="K3182">
            <v>60000</v>
          </cell>
          <cell r="L3182">
            <v>1200000</v>
          </cell>
          <cell r="M3182">
            <v>100000</v>
          </cell>
          <cell r="N3182">
            <v>100000</v>
          </cell>
          <cell r="O3182">
            <v>100000</v>
          </cell>
          <cell r="P3182">
            <v>30000</v>
          </cell>
          <cell r="Q3182">
            <v>30000</v>
          </cell>
          <cell r="R3182">
            <v>30000</v>
          </cell>
          <cell r="S3182">
            <v>30000</v>
          </cell>
          <cell r="T3182">
            <v>330000</v>
          </cell>
          <cell r="U3182">
            <v>30000</v>
          </cell>
          <cell r="V3182">
            <v>30000</v>
          </cell>
          <cell r="W3182">
            <v>30000</v>
          </cell>
          <cell r="X3182">
            <v>2040000</v>
          </cell>
        </row>
        <row r="3183">
          <cell r="C3183" t="str">
            <v xml:space="preserve">Уборка </v>
          </cell>
          <cell r="D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</row>
        <row r="3184">
          <cell r="C3184" t="str">
            <v>Обустройство офиса</v>
          </cell>
          <cell r="D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</row>
        <row r="3185">
          <cell r="C3185" t="str">
            <v>Канцелярские расходы</v>
          </cell>
          <cell r="D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</row>
        <row r="3186">
          <cell r="C3186" t="str">
            <v>Хозяйственные расходы</v>
          </cell>
          <cell r="D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</row>
        <row r="3187">
          <cell r="C3187" t="str">
            <v>Вода, чай, кофе</v>
          </cell>
          <cell r="D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</row>
        <row r="3188">
          <cell r="C3188" t="str">
            <v>Ремонт/ТО автотранспорт</v>
          </cell>
          <cell r="D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</row>
        <row r="3189">
          <cell r="C3189" t="str">
            <v xml:space="preserve">Аренда машин </v>
          </cell>
          <cell r="D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</row>
        <row r="3190">
          <cell r="C3190" t="str">
            <v>Страхование автотранспорта</v>
          </cell>
          <cell r="D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</row>
        <row r="3191">
          <cell r="C3191" t="str">
            <v>ГСМ</v>
          </cell>
          <cell r="D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</row>
        <row r="3192">
          <cell r="C3192" t="str">
            <v>Мойка, парковка, прочее</v>
          </cell>
          <cell r="D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</row>
        <row r="3193">
          <cell r="C3193" t="str">
            <v>Аренда автостоянки</v>
          </cell>
          <cell r="D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</row>
        <row r="3194">
          <cell r="C3194" t="str">
            <v>Аутсорсинг</v>
          </cell>
          <cell r="D3194" t="str">
            <v>Завод</v>
          </cell>
          <cell r="H3194">
            <v>70000</v>
          </cell>
          <cell r="I3194">
            <v>70000</v>
          </cell>
          <cell r="J3194">
            <v>70000</v>
          </cell>
          <cell r="K3194">
            <v>210000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25000</v>
          </cell>
          <cell r="R3194">
            <v>25000</v>
          </cell>
          <cell r="S3194">
            <v>25000</v>
          </cell>
          <cell r="T3194">
            <v>25000</v>
          </cell>
          <cell r="U3194">
            <v>25000</v>
          </cell>
          <cell r="V3194">
            <v>25000</v>
          </cell>
          <cell r="W3194">
            <v>25000</v>
          </cell>
          <cell r="X3194">
            <v>175000</v>
          </cell>
        </row>
        <row r="3195">
          <cell r="C3195" t="str">
            <v>Услуги по организации переводов</v>
          </cell>
          <cell r="D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</row>
        <row r="3196">
          <cell r="C3196" t="str">
            <v>Услуги регистраторов, нотариальные услуги, сертификация</v>
          </cell>
          <cell r="D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</row>
        <row r="3197">
          <cell r="C3197" t="str">
            <v>Справочно-правовые программы, 1С, КИАС</v>
          </cell>
          <cell r="D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</row>
        <row r="3198">
          <cell r="C3198" t="str">
            <v>Подписка на периодические издания</v>
          </cell>
          <cell r="D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</row>
        <row r="3199">
          <cell r="C3199" t="str">
            <v>Прочие работы и услуги сторонних организаций</v>
          </cell>
          <cell r="D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</row>
        <row r="3200">
          <cell r="C3200" t="str">
            <v>Командировочные расходы</v>
          </cell>
          <cell r="D3200" t="str">
            <v>Завод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23100</v>
          </cell>
          <cell r="P3200">
            <v>16400</v>
          </cell>
          <cell r="Q3200">
            <v>133800</v>
          </cell>
          <cell r="R3200">
            <v>292700</v>
          </cell>
          <cell r="S3200">
            <v>425600</v>
          </cell>
          <cell r="T3200">
            <v>656100</v>
          </cell>
          <cell r="U3200">
            <v>593500</v>
          </cell>
          <cell r="V3200">
            <v>167300</v>
          </cell>
          <cell r="W3200">
            <v>133800</v>
          </cell>
          <cell r="X3200">
            <v>2442300</v>
          </cell>
        </row>
        <row r="3201">
          <cell r="C3201" t="str">
            <v>Представительские расходы</v>
          </cell>
          <cell r="D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</row>
        <row r="3202">
          <cell r="C3202" t="str">
            <v>Арендная плата по направлениям (арендодателям)</v>
          </cell>
          <cell r="D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</row>
        <row r="3203">
          <cell r="C3203" t="str">
            <v>Лизинг</v>
          </cell>
          <cell r="D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</row>
        <row r="3204">
          <cell r="C3204" t="str">
            <v>Расходы на страхование</v>
          </cell>
          <cell r="D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</row>
        <row r="3205">
          <cell r="C3205" t="str">
            <v>Водный налог</v>
          </cell>
          <cell r="D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</row>
        <row r="3206">
          <cell r="C3206" t="str">
            <v>Плата за землю</v>
          </cell>
          <cell r="D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</row>
        <row r="3207">
          <cell r="C3207" t="str">
            <v>Транспортный налог</v>
          </cell>
          <cell r="D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</row>
        <row r="3208">
          <cell r="C3208" t="str">
            <v>Налог на имущество</v>
          </cell>
          <cell r="D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</row>
        <row r="3209">
          <cell r="C3209" t="str">
            <v xml:space="preserve">Прочие налоги, относимые на с/с </v>
          </cell>
          <cell r="D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</row>
        <row r="3210">
          <cell r="C3210" t="str">
            <v>Патентные расходы</v>
          </cell>
          <cell r="D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</row>
        <row r="3211">
          <cell r="C3211" t="str">
            <v>Затраты на экологию (кроме налогов и сборов (ст. ст. 20000 и 21500))</v>
          </cell>
          <cell r="D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</row>
        <row r="3212">
          <cell r="C3212" t="str">
            <v>Затраты на охрану труда</v>
          </cell>
          <cell r="D3212" t="str">
            <v>Завод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60000</v>
          </cell>
          <cell r="M3212">
            <v>60000</v>
          </cell>
          <cell r="N3212">
            <v>60000</v>
          </cell>
          <cell r="O3212">
            <v>60000</v>
          </cell>
          <cell r="P3212">
            <v>60000</v>
          </cell>
          <cell r="Q3212">
            <v>200000</v>
          </cell>
          <cell r="R3212">
            <v>20000</v>
          </cell>
          <cell r="S3212">
            <v>20000</v>
          </cell>
          <cell r="T3212">
            <v>20000</v>
          </cell>
          <cell r="U3212">
            <v>20000</v>
          </cell>
          <cell r="V3212">
            <v>20000</v>
          </cell>
          <cell r="W3212">
            <v>20000</v>
          </cell>
          <cell r="X3212">
            <v>620000</v>
          </cell>
        </row>
        <row r="3213">
          <cell r="C3213" t="str">
            <v>Расходы социального характера</v>
          </cell>
          <cell r="D3213" t="str">
            <v>Завод</v>
          </cell>
          <cell r="H3213">
            <v>0</v>
          </cell>
          <cell r="I3213">
            <v>193000</v>
          </cell>
          <cell r="J3213">
            <v>75000</v>
          </cell>
          <cell r="K3213">
            <v>268000</v>
          </cell>
          <cell r="L3213">
            <v>25000</v>
          </cell>
          <cell r="M3213">
            <v>165000</v>
          </cell>
          <cell r="N3213">
            <v>25000</v>
          </cell>
          <cell r="O3213">
            <v>25000</v>
          </cell>
          <cell r="P3213">
            <v>25000</v>
          </cell>
          <cell r="Q3213">
            <v>25000</v>
          </cell>
          <cell r="R3213">
            <v>25000</v>
          </cell>
          <cell r="S3213">
            <v>25000</v>
          </cell>
          <cell r="T3213">
            <v>150000</v>
          </cell>
          <cell r="U3213">
            <v>25000</v>
          </cell>
          <cell r="V3213">
            <v>1695000</v>
          </cell>
          <cell r="W3213">
            <v>25000</v>
          </cell>
          <cell r="X3213">
            <v>2235000</v>
          </cell>
        </row>
        <row r="3214">
          <cell r="C3214" t="str">
            <v>НДС</v>
          </cell>
          <cell r="D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</row>
        <row r="3215">
          <cell r="C3215" t="str">
            <v>Налог на прибыль</v>
          </cell>
          <cell r="D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</row>
        <row r="3216">
          <cell r="C3216" t="str">
            <v>Прочие налоги</v>
          </cell>
          <cell r="D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</row>
        <row r="3217">
          <cell r="C3217" t="str">
            <v xml:space="preserve">Проценты по долгосрочным кредитам </v>
          </cell>
          <cell r="D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</row>
        <row r="3218">
          <cell r="C3218" t="str">
            <v>Проценты по краткосрочным кредитам</v>
          </cell>
          <cell r="D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</row>
        <row r="3219">
          <cell r="C3219" t="str">
            <v>Проценты по долгосрочным займам</v>
          </cell>
          <cell r="D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</row>
        <row r="3220">
          <cell r="C3220" t="str">
            <v>Проценты по краткосрочным займам</v>
          </cell>
          <cell r="D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</row>
        <row r="3221">
          <cell r="C3221" t="str">
            <v>Прочие проценты к уплате</v>
          </cell>
          <cell r="D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</row>
        <row r="3222">
          <cell r="C3222" t="str">
            <v>Оплата услуг кредитных организаций (за исключением ст. ст. 20500 и 21600)</v>
          </cell>
          <cell r="D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</row>
        <row r="3223">
          <cell r="C3223" t="str">
            <v>Пени, штрафы, неустойки признанные или по которым получено решение суда</v>
          </cell>
          <cell r="D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</row>
        <row r="3224">
          <cell r="C3224" t="str">
            <v>Затраты социального характера (кроме персонала)</v>
          </cell>
          <cell r="D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</row>
        <row r="3225">
          <cell r="C3225" t="str">
            <v>От содержания социальной сферы</v>
          </cell>
          <cell r="D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</row>
        <row r="3226">
          <cell r="C3226" t="str">
            <v>Добровольное медицинское страхование</v>
          </cell>
          <cell r="D3226" t="str">
            <v>Завод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1990000</v>
          </cell>
          <cell r="O3226">
            <v>0</v>
          </cell>
          <cell r="P3226">
            <v>0</v>
          </cell>
          <cell r="Q3226">
            <v>2023750</v>
          </cell>
          <cell r="R3226">
            <v>0</v>
          </cell>
          <cell r="S3226">
            <v>0</v>
          </cell>
          <cell r="T3226">
            <v>4017500</v>
          </cell>
          <cell r="U3226">
            <v>0</v>
          </cell>
          <cell r="V3226">
            <v>0</v>
          </cell>
          <cell r="W3226">
            <v>1986250</v>
          </cell>
          <cell r="X3226">
            <v>10017500</v>
          </cell>
        </row>
        <row r="3227">
          <cell r="C3227" t="str">
            <v>Выплаты вознаграждений членам Советов директоров и ревизионной комиссии</v>
          </cell>
          <cell r="D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</row>
        <row r="3228">
          <cell r="C3228" t="str">
            <v>Расходы на управление капиталом (переоценка, реестр, консультации)</v>
          </cell>
          <cell r="D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</row>
        <row r="3229">
          <cell r="C3229" t="str">
            <v xml:space="preserve">Расходы на проведение ежегодного собрания акционеров </v>
          </cell>
          <cell r="D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</row>
        <row r="3230">
          <cell r="C3230" t="str">
            <v>Расходы на службу безопасности</v>
          </cell>
          <cell r="D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</row>
        <row r="3231">
          <cell r="C3231" t="str">
            <v>Расходы на развитие</v>
          </cell>
          <cell r="D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</row>
        <row r="3232">
          <cell r="C3232" t="str">
            <v>Прочие расходы</v>
          </cell>
          <cell r="D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</row>
        <row r="3233">
          <cell r="C3233" t="str">
            <v>Поступления от реализации основных средств</v>
          </cell>
          <cell r="D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</row>
        <row r="3234">
          <cell r="C3234" t="str">
            <v>Поступления от реализации НМА</v>
          </cell>
          <cell r="D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</row>
        <row r="3235">
          <cell r="C3235" t="str">
            <v>Поступления от реализации прочих активов</v>
          </cell>
          <cell r="D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</row>
        <row r="3236">
          <cell r="C3236" t="str">
            <v>Доли в уставном капитале других компаний (долгосрочные поступления)</v>
          </cell>
          <cell r="D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</row>
        <row r="3237">
          <cell r="C3237" t="str">
            <v>Акции (долгосрочные поступления)</v>
          </cell>
          <cell r="D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</row>
        <row r="3238">
          <cell r="C3238" t="str">
            <v>Облигации (долгосрочные поступления)</v>
          </cell>
          <cell r="D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</row>
        <row r="3239">
          <cell r="C3239" t="str">
            <v>Векселя (долгосрочные поступления)</v>
          </cell>
          <cell r="D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</row>
        <row r="3240">
          <cell r="C3240" t="str">
            <v>Депозиты (долгосрочные поступления)</v>
          </cell>
          <cell r="D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</row>
        <row r="3241">
          <cell r="C3241" t="str">
            <v>Прочие долгосрочные активы (долгосрочные поступления)</v>
          </cell>
          <cell r="D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</row>
        <row r="3242">
          <cell r="C3242" t="str">
            <v>Возврат предоставленных долгосрочных кредитов и займов</v>
          </cell>
          <cell r="D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</row>
        <row r="3243">
          <cell r="C3243" t="str">
            <v>Возврат предоставленных краткосрочных кредитов и займов</v>
          </cell>
          <cell r="D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</row>
        <row r="3244">
          <cell r="C3244" t="str">
            <v>Возврат предоставленных прочих кредитов и займов</v>
          </cell>
          <cell r="D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</row>
        <row r="3245">
          <cell r="C3245" t="str">
            <v>Прочие поступления по инвестиционной деятельности</v>
          </cell>
          <cell r="D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</row>
        <row r="3246">
          <cell r="C3246" t="str">
            <v>Основное оборудование (01)</v>
          </cell>
          <cell r="D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</row>
        <row r="3247">
          <cell r="C3247" t="str">
            <v>Основное оборудование (02)</v>
          </cell>
          <cell r="D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</row>
        <row r="3248">
          <cell r="C3248" t="str">
            <v>Вспомогательное оборудование</v>
          </cell>
          <cell r="D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</row>
        <row r="3249">
          <cell r="C3249" t="str">
            <v>Покупка автотранспорта</v>
          </cell>
          <cell r="D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</row>
        <row r="3250">
          <cell r="C3250" t="str">
            <v>Мебель</v>
          </cell>
          <cell r="D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</row>
        <row r="3251">
          <cell r="C3251" t="str">
            <v>Компьютерное и офисное оборудование</v>
          </cell>
          <cell r="D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</row>
        <row r="3252">
          <cell r="C3252" t="str">
            <v>Оборудование для службы безопасности</v>
          </cell>
          <cell r="D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</row>
        <row r="3253">
          <cell r="C3253" t="str">
            <v>Земельные участки</v>
          </cell>
          <cell r="D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</row>
        <row r="3254">
          <cell r="C3254" t="str">
            <v>Прочее</v>
          </cell>
          <cell r="D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</row>
        <row r="3255">
          <cell r="C3255" t="str">
            <v>Приобретение программного обеспечения</v>
          </cell>
          <cell r="D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</row>
        <row r="3256">
          <cell r="C3256" t="str">
            <v>Приобретение прочих НМА</v>
          </cell>
          <cell r="D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</row>
        <row r="3257">
          <cell r="C3257" t="str">
            <v>Доли в уставном капитале других компаний (долгосрочные выплаты)</v>
          </cell>
          <cell r="D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</row>
        <row r="3258">
          <cell r="C3258" t="str">
            <v>Акции (долгосрочные выплаты)</v>
          </cell>
          <cell r="D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</row>
        <row r="3259">
          <cell r="C3259" t="str">
            <v>Облигации (долгосрочные выплаты)</v>
          </cell>
          <cell r="D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</row>
        <row r="3260">
          <cell r="C3260" t="str">
            <v>Векселя (долгосрочные выплаты)</v>
          </cell>
          <cell r="D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</row>
        <row r="3261">
          <cell r="C3261" t="str">
            <v>Депозиты (долгосрочные выплаты)</v>
          </cell>
          <cell r="D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</row>
        <row r="3262">
          <cell r="C3262" t="str">
            <v>Прочие долгосрочные активы (долгосрочные выплаты)</v>
          </cell>
          <cell r="D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</row>
        <row r="3263">
          <cell r="C3263" t="str">
            <v>Расходы на НИР и НИОКР</v>
          </cell>
          <cell r="D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</row>
        <row r="3264">
          <cell r="C3264" t="str">
            <v>Разработка ТЗ на проектирование оборудования</v>
          </cell>
          <cell r="D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</row>
        <row r="3265">
          <cell r="C3265" t="str">
            <v>Разработка ТЗ на проектирование размещения оборудования</v>
          </cell>
          <cell r="D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</row>
        <row r="3266">
          <cell r="C3266" t="str">
            <v>Разработка ТЗ на организацию закупки и запуск технологического оборудования</v>
          </cell>
          <cell r="D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</row>
        <row r="3267">
          <cell r="C3267" t="str">
            <v>Разработка ТЗ на обучение персонала</v>
          </cell>
          <cell r="D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</row>
        <row r="3268">
          <cell r="C3268" t="str">
            <v>Разработка ТЗ на оказание прочих работ, услуг</v>
          </cell>
          <cell r="D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</row>
        <row r="3269">
          <cell r="C3269" t="str">
            <v>Предоставление долгосрочных кредитов и займов</v>
          </cell>
          <cell r="D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</row>
        <row r="3270">
          <cell r="C3270" t="str">
            <v>Предоставление краткосрочных кредитов и займов</v>
          </cell>
          <cell r="D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</row>
        <row r="3271">
          <cell r="C3271" t="str">
            <v>Предоставление прочих кредитов и займов</v>
          </cell>
          <cell r="D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</row>
        <row r="3272">
          <cell r="C3272" t="str">
            <v>Проектирование</v>
          </cell>
          <cell r="D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</row>
        <row r="3273">
          <cell r="C3273" t="str">
            <v>Генеральный подряд</v>
          </cell>
          <cell r="D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</row>
        <row r="3274">
          <cell r="C3274" t="str">
            <v>Прочие СМР</v>
          </cell>
          <cell r="D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</row>
        <row r="3275">
          <cell r="C3275" t="str">
            <v>Услуги по управлению проектом</v>
          </cell>
          <cell r="D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</row>
        <row r="3276">
          <cell r="C3276" t="str">
            <v>Ремонт офисных зданий, сооружений</v>
          </cell>
          <cell r="D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</row>
        <row r="3277">
          <cell r="C3277" t="str">
            <v>Затраты на развитие</v>
          </cell>
          <cell r="D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</row>
        <row r="3278">
          <cell r="C3278" t="str">
            <v>Оплата ГК "Роснанотех" доли в уставном капитале проектной компании</v>
          </cell>
          <cell r="D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</row>
        <row r="3279">
          <cell r="C3279" t="str">
            <v>Оплата  Соинвесторами доли в уставном капитале проектной компании</v>
          </cell>
          <cell r="D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</row>
        <row r="3280">
          <cell r="C3280" t="str">
            <v>Получение долгосрочных кредитов и займов</v>
          </cell>
          <cell r="D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</row>
        <row r="3281">
          <cell r="C3281" t="str">
            <v>Получение краткосрочных кредитов и займов</v>
          </cell>
          <cell r="D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</row>
        <row r="3282">
          <cell r="C3282" t="str">
            <v>Доли в уставном капитале других компаний (краткосрочные поступления)</v>
          </cell>
          <cell r="D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</row>
        <row r="3283">
          <cell r="C3283" t="str">
            <v>Акции (краткосрочные поступления)</v>
          </cell>
          <cell r="D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</row>
        <row r="3284">
          <cell r="C3284" t="str">
            <v>Облигации (краткосрочные поступления)</v>
          </cell>
          <cell r="D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</row>
        <row r="3285">
          <cell r="C3285" t="str">
            <v>Векселя (краткосрочные поступления)</v>
          </cell>
          <cell r="D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</row>
        <row r="3286">
          <cell r="C3286" t="str">
            <v>Депозиты (краткосрочные поступления)</v>
          </cell>
          <cell r="D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</row>
        <row r="3287">
          <cell r="C3287" t="str">
            <v>Overnight (краткосрочные поступления)</v>
          </cell>
          <cell r="D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</row>
        <row r="3288">
          <cell r="C3288" t="str">
            <v>Прочие краткосрочные финансовые вложения (краткосрочные поступления)</v>
          </cell>
          <cell r="D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</row>
        <row r="3289">
          <cell r="C3289" t="str">
            <v>По договорам в рамках ДДУ (краткосрочные поступления)</v>
          </cell>
          <cell r="D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</row>
        <row r="3290">
          <cell r="C3290" t="str">
            <v>По прочим договорам (краткосрочные поступления)</v>
          </cell>
          <cell r="D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</row>
        <row r="3291">
          <cell r="C3291" t="str">
            <v>Эмиссия акций</v>
          </cell>
          <cell r="D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</row>
        <row r="3292">
          <cell r="C3292" t="str">
            <v>Дивиденды полученные</v>
          </cell>
          <cell r="D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</row>
        <row r="3293">
          <cell r="C3293" t="str">
            <v>Прочие поступления по финансовой деятельности</v>
          </cell>
          <cell r="D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</row>
        <row r="3294">
          <cell r="C3294" t="str">
            <v>Сокращение ГК "Роснанотех" доли в уставном капитале проектной компании</v>
          </cell>
          <cell r="D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</row>
        <row r="3295">
          <cell r="C3295" t="str">
            <v>Сокращение Соинвесторами доли в уставном капитале проектной компании</v>
          </cell>
          <cell r="D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</row>
        <row r="3296">
          <cell r="C3296" t="str">
            <v>Погашение долгосрочных кредитов и займов</v>
          </cell>
          <cell r="D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</row>
        <row r="3297">
          <cell r="C3297" t="str">
            <v>Погашение краткосрочных кредитов и займов</v>
          </cell>
          <cell r="D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</row>
        <row r="3298">
          <cell r="C3298" t="str">
            <v>Доли в уставном капитале других компаний (краткосрочные выплаты)</v>
          </cell>
          <cell r="D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</row>
        <row r="3299">
          <cell r="C3299" t="str">
            <v>Акции (краткосрочные выплаты)</v>
          </cell>
          <cell r="D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</row>
        <row r="3300">
          <cell r="C3300" t="str">
            <v>Облигации (краткосрочные выплаты)</v>
          </cell>
          <cell r="D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</row>
        <row r="3301">
          <cell r="C3301" t="str">
            <v>Векселя (краткосрочные выплаты)</v>
          </cell>
          <cell r="D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</row>
        <row r="3302">
          <cell r="C3302" t="str">
            <v>Депозиты (краткосрочные выплаты)</v>
          </cell>
          <cell r="D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</row>
        <row r="3303">
          <cell r="C3303" t="str">
            <v>Overnight (краткосрочные выплаты)</v>
          </cell>
          <cell r="D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</row>
        <row r="3304">
          <cell r="C3304" t="str">
            <v>Прочие краткосрочные финансовые вложения (краткосрочные выплаты)</v>
          </cell>
          <cell r="D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</row>
        <row r="3305">
          <cell r="C3305" t="str">
            <v>По договорам в рамках ДДУ (краткосрочные выплаты)</v>
          </cell>
          <cell r="D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</row>
        <row r="3306">
          <cell r="C3306" t="str">
            <v>По прочим договорам (краткосрочные выплаты)</v>
          </cell>
          <cell r="D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</row>
        <row r="3307">
          <cell r="C3307" t="str">
            <v>Выкуп акций</v>
          </cell>
          <cell r="D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</row>
        <row r="3308">
          <cell r="C3308" t="str">
            <v>Дивиденды выплаченные</v>
          </cell>
          <cell r="D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</row>
        <row r="3309">
          <cell r="C3309" t="str">
            <v>Прочие выплаты</v>
          </cell>
          <cell r="D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</row>
        <row r="3310">
          <cell r="D3310" t="str">
            <v>Завод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-400000</v>
          </cell>
          <cell r="S3310">
            <v>-400000</v>
          </cell>
          <cell r="T3310">
            <v>-200000</v>
          </cell>
          <cell r="U3310">
            <v>-375000</v>
          </cell>
          <cell r="V3310">
            <v>-175000</v>
          </cell>
          <cell r="W3310">
            <v>-375000</v>
          </cell>
          <cell r="X3310">
            <v>-1925000</v>
          </cell>
        </row>
        <row r="3311">
          <cell r="C3311" t="str">
            <v>Поступления от реализации нанопродукции на внутреннем рынке</v>
          </cell>
          <cell r="D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</row>
        <row r="3312">
          <cell r="C3312" t="str">
            <v>Поступления от реализации нанопродукции на экспорт</v>
          </cell>
          <cell r="D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</row>
        <row r="3313">
          <cell r="C3313" t="str">
            <v>Поступления от прочей реализации</v>
          </cell>
          <cell r="D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</row>
        <row r="3314">
          <cell r="C3314" t="str">
            <v>Проценты по займам полученные</v>
          </cell>
          <cell r="D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</row>
        <row r="3315">
          <cell r="C3315" t="str">
            <v>Проценты по финансовым вложениям полученные</v>
          </cell>
          <cell r="D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</row>
        <row r="3316">
          <cell r="C3316" t="str">
            <v>Прочие проценты по финансовым вложениям полученные</v>
          </cell>
          <cell r="D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</row>
        <row r="3317">
          <cell r="C3317" t="str">
            <v>От совместной деятельности</v>
          </cell>
          <cell r="D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</row>
        <row r="3318">
          <cell r="C3318" t="str">
            <v>От реализации МПЗ (ТМЦ)</v>
          </cell>
          <cell r="D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</row>
        <row r="3319">
          <cell r="C3319" t="str">
            <v>От аренды</v>
          </cell>
          <cell r="D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</row>
        <row r="3320">
          <cell r="C3320" t="str">
            <v xml:space="preserve">От участия в других организациях  </v>
          </cell>
          <cell r="D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</row>
        <row r="3321">
          <cell r="C3321" t="str">
            <v>Пени, штрафы, неустойки</v>
          </cell>
          <cell r="D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</row>
        <row r="3322">
          <cell r="C3322" t="str">
            <v>Возмещение по страховым случаям</v>
          </cell>
          <cell r="D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</row>
        <row r="3323">
          <cell r="C3323" t="str">
            <v>Прочие поступления по операционной деятельности</v>
          </cell>
          <cell r="D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</row>
        <row r="3324">
          <cell r="C3324" t="str">
            <v>Сырье и основные материалы</v>
          </cell>
          <cell r="D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</row>
        <row r="3325">
          <cell r="C3325" t="str">
            <v>Вспомогательные материалы</v>
          </cell>
          <cell r="D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</row>
        <row r="3326">
          <cell r="C3326" t="str">
            <v>Топливо</v>
          </cell>
          <cell r="D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</row>
        <row r="3327">
          <cell r="C3327" t="str">
            <v>Электроэнергия</v>
          </cell>
          <cell r="D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</row>
        <row r="3328">
          <cell r="C3328" t="str">
            <v>Прочие материальные затраты</v>
          </cell>
          <cell r="D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</row>
        <row r="3329">
          <cell r="C3329" t="str">
            <v>Услуги подрядчиков по обслуживанию и ремонту оборудования</v>
          </cell>
          <cell r="D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</row>
        <row r="3330">
          <cell r="C3330" t="str">
            <v>Транспортные услуги</v>
          </cell>
          <cell r="D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</row>
        <row r="3331">
          <cell r="C3331" t="str">
            <v>Прочие услуги производственного характера</v>
          </cell>
          <cell r="D3331" t="str">
            <v>Завод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400000</v>
          </cell>
          <cell r="S3331">
            <v>400000</v>
          </cell>
          <cell r="T3331">
            <v>200000</v>
          </cell>
          <cell r="U3331">
            <v>375000</v>
          </cell>
          <cell r="V3331">
            <v>175000</v>
          </cell>
          <cell r="W3331">
            <v>375000</v>
          </cell>
          <cell r="X3331">
            <v>1925000</v>
          </cell>
        </row>
        <row r="3332">
          <cell r="C3332" t="str">
            <v>Выплата на руки</v>
          </cell>
          <cell r="D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</row>
        <row r="3333">
          <cell r="C3333" t="str">
            <v>НДФЛ (только персонал)</v>
          </cell>
          <cell r="D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</row>
        <row r="3334">
          <cell r="C3334" t="str">
            <v>Премии на руки</v>
          </cell>
          <cell r="D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</row>
        <row r="3335">
          <cell r="C3335" t="str">
            <v>Льготы, компенсации</v>
          </cell>
          <cell r="D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</row>
        <row r="3336">
          <cell r="C3336" t="str">
            <v>Прочие удержания из з/п</v>
          </cell>
          <cell r="D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</row>
        <row r="3337">
          <cell r="C3337" t="str">
            <v>ЕСН – страховые взносы (включая ЕСН на выплаты членам СД)</v>
          </cell>
          <cell r="D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</row>
        <row r="3338">
          <cell r="C3338" t="str">
            <v>Услуги мобильной связи</v>
          </cell>
          <cell r="D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</row>
        <row r="3339">
          <cell r="C3339" t="str">
            <v>Услуги фиксированной связи</v>
          </cell>
          <cell r="D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</row>
        <row r="3340">
          <cell r="C3340" t="str">
            <v>Услуги Интернет</v>
          </cell>
          <cell r="D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</row>
        <row r="3341">
          <cell r="C3341" t="str">
            <v xml:space="preserve">Почтово-телеграфные и курьерские расходы </v>
          </cell>
          <cell r="D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</row>
        <row r="3342">
          <cell r="C3342" t="str">
            <v>Аренда каналов связи</v>
          </cell>
          <cell r="D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</row>
        <row r="3343">
          <cell r="C3343" t="str">
            <v>Коммунальные услуги</v>
          </cell>
          <cell r="D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</row>
        <row r="3344">
          <cell r="C3344" t="str">
            <v>Повышение квалификации и проф.переподготовка</v>
          </cell>
          <cell r="D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</row>
        <row r="3345">
          <cell r="C3345" t="str">
            <v>Услуги по ремонту и обслуживанию оргтехники</v>
          </cell>
          <cell r="D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</row>
        <row r="3346">
          <cell r="C3346" t="str">
            <v>Запасные части и расходные материалы для оргтехники</v>
          </cell>
          <cell r="D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</row>
        <row r="3347">
          <cell r="C3347" t="str">
            <v>Аудиторские услуги</v>
          </cell>
          <cell r="D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</row>
        <row r="3348">
          <cell r="C3348" t="str">
            <v>Юридические услуги</v>
          </cell>
          <cell r="D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</row>
        <row r="3349">
          <cell r="C3349" t="str">
            <v>Консультационные услуги (семинары)</v>
          </cell>
          <cell r="D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</row>
        <row r="3350">
          <cell r="C3350" t="str">
            <v>Услуги пожарной, вневедомственной и сторожевой охраны</v>
          </cell>
          <cell r="D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</row>
        <row r="3351">
          <cell r="C3351" t="str">
            <v>Рекламно-информационные расходы</v>
          </cell>
          <cell r="D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</row>
        <row r="3352">
          <cell r="C3352" t="str">
            <v>Участие на выставках и семинарах</v>
          </cell>
          <cell r="D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</row>
        <row r="3353">
          <cell r="C3353" t="str">
            <v>Фирменная и сувенирная продукция</v>
          </cell>
          <cell r="D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</row>
        <row r="3354">
          <cell r="C3354" t="str">
            <v>Спонсорские и социальные проекты</v>
          </cell>
          <cell r="D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</row>
        <row r="3355">
          <cell r="C3355" t="str">
            <v>Прочие расходы (PR)</v>
          </cell>
          <cell r="D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</row>
        <row r="3356">
          <cell r="C3356" t="str">
            <v>Услуги  по подбору персонала</v>
          </cell>
          <cell r="D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</row>
        <row r="3357">
          <cell r="C3357" t="str">
            <v xml:space="preserve">Уборка </v>
          </cell>
          <cell r="D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</row>
        <row r="3358">
          <cell r="C3358" t="str">
            <v>Обустройство офиса</v>
          </cell>
          <cell r="D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</row>
        <row r="3359">
          <cell r="C3359" t="str">
            <v>Канцелярские расходы</v>
          </cell>
          <cell r="D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</row>
        <row r="3360">
          <cell r="C3360" t="str">
            <v>Хозяйственные расходы</v>
          </cell>
          <cell r="D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</row>
        <row r="3361">
          <cell r="C3361" t="str">
            <v>Вода, чай, кофе</v>
          </cell>
          <cell r="D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</row>
        <row r="3362">
          <cell r="C3362" t="str">
            <v>Ремонт/ТО автотранспорт</v>
          </cell>
          <cell r="D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</row>
        <row r="3363">
          <cell r="C3363" t="str">
            <v xml:space="preserve">Аренда машин </v>
          </cell>
          <cell r="D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</row>
        <row r="3364">
          <cell r="C3364" t="str">
            <v>Страхование автотранспорта</v>
          </cell>
          <cell r="D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</row>
        <row r="3365">
          <cell r="C3365" t="str">
            <v>ГСМ</v>
          </cell>
          <cell r="D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</row>
        <row r="3366">
          <cell r="C3366" t="str">
            <v>Мойка, парковка, прочее</v>
          </cell>
          <cell r="D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</row>
        <row r="3367">
          <cell r="C3367" t="str">
            <v>Аренда автостоянки</v>
          </cell>
          <cell r="D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</row>
        <row r="3368">
          <cell r="C3368" t="str">
            <v>Аутсорсинг</v>
          </cell>
          <cell r="D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</row>
        <row r="3369">
          <cell r="C3369" t="str">
            <v>Услуги по организации переводов</v>
          </cell>
          <cell r="D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</row>
        <row r="3370">
          <cell r="C3370" t="str">
            <v>Услуги регистраторов, нотариальные услуги, сертификация</v>
          </cell>
          <cell r="D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</row>
        <row r="3371">
          <cell r="C3371" t="str">
            <v>Справочно-правовые программы, 1С, КИАС</v>
          </cell>
          <cell r="D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</row>
        <row r="3372">
          <cell r="C3372" t="str">
            <v>Подписка на периодические издания</v>
          </cell>
          <cell r="D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</row>
        <row r="3373">
          <cell r="C3373" t="str">
            <v>Прочие работы и услуги сторонних организаций</v>
          </cell>
          <cell r="D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</row>
        <row r="3374">
          <cell r="C3374" t="str">
            <v>Командировочные расходы</v>
          </cell>
          <cell r="D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</row>
        <row r="3375">
          <cell r="C3375" t="str">
            <v>Представительские расходы</v>
          </cell>
          <cell r="D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</row>
        <row r="3376">
          <cell r="C3376" t="str">
            <v>Арендная плата по направлениям (арендодателям)</v>
          </cell>
          <cell r="D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</row>
        <row r="3377">
          <cell r="C3377" t="str">
            <v>Лизинг</v>
          </cell>
          <cell r="D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</row>
        <row r="3378">
          <cell r="C3378" t="str">
            <v>Расходы на страхование</v>
          </cell>
          <cell r="D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</row>
        <row r="3379">
          <cell r="C3379" t="str">
            <v>Водный налог</v>
          </cell>
          <cell r="D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</row>
        <row r="3380">
          <cell r="C3380" t="str">
            <v>Плата за землю</v>
          </cell>
          <cell r="D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</row>
        <row r="3381">
          <cell r="C3381" t="str">
            <v>Транспортный налог</v>
          </cell>
          <cell r="D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</row>
        <row r="3382">
          <cell r="C3382" t="str">
            <v>Налог на имущество</v>
          </cell>
          <cell r="D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</row>
        <row r="3383">
          <cell r="C3383" t="str">
            <v xml:space="preserve">Прочие налоги, относимые на с/с </v>
          </cell>
          <cell r="D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</row>
        <row r="3384">
          <cell r="C3384" t="str">
            <v>Патентные расходы</v>
          </cell>
          <cell r="D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</row>
        <row r="3385">
          <cell r="C3385" t="str">
            <v>Затраты на экологию (кроме налогов и сборов (ст. ст. 20000 и 21500))</v>
          </cell>
          <cell r="D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</row>
        <row r="3386">
          <cell r="C3386" t="str">
            <v>Затраты на охрану труда</v>
          </cell>
          <cell r="D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</row>
        <row r="3387">
          <cell r="C3387" t="str">
            <v>Расходы социального характера</v>
          </cell>
          <cell r="D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</row>
        <row r="3388">
          <cell r="C3388" t="str">
            <v>НДС</v>
          </cell>
          <cell r="D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</row>
        <row r="3389">
          <cell r="C3389" t="str">
            <v>Налог на прибыль</v>
          </cell>
          <cell r="D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</row>
        <row r="3390">
          <cell r="C3390" t="str">
            <v>Прочие налоги</v>
          </cell>
          <cell r="D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</row>
        <row r="3391">
          <cell r="C3391" t="str">
            <v xml:space="preserve">Проценты по долгосрочным кредитам </v>
          </cell>
          <cell r="D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</row>
        <row r="3392">
          <cell r="C3392" t="str">
            <v>Проценты по краткосрочным кредитам</v>
          </cell>
          <cell r="D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</row>
        <row r="3393">
          <cell r="C3393" t="str">
            <v>Проценты по долгосрочным займам</v>
          </cell>
          <cell r="D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</row>
        <row r="3394">
          <cell r="C3394" t="str">
            <v>Проценты по краткосрочным займам</v>
          </cell>
          <cell r="D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</row>
        <row r="3395">
          <cell r="C3395" t="str">
            <v>Прочие проценты к уплате</v>
          </cell>
          <cell r="D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</row>
        <row r="3396">
          <cell r="C3396" t="str">
            <v>Оплата услуг кредитных организаций (за исключением ст. ст. 20500 и 21600)</v>
          </cell>
          <cell r="D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</row>
        <row r="3397">
          <cell r="C3397" t="str">
            <v>Пени, штрафы, неустойки признанные или по которым получено решение суда</v>
          </cell>
          <cell r="D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</row>
        <row r="3398">
          <cell r="C3398" t="str">
            <v>Затраты социального характера (кроме персонала)</v>
          </cell>
          <cell r="D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</row>
        <row r="3399">
          <cell r="C3399" t="str">
            <v>От содержания социальной сферы</v>
          </cell>
          <cell r="D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</row>
        <row r="3400">
          <cell r="C3400" t="str">
            <v>Добровольное медицинское страхование</v>
          </cell>
          <cell r="D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</row>
        <row r="3401">
          <cell r="C3401" t="str">
            <v>Выплаты вознаграждений членам Советов директоров и ревизионной комиссии</v>
          </cell>
          <cell r="D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</row>
        <row r="3402">
          <cell r="C3402" t="str">
            <v>Расходы на управление капиталом (переоценка, реестр, консультации)</v>
          </cell>
          <cell r="D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</row>
        <row r="3403">
          <cell r="C3403" t="str">
            <v xml:space="preserve">Расходы на проведение ежегодного собрания акционеров </v>
          </cell>
          <cell r="D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</row>
        <row r="3404">
          <cell r="C3404" t="str">
            <v>Расходы на службу безопасности</v>
          </cell>
          <cell r="D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</row>
        <row r="3405">
          <cell r="C3405" t="str">
            <v>Расходы на развитие</v>
          </cell>
          <cell r="D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</row>
        <row r="3406">
          <cell r="C3406" t="str">
            <v>Прочие расходы</v>
          </cell>
          <cell r="D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</row>
        <row r="3407">
          <cell r="C3407" t="str">
            <v>Поступления от реализации основных средств</v>
          </cell>
          <cell r="D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</row>
        <row r="3408">
          <cell r="C3408" t="str">
            <v>Поступления от реализации НМА</v>
          </cell>
          <cell r="D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</row>
        <row r="3409">
          <cell r="C3409" t="str">
            <v>Поступления от реализации прочих активов</v>
          </cell>
          <cell r="D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</row>
        <row r="3410">
          <cell r="C3410" t="str">
            <v>Доли в уставном капитале других компаний (долгосрочные поступления)</v>
          </cell>
          <cell r="D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</row>
        <row r="3411">
          <cell r="C3411" t="str">
            <v>Акции (долгосрочные поступления)</v>
          </cell>
          <cell r="D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</row>
        <row r="3412">
          <cell r="C3412" t="str">
            <v>Облигации (долгосрочные поступления)</v>
          </cell>
          <cell r="D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</row>
        <row r="3413">
          <cell r="C3413" t="str">
            <v>Векселя (долгосрочные поступления)</v>
          </cell>
          <cell r="D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</row>
        <row r="3414">
          <cell r="C3414" t="str">
            <v>Депозиты (долгосрочные поступления)</v>
          </cell>
          <cell r="D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</row>
        <row r="3415">
          <cell r="C3415" t="str">
            <v>Прочие долгосрочные активы (долгосрочные поступления)</v>
          </cell>
          <cell r="D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</row>
        <row r="3416">
          <cell r="C3416" t="str">
            <v>Возврат предоставленных долгосрочных кредитов и займов</v>
          </cell>
          <cell r="D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</row>
        <row r="3417">
          <cell r="C3417" t="str">
            <v>Возврат предоставленных краткосрочных кредитов и займов</v>
          </cell>
          <cell r="D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</row>
        <row r="3418">
          <cell r="C3418" t="str">
            <v>Возврат предоставленных прочих кредитов и займов</v>
          </cell>
          <cell r="D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</row>
        <row r="3419">
          <cell r="C3419" t="str">
            <v>Прочие поступления по инвестиционной деятельности</v>
          </cell>
          <cell r="D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</row>
        <row r="3420">
          <cell r="C3420" t="str">
            <v>Основное оборудование (01)</v>
          </cell>
          <cell r="D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</row>
        <row r="3421">
          <cell r="C3421" t="str">
            <v>Основное оборудование (02)</v>
          </cell>
          <cell r="D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</row>
        <row r="3422">
          <cell r="C3422" t="str">
            <v>Вспомогательное оборудование</v>
          </cell>
          <cell r="D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</row>
        <row r="3423">
          <cell r="C3423" t="str">
            <v>Покупка автотранспорта</v>
          </cell>
          <cell r="D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</row>
        <row r="3424">
          <cell r="C3424" t="str">
            <v>Мебель</v>
          </cell>
          <cell r="D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</row>
        <row r="3425">
          <cell r="C3425" t="str">
            <v>Компьютерное и офисное оборудование</v>
          </cell>
          <cell r="D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</row>
        <row r="3426">
          <cell r="C3426" t="str">
            <v>Оборудование для службы безопасности</v>
          </cell>
          <cell r="D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</row>
        <row r="3427">
          <cell r="C3427" t="str">
            <v>Земельные участки</v>
          </cell>
          <cell r="D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</row>
        <row r="3428">
          <cell r="C3428" t="str">
            <v>Прочее</v>
          </cell>
          <cell r="D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</row>
        <row r="3429">
          <cell r="C3429" t="str">
            <v>Приобретение программного обеспечения</v>
          </cell>
          <cell r="D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</row>
        <row r="3430">
          <cell r="C3430" t="str">
            <v>Приобретение прочих НМА</v>
          </cell>
          <cell r="D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</row>
        <row r="3431">
          <cell r="C3431" t="str">
            <v>Доли в уставном капитале других компаний (долгосрочные выплаты)</v>
          </cell>
          <cell r="D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</row>
        <row r="3432">
          <cell r="C3432" t="str">
            <v>Акции (долгосрочные выплаты)</v>
          </cell>
          <cell r="D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</row>
        <row r="3433">
          <cell r="C3433" t="str">
            <v>Облигации (долгосрочные выплаты)</v>
          </cell>
          <cell r="D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</row>
        <row r="3434">
          <cell r="C3434" t="str">
            <v>Векселя (долгосрочные выплаты)</v>
          </cell>
          <cell r="D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</row>
        <row r="3435">
          <cell r="C3435" t="str">
            <v>Депозиты (долгосрочные выплаты)</v>
          </cell>
          <cell r="D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</row>
        <row r="3436">
          <cell r="C3436" t="str">
            <v>Прочие долгосрочные активы (долгосрочные выплаты)</v>
          </cell>
          <cell r="D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</row>
        <row r="3437">
          <cell r="C3437" t="str">
            <v>Расходы на НИР и НИОКР</v>
          </cell>
          <cell r="D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</row>
        <row r="3438">
          <cell r="C3438" t="str">
            <v>Разработка ТЗ на проектирование оборудования</v>
          </cell>
          <cell r="D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</row>
        <row r="3439">
          <cell r="C3439" t="str">
            <v>Разработка ТЗ на проектирование размещения оборудования</v>
          </cell>
          <cell r="D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</row>
        <row r="3440">
          <cell r="C3440" t="str">
            <v>Разработка ТЗ на организацию закупки и запуск технологического оборудования</v>
          </cell>
          <cell r="D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</row>
        <row r="3441">
          <cell r="C3441" t="str">
            <v>Разработка ТЗ на обучение персонала</v>
          </cell>
          <cell r="D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</row>
        <row r="3442">
          <cell r="C3442" t="str">
            <v>Разработка ТЗ на оказание прочих работ, услуг</v>
          </cell>
          <cell r="D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</row>
        <row r="3443">
          <cell r="C3443" t="str">
            <v>Предоставление долгосрочных кредитов и займов</v>
          </cell>
          <cell r="D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</row>
        <row r="3444">
          <cell r="C3444" t="str">
            <v>Предоставление краткосрочных кредитов и займов</v>
          </cell>
          <cell r="D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</row>
        <row r="3445">
          <cell r="C3445" t="str">
            <v>Предоставление прочих кредитов и займов</v>
          </cell>
          <cell r="D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</row>
        <row r="3446">
          <cell r="C3446" t="str">
            <v>Проектирование</v>
          </cell>
          <cell r="D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</row>
        <row r="3447">
          <cell r="C3447" t="str">
            <v>Генеральный подряд</v>
          </cell>
          <cell r="D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</row>
        <row r="3448">
          <cell r="C3448" t="str">
            <v>Прочие СМР</v>
          </cell>
          <cell r="D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</row>
        <row r="3449">
          <cell r="C3449" t="str">
            <v>Услуги по управлению проектом</v>
          </cell>
          <cell r="D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</row>
        <row r="3450">
          <cell r="C3450" t="str">
            <v>Ремонт офисных зданий, сооружений</v>
          </cell>
          <cell r="D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</row>
        <row r="3451">
          <cell r="C3451" t="str">
            <v>Затраты на развитие</v>
          </cell>
          <cell r="D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</row>
        <row r="3452">
          <cell r="C3452" t="str">
            <v>Оплата ГК "Роснанотех" доли в уставном капитале проектной компании</v>
          </cell>
          <cell r="D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</row>
        <row r="3453">
          <cell r="C3453" t="str">
            <v>Оплата  Соинвесторами доли в уставном капитале проектной компании</v>
          </cell>
          <cell r="D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</row>
        <row r="3454">
          <cell r="C3454" t="str">
            <v>Получение долгосрочных кредитов и займов</v>
          </cell>
          <cell r="D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</row>
        <row r="3455">
          <cell r="C3455" t="str">
            <v>Получение краткосрочных кредитов и займов</v>
          </cell>
          <cell r="D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</row>
        <row r="3456">
          <cell r="C3456" t="str">
            <v>Доли в уставном капитале других компаний (краткосрочные поступления)</v>
          </cell>
          <cell r="D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</row>
        <row r="3457">
          <cell r="C3457" t="str">
            <v>Акции (краткосрочные поступления)</v>
          </cell>
          <cell r="D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</row>
        <row r="3458">
          <cell r="C3458" t="str">
            <v>Облигации (краткосрочные поступления)</v>
          </cell>
          <cell r="D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</row>
        <row r="3459">
          <cell r="C3459" t="str">
            <v>Векселя (краткосрочные поступления)</v>
          </cell>
          <cell r="D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</row>
        <row r="3460">
          <cell r="C3460" t="str">
            <v>Депозиты (краткосрочные поступления)</v>
          </cell>
          <cell r="D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</row>
        <row r="3461">
          <cell r="C3461" t="str">
            <v>Overnight (краткосрочные поступления)</v>
          </cell>
          <cell r="D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</row>
        <row r="3462">
          <cell r="C3462" t="str">
            <v>Прочие краткосрочные финансовые вложения (краткосрочные поступления)</v>
          </cell>
          <cell r="D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</row>
        <row r="3463">
          <cell r="C3463" t="str">
            <v>По договорам в рамках ДДУ (краткосрочные поступления)</v>
          </cell>
          <cell r="D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</row>
        <row r="3464">
          <cell r="C3464" t="str">
            <v>По прочим договорам (краткосрочные поступления)</v>
          </cell>
          <cell r="D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</row>
        <row r="3465">
          <cell r="C3465" t="str">
            <v>Эмиссия акций</v>
          </cell>
          <cell r="D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</row>
        <row r="3466">
          <cell r="C3466" t="str">
            <v>Дивиденды полученные</v>
          </cell>
          <cell r="D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</row>
        <row r="3467">
          <cell r="C3467" t="str">
            <v>Прочие поступления по финансовой деятельности</v>
          </cell>
          <cell r="D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</row>
        <row r="3468">
          <cell r="C3468" t="str">
            <v>Сокращение ГК "Роснанотех" доли в уставном капитале проектной компании</v>
          </cell>
          <cell r="D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</row>
        <row r="3469">
          <cell r="C3469" t="str">
            <v>Сокращение Соинвесторами доли в уставном капитале проектной компании</v>
          </cell>
          <cell r="D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</row>
        <row r="3470">
          <cell r="C3470" t="str">
            <v>Погашение долгосрочных кредитов и займов</v>
          </cell>
          <cell r="D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</row>
        <row r="3471">
          <cell r="C3471" t="str">
            <v>Погашение краткосрочных кредитов и займов</v>
          </cell>
          <cell r="D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</row>
        <row r="3472">
          <cell r="C3472" t="str">
            <v>Доли в уставном капитале других компаний (краткосрочные выплаты)</v>
          </cell>
          <cell r="D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</row>
        <row r="3473">
          <cell r="C3473" t="str">
            <v>Акции (краткосрочные выплаты)</v>
          </cell>
          <cell r="D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</row>
        <row r="3474">
          <cell r="C3474" t="str">
            <v>Облигации (краткосрочные выплаты)</v>
          </cell>
          <cell r="D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</row>
        <row r="3475">
          <cell r="C3475" t="str">
            <v>Векселя (краткосрочные выплаты)</v>
          </cell>
          <cell r="D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</row>
        <row r="3476">
          <cell r="C3476" t="str">
            <v>Депозиты (краткосрочные выплаты)</v>
          </cell>
          <cell r="D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</row>
        <row r="3477">
          <cell r="C3477" t="str">
            <v>Overnight (краткосрочные выплаты)</v>
          </cell>
          <cell r="D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</row>
        <row r="3478">
          <cell r="C3478" t="str">
            <v>Прочие краткосрочные финансовые вложения (краткосрочные выплаты)</v>
          </cell>
          <cell r="D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</row>
        <row r="3479">
          <cell r="C3479" t="str">
            <v>По договорам в рамках ДДУ (краткосрочные выплаты)</v>
          </cell>
          <cell r="D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</row>
        <row r="3480">
          <cell r="C3480" t="str">
            <v>По прочим договорам (краткосрочные выплаты)</v>
          </cell>
          <cell r="D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</row>
        <row r="3481">
          <cell r="C3481" t="str">
            <v>Выкуп акций</v>
          </cell>
          <cell r="D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</row>
        <row r="3482">
          <cell r="C3482" t="str">
            <v>Дивиденды выплаченные</v>
          </cell>
          <cell r="D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</row>
        <row r="3483">
          <cell r="C3483" t="str">
            <v>Прочие выплаты</v>
          </cell>
          <cell r="D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</row>
        <row r="3484">
          <cell r="D3484" t="str">
            <v>Завод</v>
          </cell>
          <cell r="H3484">
            <v>-6635995.2602844778</v>
          </cell>
          <cell r="I3484">
            <v>-21184267.827879578</v>
          </cell>
          <cell r="J3484">
            <v>-25009217.120170344</v>
          </cell>
          <cell r="K3484">
            <v>-52829480.208334401</v>
          </cell>
          <cell r="L3484">
            <v>-17111081.78753195</v>
          </cell>
          <cell r="M3484">
            <v>-16575581.94163372</v>
          </cell>
          <cell r="N3484">
            <v>-16900600.322145473</v>
          </cell>
          <cell r="O3484">
            <v>-21234136.931527339</v>
          </cell>
          <cell r="P3484">
            <v>-6291707.3915254632</v>
          </cell>
          <cell r="Q3484">
            <v>-12615533.662979485</v>
          </cell>
          <cell r="R3484">
            <v>-26812343.132387891</v>
          </cell>
          <cell r="S3484">
            <v>-27789955.855310541</v>
          </cell>
          <cell r="T3484">
            <v>-55050457.336629301</v>
          </cell>
          <cell r="U3484">
            <v>-29379720.1235971</v>
          </cell>
          <cell r="V3484">
            <v>-30662702.978065956</v>
          </cell>
          <cell r="W3484">
            <v>-31994182.780606721</v>
          </cell>
          <cell r="X3484">
            <v>-292418004.24394095</v>
          </cell>
        </row>
        <row r="3485">
          <cell r="C3485" t="str">
            <v>Поступления от реализации нанопродукции на внутреннем рынке</v>
          </cell>
          <cell r="D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</row>
        <row r="3486">
          <cell r="C3486" t="str">
            <v>Поступления от реализации нанопродукции на экспорт</v>
          </cell>
          <cell r="D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</row>
        <row r="3487">
          <cell r="C3487" t="str">
            <v>Поступления от прочей реализации</v>
          </cell>
          <cell r="D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</row>
        <row r="3488">
          <cell r="C3488" t="str">
            <v>Проценты по займам полученные</v>
          </cell>
          <cell r="D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</row>
        <row r="3489">
          <cell r="C3489" t="str">
            <v>Проценты по финансовым вложениям полученные</v>
          </cell>
          <cell r="D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</row>
        <row r="3490">
          <cell r="C3490" t="str">
            <v>Прочие проценты по финансовым вложениям полученные</v>
          </cell>
          <cell r="D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</row>
        <row r="3491">
          <cell r="C3491" t="str">
            <v>От совместной деятельности</v>
          </cell>
          <cell r="D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</row>
        <row r="3492">
          <cell r="C3492" t="str">
            <v>От реализации МПЗ (ТМЦ)</v>
          </cell>
          <cell r="D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</row>
        <row r="3493">
          <cell r="C3493" t="str">
            <v>От аренды</v>
          </cell>
          <cell r="D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</row>
        <row r="3494">
          <cell r="C3494" t="str">
            <v xml:space="preserve">От участия в других организациях  </v>
          </cell>
          <cell r="D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</row>
        <row r="3495">
          <cell r="C3495" t="str">
            <v>Пени, штрафы, неустойки</v>
          </cell>
          <cell r="D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</row>
        <row r="3496">
          <cell r="C3496" t="str">
            <v>Возмещение по страховым случаям</v>
          </cell>
          <cell r="D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</row>
        <row r="3497">
          <cell r="C3497" t="str">
            <v>Прочие поступления по операционной деятельности</v>
          </cell>
          <cell r="D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</row>
        <row r="3498">
          <cell r="C3498" t="str">
            <v>Сырье и основные материалы</v>
          </cell>
          <cell r="D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</row>
        <row r="3499">
          <cell r="C3499" t="str">
            <v>Вспомогательные материалы</v>
          </cell>
          <cell r="D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</row>
        <row r="3500">
          <cell r="C3500" t="str">
            <v>Топливо</v>
          </cell>
          <cell r="D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</row>
        <row r="3501">
          <cell r="C3501" t="str">
            <v>Электроэнергия</v>
          </cell>
          <cell r="D3501" t="str">
            <v>Завод</v>
          </cell>
          <cell r="H3501">
            <v>5340680</v>
          </cell>
          <cell r="I3501">
            <v>11797640</v>
          </cell>
          <cell r="J3501">
            <v>14202008</v>
          </cell>
          <cell r="K3501">
            <v>31340328</v>
          </cell>
          <cell r="L3501">
            <v>13355120</v>
          </cell>
          <cell r="M3501">
            <v>13355120</v>
          </cell>
          <cell r="N3501">
            <v>13355120</v>
          </cell>
          <cell r="O3501">
            <v>17530300.800000001</v>
          </cell>
          <cell r="P3501">
            <v>5357644.444444444</v>
          </cell>
          <cell r="Q3501">
            <v>9454666.666666666</v>
          </cell>
          <cell r="R3501">
            <v>24960320</v>
          </cell>
          <cell r="S3501">
            <v>24960320</v>
          </cell>
          <cell r="T3501">
            <v>24960320</v>
          </cell>
          <cell r="U3501">
            <v>24960320</v>
          </cell>
          <cell r="V3501">
            <v>24960320</v>
          </cell>
          <cell r="W3501">
            <v>24960320</v>
          </cell>
          <cell r="X3501">
            <v>222169891.91111112</v>
          </cell>
        </row>
        <row r="3502">
          <cell r="C3502" t="str">
            <v>Прочие материальные затраты</v>
          </cell>
          <cell r="D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</row>
        <row r="3503">
          <cell r="C3503" t="str">
            <v>Услуги подрядчиков по обслуживанию и ремонту оборудования</v>
          </cell>
          <cell r="D3503" t="str">
            <v>Завод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1800000</v>
          </cell>
          <cell r="T3503">
            <v>1800000</v>
          </cell>
          <cell r="U3503">
            <v>1800000</v>
          </cell>
          <cell r="V3503">
            <v>1800000</v>
          </cell>
          <cell r="W3503">
            <v>1800000</v>
          </cell>
          <cell r="X3503">
            <v>9000000</v>
          </cell>
        </row>
        <row r="3504">
          <cell r="C3504" t="str">
            <v>Транспортные услуги</v>
          </cell>
          <cell r="D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</row>
        <row r="3505">
          <cell r="C3505" t="str">
            <v>Прочие услуги производственного характера</v>
          </cell>
          <cell r="D3505" t="str">
            <v>Завод</v>
          </cell>
          <cell r="H3505">
            <v>616265.35113137588</v>
          </cell>
          <cell r="I3505">
            <v>1600126.2990952563</v>
          </cell>
          <cell r="J3505">
            <v>2260940.5046225972</v>
          </cell>
          <cell r="K3505">
            <v>4477332.1548492294</v>
          </cell>
          <cell r="L3505">
            <v>2335747.9413850401</v>
          </cell>
          <cell r="M3505">
            <v>2152428.1969585177</v>
          </cell>
          <cell r="N3505">
            <v>2391180.6838649735</v>
          </cell>
          <cell r="O3505">
            <v>1952002.0825663246</v>
          </cell>
          <cell r="P3505">
            <v>571578.3434790062</v>
          </cell>
          <cell r="Q3505">
            <v>427458.9833868884</v>
          </cell>
          <cell r="R3505">
            <v>522951.0438482184</v>
          </cell>
          <cell r="S3505">
            <v>736832.69112525508</v>
          </cell>
          <cell r="T3505">
            <v>1780361.5642218012</v>
          </cell>
          <cell r="U3505">
            <v>2031924.1706238966</v>
          </cell>
          <cell r="V3505">
            <v>3123872.6278547514</v>
          </cell>
          <cell r="W3505">
            <v>4213115.6745244563</v>
          </cell>
          <cell r="X3505">
            <v>22239454.003839128</v>
          </cell>
        </row>
        <row r="3506">
          <cell r="C3506" t="str">
            <v>Выплата на руки</v>
          </cell>
          <cell r="D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</row>
        <row r="3507">
          <cell r="C3507" t="str">
            <v>НДФЛ (только персонал)</v>
          </cell>
          <cell r="D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</row>
        <row r="3508">
          <cell r="C3508" t="str">
            <v>Премии на руки</v>
          </cell>
          <cell r="D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</row>
        <row r="3509">
          <cell r="C3509" t="str">
            <v>Льготы, компенсации</v>
          </cell>
          <cell r="D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</row>
        <row r="3510">
          <cell r="C3510" t="str">
            <v>Прочие удержания из з/п</v>
          </cell>
          <cell r="D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</row>
        <row r="3511">
          <cell r="C3511" t="str">
            <v>ЕСН – страховые взносы (включая ЕСН на выплаты членам СД)</v>
          </cell>
          <cell r="D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</row>
        <row r="3512">
          <cell r="C3512" t="str">
            <v>Услуги мобильной связи</v>
          </cell>
          <cell r="D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</row>
        <row r="3513">
          <cell r="C3513" t="str">
            <v>Услуги фиксированной связи</v>
          </cell>
          <cell r="D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</row>
        <row r="3514">
          <cell r="C3514" t="str">
            <v>Услуги Интернет</v>
          </cell>
          <cell r="D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</row>
        <row r="3515">
          <cell r="C3515" t="str">
            <v xml:space="preserve">Почтово-телеграфные и курьерские расходы </v>
          </cell>
          <cell r="D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</row>
        <row r="3516">
          <cell r="C3516" t="str">
            <v>Аренда каналов связи</v>
          </cell>
          <cell r="D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</row>
        <row r="3517">
          <cell r="C3517" t="str">
            <v>Коммунальные услуги</v>
          </cell>
          <cell r="D3517" t="str">
            <v>Завод</v>
          </cell>
          <cell r="H3517">
            <v>679049.9091531022</v>
          </cell>
          <cell r="I3517">
            <v>829301.52878432069</v>
          </cell>
          <cell r="J3517">
            <v>1031468.6155477457</v>
          </cell>
          <cell r="K3517">
            <v>2539820.0534851686</v>
          </cell>
          <cell r="L3517">
            <v>1420213.8461469105</v>
          </cell>
          <cell r="M3517">
            <v>1068033.7446752016</v>
          </cell>
          <cell r="N3517">
            <v>1154299.6382805002</v>
          </cell>
          <cell r="O3517">
            <v>871834.04896101204</v>
          </cell>
          <cell r="P3517">
            <v>362484.60360201239</v>
          </cell>
          <cell r="Q3517">
            <v>249923.37292592894</v>
          </cell>
          <cell r="R3517">
            <v>264721.52853967529</v>
          </cell>
          <cell r="S3517">
            <v>292803.16418528429</v>
          </cell>
          <cell r="T3517">
            <v>509775.77240750578</v>
          </cell>
          <cell r="U3517">
            <v>587475.95297320141</v>
          </cell>
          <cell r="V3517">
            <v>778510.35021120566</v>
          </cell>
          <cell r="W3517">
            <v>1020747.1060822655</v>
          </cell>
          <cell r="X3517">
            <v>8580823.1289907042</v>
          </cell>
        </row>
        <row r="3518">
          <cell r="C3518" t="str">
            <v>Повышение квалификации и проф.переподготовка</v>
          </cell>
          <cell r="D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</row>
        <row r="3519">
          <cell r="C3519" t="str">
            <v>Услуги по ремонту и обслуживанию оргтехники</v>
          </cell>
          <cell r="D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</row>
        <row r="3520">
          <cell r="C3520" t="str">
            <v>Запасные части и расходные материалы для оргтехники</v>
          </cell>
          <cell r="D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</row>
        <row r="3521">
          <cell r="C3521" t="str">
            <v>Аудиторские услуги</v>
          </cell>
          <cell r="D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</row>
        <row r="3522">
          <cell r="C3522" t="str">
            <v>Юридические услуги</v>
          </cell>
          <cell r="D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</row>
        <row r="3523">
          <cell r="C3523" t="str">
            <v>Консультационные услуги (семинары)</v>
          </cell>
          <cell r="D3523" t="str">
            <v>Завод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2483484.64</v>
          </cell>
          <cell r="R3523">
            <v>1064350.56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3547835.2</v>
          </cell>
        </row>
        <row r="3524">
          <cell r="C3524" t="str">
            <v>Услуги пожарной, вневедомственной и сторожевой охраны</v>
          </cell>
          <cell r="D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</row>
        <row r="3525">
          <cell r="C3525" t="str">
            <v>Рекламно-информационные расходы</v>
          </cell>
          <cell r="D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</row>
        <row r="3526">
          <cell r="C3526" t="str">
            <v>Участие на выставках и семинарах</v>
          </cell>
          <cell r="D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</row>
        <row r="3527">
          <cell r="C3527" t="str">
            <v>Фирменная и сувенирная продукция</v>
          </cell>
          <cell r="D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</row>
        <row r="3528">
          <cell r="C3528" t="str">
            <v>Спонсорские и социальные проекты</v>
          </cell>
          <cell r="D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</row>
        <row r="3529">
          <cell r="C3529" t="str">
            <v>Прочие расходы (PR)</v>
          </cell>
          <cell r="D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</row>
        <row r="3530">
          <cell r="C3530" t="str">
            <v>Услуги  по подбору персонала</v>
          </cell>
          <cell r="D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</row>
        <row r="3531">
          <cell r="C3531" t="str">
            <v xml:space="preserve">Уборка </v>
          </cell>
          <cell r="D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</row>
        <row r="3532">
          <cell r="C3532" t="str">
            <v>Обустройство офиса</v>
          </cell>
          <cell r="D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</row>
        <row r="3533">
          <cell r="C3533" t="str">
            <v>Канцелярские расходы</v>
          </cell>
          <cell r="D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</row>
        <row r="3534">
          <cell r="C3534" t="str">
            <v>Хозяйственные расходы</v>
          </cell>
          <cell r="D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</row>
        <row r="3535">
          <cell r="C3535" t="str">
            <v>Вода, чай, кофе</v>
          </cell>
          <cell r="D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</row>
        <row r="3536">
          <cell r="C3536" t="str">
            <v>Ремонт/ТО автотранспорт</v>
          </cell>
          <cell r="D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</row>
        <row r="3537">
          <cell r="C3537" t="str">
            <v xml:space="preserve">Аренда машин </v>
          </cell>
          <cell r="D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</row>
        <row r="3538">
          <cell r="C3538" t="str">
            <v>Страхование автотранспорта</v>
          </cell>
          <cell r="D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</row>
        <row r="3539">
          <cell r="C3539" t="str">
            <v>ГСМ</v>
          </cell>
          <cell r="D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</row>
        <row r="3540">
          <cell r="C3540" t="str">
            <v>Мойка, парковка, прочее</v>
          </cell>
          <cell r="D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</row>
        <row r="3541">
          <cell r="C3541" t="str">
            <v>Аренда автостоянки</v>
          </cell>
          <cell r="D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</row>
        <row r="3542">
          <cell r="C3542" t="str">
            <v>Аутсорсинг</v>
          </cell>
          <cell r="D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</row>
        <row r="3543">
          <cell r="C3543" t="str">
            <v>Услуги по организации переводов</v>
          </cell>
          <cell r="D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</row>
        <row r="3544">
          <cell r="C3544" t="str">
            <v>Услуги регистраторов, нотариальные услуги, сертификация</v>
          </cell>
          <cell r="D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</row>
        <row r="3545">
          <cell r="C3545" t="str">
            <v>Справочно-правовые программы, 1С, КИАС</v>
          </cell>
          <cell r="D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</row>
        <row r="3546">
          <cell r="C3546" t="str">
            <v>Подписка на периодические издания</v>
          </cell>
          <cell r="D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</row>
        <row r="3547">
          <cell r="C3547" t="str">
            <v>Прочие работы и услуги сторонних организаций</v>
          </cell>
          <cell r="D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</row>
        <row r="3548">
          <cell r="C3548" t="str">
            <v>Командировочные расходы</v>
          </cell>
          <cell r="D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</row>
        <row r="3549">
          <cell r="C3549" t="str">
            <v>Представительские расходы</v>
          </cell>
          <cell r="D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</row>
        <row r="3550">
          <cell r="C3550" t="str">
            <v>Арендная плата по направлениям (арендодателям)</v>
          </cell>
          <cell r="D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</row>
        <row r="3551">
          <cell r="C3551" t="str">
            <v>Лизинг</v>
          </cell>
          <cell r="D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</row>
        <row r="3552">
          <cell r="C3552" t="str">
            <v>Расходы на страхование</v>
          </cell>
          <cell r="D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</row>
        <row r="3553">
          <cell r="C3553" t="str">
            <v>Водный налог</v>
          </cell>
          <cell r="D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</row>
        <row r="3554">
          <cell r="C3554" t="str">
            <v>Плата за землю</v>
          </cell>
          <cell r="D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</row>
        <row r="3555">
          <cell r="C3555" t="str">
            <v>Транспортный налог</v>
          </cell>
          <cell r="D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</row>
        <row r="3556">
          <cell r="C3556" t="str">
            <v>Налог на имущество</v>
          </cell>
          <cell r="D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</row>
        <row r="3557">
          <cell r="C3557" t="str">
            <v xml:space="preserve">Прочие налоги, относимые на с/с </v>
          </cell>
          <cell r="D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</row>
        <row r="3558">
          <cell r="C3558" t="str">
            <v>Патентные расходы</v>
          </cell>
          <cell r="D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</row>
        <row r="3559">
          <cell r="C3559" t="str">
            <v>Затраты на экологию (кроме налогов и сборов (ст. ст. 20000 и 21500))</v>
          </cell>
          <cell r="D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</row>
        <row r="3560">
          <cell r="C3560" t="str">
            <v>Затраты на охрану труда</v>
          </cell>
          <cell r="D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</row>
        <row r="3561">
          <cell r="C3561" t="str">
            <v>Расходы социального характера</v>
          </cell>
          <cell r="D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</row>
        <row r="3562">
          <cell r="C3562" t="str">
            <v>НДС</v>
          </cell>
          <cell r="D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</row>
        <row r="3563">
          <cell r="C3563" t="str">
            <v>Налог на прибыль</v>
          </cell>
          <cell r="D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</row>
        <row r="3564">
          <cell r="C3564" t="str">
            <v>Прочие налоги</v>
          </cell>
          <cell r="D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</row>
        <row r="3565">
          <cell r="C3565" t="str">
            <v xml:space="preserve">Проценты по долгосрочным кредитам </v>
          </cell>
          <cell r="D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</row>
        <row r="3566">
          <cell r="C3566" t="str">
            <v>Проценты по краткосрочным кредитам</v>
          </cell>
          <cell r="D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</row>
        <row r="3567">
          <cell r="C3567" t="str">
            <v>Проценты по долгосрочным займам</v>
          </cell>
          <cell r="D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</row>
        <row r="3568">
          <cell r="C3568" t="str">
            <v>Проценты по краткосрочным займам</v>
          </cell>
          <cell r="D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</row>
        <row r="3569">
          <cell r="C3569" t="str">
            <v>Прочие проценты к уплате</v>
          </cell>
          <cell r="D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</row>
        <row r="3570">
          <cell r="C3570" t="str">
            <v>Оплата услуг кредитных организаций (за исключением ст. ст. 20500 и 21600)</v>
          </cell>
          <cell r="D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</row>
        <row r="3571">
          <cell r="C3571" t="str">
            <v>Пени, штрафы, неустойки признанные или по которым получено решение суда</v>
          </cell>
          <cell r="D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</row>
        <row r="3572">
          <cell r="C3572" t="str">
            <v>Затраты социального характера (кроме персонала)</v>
          </cell>
          <cell r="D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</row>
        <row r="3573">
          <cell r="C3573" t="str">
            <v>От содержания социальной сферы</v>
          </cell>
          <cell r="D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</row>
        <row r="3574">
          <cell r="C3574" t="str">
            <v>Добровольное медицинское страхование</v>
          </cell>
          <cell r="D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</row>
        <row r="3575">
          <cell r="C3575" t="str">
            <v>Выплаты вознаграждений членам Советов директоров и ревизионной комиссии</v>
          </cell>
          <cell r="D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</row>
        <row r="3576">
          <cell r="C3576" t="str">
            <v>Расходы на управление капиталом (переоценка, реестр, консультации)</v>
          </cell>
          <cell r="D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</row>
        <row r="3577">
          <cell r="C3577" t="str">
            <v xml:space="preserve">Расходы на проведение ежегодного собрания акционеров </v>
          </cell>
          <cell r="D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</row>
        <row r="3578">
          <cell r="C3578" t="str">
            <v>Расходы на службу безопасности</v>
          </cell>
          <cell r="D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</row>
        <row r="3579">
          <cell r="C3579" t="str">
            <v>Расходы на развитие</v>
          </cell>
          <cell r="D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</row>
        <row r="3580">
          <cell r="C3580" t="str">
            <v>Прочие расходы</v>
          </cell>
          <cell r="D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</row>
        <row r="3581">
          <cell r="C3581" t="str">
            <v>Поступления от реализации основных средств</v>
          </cell>
          <cell r="D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</row>
        <row r="3582">
          <cell r="C3582" t="str">
            <v>Поступления от реализации НМА</v>
          </cell>
          <cell r="D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</row>
        <row r="3583">
          <cell r="C3583" t="str">
            <v>Поступления от реализации прочих активов</v>
          </cell>
          <cell r="D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</row>
        <row r="3584">
          <cell r="C3584" t="str">
            <v>Доли в уставном капитале других компаний (долгосрочные поступления)</v>
          </cell>
          <cell r="D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</row>
        <row r="3585">
          <cell r="C3585" t="str">
            <v>Акции (долгосрочные поступления)</v>
          </cell>
          <cell r="D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</row>
        <row r="3586">
          <cell r="C3586" t="str">
            <v>Облигации (долгосрочные поступления)</v>
          </cell>
          <cell r="D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</row>
        <row r="3587">
          <cell r="C3587" t="str">
            <v>Векселя (долгосрочные поступления)</v>
          </cell>
          <cell r="D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</row>
        <row r="3588">
          <cell r="C3588" t="str">
            <v>Депозиты (долгосрочные поступления)</v>
          </cell>
          <cell r="D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</row>
        <row r="3589">
          <cell r="C3589" t="str">
            <v>Прочие долгосрочные активы (долгосрочные поступления)</v>
          </cell>
          <cell r="D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</row>
        <row r="3590">
          <cell r="C3590" t="str">
            <v>Возврат предоставленных долгосрочных кредитов и займов</v>
          </cell>
          <cell r="D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</row>
        <row r="3591">
          <cell r="C3591" t="str">
            <v>Возврат предоставленных краткосрочных кредитов и займов</v>
          </cell>
          <cell r="D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</row>
        <row r="3592">
          <cell r="C3592" t="str">
            <v>Возврат предоставленных прочих кредитов и займов</v>
          </cell>
          <cell r="D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</row>
        <row r="3593">
          <cell r="C3593" t="str">
            <v>Прочие поступления по инвестиционной деятельности</v>
          </cell>
          <cell r="D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</row>
        <row r="3594">
          <cell r="C3594" t="str">
            <v>Основное оборудование (01)</v>
          </cell>
          <cell r="D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</row>
        <row r="3595">
          <cell r="C3595" t="str">
            <v>Основное оборудование (02)</v>
          </cell>
          <cell r="D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</row>
        <row r="3596">
          <cell r="C3596" t="str">
            <v>Вспомогательное оборудование</v>
          </cell>
          <cell r="D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</row>
        <row r="3597">
          <cell r="C3597" t="str">
            <v>Покупка автотранспорта</v>
          </cell>
          <cell r="D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</row>
        <row r="3598">
          <cell r="C3598" t="str">
            <v>Мебель</v>
          </cell>
          <cell r="D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</row>
        <row r="3599">
          <cell r="C3599" t="str">
            <v>Компьютерное и офисное оборудование</v>
          </cell>
          <cell r="D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</row>
        <row r="3600">
          <cell r="C3600" t="str">
            <v>Оборудование для службы безопасности</v>
          </cell>
          <cell r="D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</row>
        <row r="3601">
          <cell r="C3601" t="str">
            <v>Земельные участки</v>
          </cell>
          <cell r="D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</row>
        <row r="3602">
          <cell r="C3602" t="str">
            <v>Прочее</v>
          </cell>
          <cell r="D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</row>
        <row r="3603">
          <cell r="C3603" t="str">
            <v>Приобретение программного обеспечения</v>
          </cell>
          <cell r="D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</row>
        <row r="3604">
          <cell r="C3604" t="str">
            <v>Приобретение прочих НМА</v>
          </cell>
          <cell r="D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</row>
        <row r="3605">
          <cell r="C3605" t="str">
            <v>Доли в уставном капитале других компаний (долгосрочные выплаты)</v>
          </cell>
          <cell r="D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</row>
        <row r="3606">
          <cell r="C3606" t="str">
            <v>Акции (долгосрочные выплаты)</v>
          </cell>
          <cell r="D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</row>
        <row r="3607">
          <cell r="C3607" t="str">
            <v>Облигации (долгосрочные выплаты)</v>
          </cell>
          <cell r="D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</row>
        <row r="3608">
          <cell r="C3608" t="str">
            <v>Векселя (долгосрочные выплаты)</v>
          </cell>
          <cell r="D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</row>
        <row r="3609">
          <cell r="C3609" t="str">
            <v>Депозиты (долгосрочные выплаты)</v>
          </cell>
          <cell r="D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</row>
        <row r="3610">
          <cell r="C3610" t="str">
            <v>Прочие долгосрочные активы (долгосрочные выплаты)</v>
          </cell>
          <cell r="D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</row>
        <row r="3611">
          <cell r="C3611" t="str">
            <v>Расходы на НИР и НИОКР</v>
          </cell>
          <cell r="D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</row>
        <row r="3612">
          <cell r="C3612" t="str">
            <v>Разработка ТЗ на проектирование оборудования</v>
          </cell>
          <cell r="D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</row>
        <row r="3613">
          <cell r="C3613" t="str">
            <v>Разработка ТЗ на проектирование размещения оборудования</v>
          </cell>
          <cell r="D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</row>
        <row r="3614">
          <cell r="C3614" t="str">
            <v>Разработка ТЗ на организацию закупки и запуск технологического оборудования</v>
          </cell>
          <cell r="D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</row>
        <row r="3615">
          <cell r="C3615" t="str">
            <v>Разработка ТЗ на обучение персонала</v>
          </cell>
          <cell r="D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</row>
        <row r="3616">
          <cell r="C3616" t="str">
            <v>Разработка ТЗ на оказание прочих работ, услуг</v>
          </cell>
          <cell r="D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</row>
        <row r="3617">
          <cell r="C3617" t="str">
            <v>Предоставление долгосрочных кредитов и займов</v>
          </cell>
          <cell r="D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</row>
        <row r="3618">
          <cell r="C3618" t="str">
            <v>Предоставление краткосрочных кредитов и займов</v>
          </cell>
          <cell r="D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</row>
        <row r="3619">
          <cell r="C3619" t="str">
            <v>Предоставление прочих кредитов и займов</v>
          </cell>
          <cell r="D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</row>
        <row r="3620">
          <cell r="C3620" t="str">
            <v>Проектирование</v>
          </cell>
          <cell r="D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</row>
        <row r="3621">
          <cell r="C3621" t="str">
            <v>Генеральный подряд</v>
          </cell>
          <cell r="D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</row>
        <row r="3622">
          <cell r="C3622" t="str">
            <v>Прочие СМР</v>
          </cell>
          <cell r="D3622" t="str">
            <v>Завод</v>
          </cell>
          <cell r="H3622">
            <v>0</v>
          </cell>
          <cell r="I3622">
            <v>6957200</v>
          </cell>
          <cell r="J3622">
            <v>7514800</v>
          </cell>
          <cell r="K3622">
            <v>14472000</v>
          </cell>
          <cell r="L3622">
            <v>0</v>
          </cell>
          <cell r="M3622">
            <v>0</v>
          </cell>
          <cell r="N3622">
            <v>0</v>
          </cell>
          <cell r="O3622">
            <v>880000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26000000</v>
          </cell>
          <cell r="U3622">
            <v>0</v>
          </cell>
          <cell r="V3622">
            <v>0</v>
          </cell>
          <cell r="W3622">
            <v>0</v>
          </cell>
          <cell r="X3622">
            <v>26880000</v>
          </cell>
        </row>
        <row r="3623">
          <cell r="C3623" t="str">
            <v>Услуги по управлению проектом</v>
          </cell>
          <cell r="D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</row>
        <row r="3624">
          <cell r="C3624" t="str">
            <v>Ремонт офисных зданий, сооружений</v>
          </cell>
          <cell r="D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</row>
        <row r="3625">
          <cell r="C3625" t="str">
            <v>Затраты на развитие</v>
          </cell>
          <cell r="D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</row>
        <row r="3626">
          <cell r="C3626" t="str">
            <v>Оплата ГК "Роснанотех" доли в уставном капитале проектной компании</v>
          </cell>
          <cell r="D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</row>
        <row r="3627">
          <cell r="C3627" t="str">
            <v>Оплата  Соинвесторами доли в уставном капитале проектной компании</v>
          </cell>
          <cell r="D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</row>
        <row r="3628">
          <cell r="C3628" t="str">
            <v>Получение долгосрочных кредитов и займов</v>
          </cell>
          <cell r="D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</row>
        <row r="3629">
          <cell r="C3629" t="str">
            <v>Получение краткосрочных кредитов и займов</v>
          </cell>
          <cell r="D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</row>
        <row r="3630">
          <cell r="C3630" t="str">
            <v>Доли в уставном капитале других компаний (краткосрочные поступления)</v>
          </cell>
          <cell r="D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</row>
        <row r="3631">
          <cell r="C3631" t="str">
            <v>Акции (краткосрочные поступления)</v>
          </cell>
          <cell r="D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</row>
        <row r="3632">
          <cell r="C3632" t="str">
            <v>Облигации (краткосрочные поступления)</v>
          </cell>
          <cell r="D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</row>
        <row r="3633">
          <cell r="C3633" t="str">
            <v>Векселя (краткосрочные поступления)</v>
          </cell>
          <cell r="D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</row>
        <row r="3634">
          <cell r="C3634" t="str">
            <v>Депозиты (краткосрочные поступления)</v>
          </cell>
          <cell r="D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</row>
        <row r="3635">
          <cell r="C3635" t="str">
            <v>Overnight (краткосрочные поступления)</v>
          </cell>
          <cell r="D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</row>
        <row r="3636">
          <cell r="C3636" t="str">
            <v>Прочие краткосрочные финансовые вложения (краткосрочные поступления)</v>
          </cell>
          <cell r="D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</row>
        <row r="3637">
          <cell r="C3637" t="str">
            <v>По договорам в рамках ДДУ (краткосрочные поступления)</v>
          </cell>
          <cell r="D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</row>
        <row r="3638">
          <cell r="C3638" t="str">
            <v>По прочим договорам (краткосрочные поступления)</v>
          </cell>
          <cell r="D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</row>
        <row r="3639">
          <cell r="C3639" t="str">
            <v>Эмиссия акций</v>
          </cell>
          <cell r="D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</row>
        <row r="3640">
          <cell r="C3640" t="str">
            <v>Дивиденды полученные</v>
          </cell>
          <cell r="D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</row>
        <row r="3641">
          <cell r="C3641" t="str">
            <v>Прочие поступления по финансовой деятельности</v>
          </cell>
          <cell r="D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</row>
        <row r="3642">
          <cell r="C3642" t="str">
            <v>Сокращение ГК "Роснанотех" доли в уставном капитале проектной компании</v>
          </cell>
          <cell r="D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</row>
        <row r="3643">
          <cell r="C3643" t="str">
            <v>Сокращение Соинвесторами доли в уставном капитале проектной компании</v>
          </cell>
          <cell r="D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</row>
        <row r="3644">
          <cell r="C3644" t="str">
            <v>Погашение долгосрочных кредитов и займов</v>
          </cell>
          <cell r="D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</row>
        <row r="3645">
          <cell r="C3645" t="str">
            <v>Погашение краткосрочных кредитов и займов</v>
          </cell>
          <cell r="D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</row>
        <row r="3646">
          <cell r="C3646" t="str">
            <v>Доли в уставном капитале других компаний (краткосрочные выплаты)</v>
          </cell>
          <cell r="D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</row>
        <row r="3647">
          <cell r="C3647" t="str">
            <v>Акции (краткосрочные выплаты)</v>
          </cell>
          <cell r="D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</row>
        <row r="3648">
          <cell r="C3648" t="str">
            <v>Облигации (краткосрочные выплаты)</v>
          </cell>
          <cell r="D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</row>
        <row r="3649">
          <cell r="C3649" t="str">
            <v>Векселя (краткосрочные выплаты)</v>
          </cell>
          <cell r="D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</row>
        <row r="3650">
          <cell r="C3650" t="str">
            <v>Депозиты (краткосрочные выплаты)</v>
          </cell>
          <cell r="D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</row>
        <row r="3651">
          <cell r="C3651" t="str">
            <v>Overnight (краткосрочные выплаты)</v>
          </cell>
          <cell r="D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</row>
        <row r="3652">
          <cell r="C3652" t="str">
            <v>Прочие краткосрочные финансовые вложения (краткосрочные выплаты)</v>
          </cell>
          <cell r="D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</row>
        <row r="3653">
          <cell r="C3653" t="str">
            <v>По договорам в рамках ДДУ (краткосрочные выплаты)</v>
          </cell>
          <cell r="D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</row>
        <row r="3654">
          <cell r="C3654" t="str">
            <v>По прочим договорам (краткосрочные выплаты)</v>
          </cell>
          <cell r="D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</row>
        <row r="3655">
          <cell r="C3655" t="str">
            <v>Выкуп акций</v>
          </cell>
          <cell r="D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</row>
        <row r="3656">
          <cell r="C3656" t="str">
            <v>Дивиденды выплаченные</v>
          </cell>
          <cell r="D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</row>
        <row r="3657">
          <cell r="C3657" t="str">
            <v>Прочие выплаты</v>
          </cell>
          <cell r="D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</row>
        <row r="3658">
          <cell r="D3658" t="str">
            <v>УК</v>
          </cell>
          <cell r="H3658">
            <v>-160000</v>
          </cell>
          <cell r="I3658">
            <v>-160000</v>
          </cell>
          <cell r="J3658">
            <v>-160000</v>
          </cell>
          <cell r="K3658">
            <v>-480000</v>
          </cell>
          <cell r="L3658">
            <v>-60000</v>
          </cell>
          <cell r="M3658">
            <v>-93400</v>
          </cell>
          <cell r="N3658">
            <v>-226100</v>
          </cell>
          <cell r="O3658">
            <v>-93400</v>
          </cell>
          <cell r="P3658">
            <v>-126100</v>
          </cell>
          <cell r="Q3658">
            <v>-160800</v>
          </cell>
          <cell r="R3658">
            <v>-133400</v>
          </cell>
          <cell r="S3658">
            <v>-141100</v>
          </cell>
          <cell r="T3658">
            <v>-153100</v>
          </cell>
          <cell r="U3658">
            <v>-141100</v>
          </cell>
          <cell r="V3658">
            <v>-433400</v>
          </cell>
          <cell r="W3658">
            <v>-160800</v>
          </cell>
          <cell r="X3658">
            <v>-1922700</v>
          </cell>
        </row>
        <row r="3659">
          <cell r="C3659" t="str">
            <v>Поступления от реализации нанопродукции на внутреннем рынке</v>
          </cell>
          <cell r="D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</row>
        <row r="3660">
          <cell r="C3660" t="str">
            <v>Поступления от реализации нанопродукции на экспорт</v>
          </cell>
          <cell r="D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</row>
        <row r="3661">
          <cell r="C3661" t="str">
            <v>Поступления от прочей реализации</v>
          </cell>
          <cell r="D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</row>
        <row r="3662">
          <cell r="C3662" t="str">
            <v>Проценты по займам полученные</v>
          </cell>
          <cell r="D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</row>
        <row r="3663">
          <cell r="C3663" t="str">
            <v>Проценты по финансовым вложениям полученные</v>
          </cell>
          <cell r="D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</row>
        <row r="3664">
          <cell r="C3664" t="str">
            <v>Прочие проценты по финансовым вложениям полученные</v>
          </cell>
          <cell r="D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</row>
        <row r="3665">
          <cell r="C3665" t="str">
            <v>От совместной деятельности</v>
          </cell>
          <cell r="D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</row>
        <row r="3666">
          <cell r="C3666" t="str">
            <v>От реализации МПЗ (ТМЦ)</v>
          </cell>
          <cell r="D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</row>
        <row r="3667">
          <cell r="C3667" t="str">
            <v>От аренды</v>
          </cell>
          <cell r="D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</row>
        <row r="3668">
          <cell r="C3668" t="str">
            <v xml:space="preserve">От участия в других организациях  </v>
          </cell>
          <cell r="D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</row>
        <row r="3669">
          <cell r="C3669" t="str">
            <v>Пени, штрафы, неустойки</v>
          </cell>
          <cell r="D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</row>
        <row r="3670">
          <cell r="C3670" t="str">
            <v>Возмещение по страховым случаям</v>
          </cell>
          <cell r="D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</row>
        <row r="3671">
          <cell r="C3671" t="str">
            <v>Прочие поступления по операционной деятельности</v>
          </cell>
          <cell r="D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</row>
        <row r="3672">
          <cell r="C3672" t="str">
            <v>Сырье и основные материалы</v>
          </cell>
          <cell r="D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</row>
        <row r="3673">
          <cell r="C3673" t="str">
            <v>Вспомогательные материалы</v>
          </cell>
          <cell r="D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</row>
        <row r="3674">
          <cell r="C3674" t="str">
            <v>Топливо</v>
          </cell>
          <cell r="D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</row>
        <row r="3675">
          <cell r="C3675" t="str">
            <v>Электроэнергия</v>
          </cell>
          <cell r="D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</row>
        <row r="3676">
          <cell r="C3676" t="str">
            <v>Прочие материальные затраты</v>
          </cell>
          <cell r="D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</row>
        <row r="3677">
          <cell r="C3677" t="str">
            <v>Услуги подрядчиков по обслуживанию и ремонту оборудования</v>
          </cell>
          <cell r="D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</row>
        <row r="3678">
          <cell r="C3678" t="str">
            <v>Транспортные услуги</v>
          </cell>
          <cell r="D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</row>
        <row r="3679">
          <cell r="C3679" t="str">
            <v>Прочие услуги производственного характера</v>
          </cell>
          <cell r="D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</row>
        <row r="3680">
          <cell r="C3680" t="str">
            <v>Выплата на руки</v>
          </cell>
          <cell r="D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</row>
        <row r="3681">
          <cell r="C3681" t="str">
            <v>НДФЛ (только персонал)</v>
          </cell>
          <cell r="D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</row>
        <row r="3682">
          <cell r="C3682" t="str">
            <v>Премии на руки</v>
          </cell>
          <cell r="D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</row>
        <row r="3683">
          <cell r="C3683" t="str">
            <v>Льготы, компенсации</v>
          </cell>
          <cell r="D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</row>
        <row r="3684">
          <cell r="C3684" t="str">
            <v>Прочие удержания из з/п</v>
          </cell>
          <cell r="D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</row>
        <row r="3685">
          <cell r="C3685" t="str">
            <v>ЕСН – страховые взносы (включая ЕСН на выплаты членам СД)</v>
          </cell>
          <cell r="D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</row>
        <row r="3686">
          <cell r="C3686" t="str">
            <v>Услуги мобильной связи</v>
          </cell>
          <cell r="D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</row>
        <row r="3687">
          <cell r="C3687" t="str">
            <v>Услуги фиксированной связи</v>
          </cell>
          <cell r="D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</row>
        <row r="3688">
          <cell r="C3688" t="str">
            <v>Услуги Интернет</v>
          </cell>
          <cell r="D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</row>
        <row r="3689">
          <cell r="C3689" t="str">
            <v xml:space="preserve">Почтово-телеграфные и курьерские расходы </v>
          </cell>
          <cell r="D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</row>
        <row r="3690">
          <cell r="C3690" t="str">
            <v>Аренда каналов связи</v>
          </cell>
          <cell r="D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</row>
        <row r="3691">
          <cell r="C3691" t="str">
            <v>Коммунальные услуги</v>
          </cell>
          <cell r="D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</row>
        <row r="3692">
          <cell r="C3692" t="str">
            <v>Повышение квалификации и проф.переподготовка</v>
          </cell>
          <cell r="D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</row>
        <row r="3693">
          <cell r="C3693" t="str">
            <v>Услуги по ремонту и обслуживанию оргтехники</v>
          </cell>
          <cell r="D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</row>
        <row r="3694">
          <cell r="C3694" t="str">
            <v>Запасные части и расходные материалы для оргтехники</v>
          </cell>
          <cell r="D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</row>
        <row r="3695">
          <cell r="C3695" t="str">
            <v>Аудиторские услуги</v>
          </cell>
          <cell r="D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</row>
        <row r="3696">
          <cell r="C3696" t="str">
            <v>Юридические услуги</v>
          </cell>
          <cell r="D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</row>
        <row r="3697">
          <cell r="C3697" t="str">
            <v>Консультационные услуги (семинары)</v>
          </cell>
          <cell r="D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</row>
        <row r="3698">
          <cell r="C3698" t="str">
            <v>Услуги пожарной, вневедомственной и сторожевой охраны</v>
          </cell>
          <cell r="D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</row>
        <row r="3699">
          <cell r="C3699" t="str">
            <v>Рекламно-информационные расходы</v>
          </cell>
          <cell r="D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</row>
        <row r="3700">
          <cell r="C3700" t="str">
            <v>Участие на выставках и семинарах</v>
          </cell>
          <cell r="D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</row>
        <row r="3701">
          <cell r="C3701" t="str">
            <v>Фирменная и сувенирная продукция</v>
          </cell>
          <cell r="D3701" t="str">
            <v>УК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100000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300000</v>
          </cell>
          <cell r="W3701">
            <v>0</v>
          </cell>
          <cell r="X3701">
            <v>400000</v>
          </cell>
        </row>
        <row r="3702">
          <cell r="C3702" t="str">
            <v>Спонсорские и социальные проекты</v>
          </cell>
          <cell r="D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</row>
        <row r="3703">
          <cell r="C3703" t="str">
            <v>Прочие расходы (PR)</v>
          </cell>
          <cell r="D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</row>
        <row r="3704">
          <cell r="C3704" t="str">
            <v>Услуги  по подбору персонала</v>
          </cell>
          <cell r="D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</row>
        <row r="3705">
          <cell r="C3705" t="str">
            <v xml:space="preserve">Уборка </v>
          </cell>
          <cell r="D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</row>
        <row r="3706">
          <cell r="C3706" t="str">
            <v>Обустройство офиса</v>
          </cell>
          <cell r="D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</row>
        <row r="3707">
          <cell r="C3707" t="str">
            <v>Канцелярские расходы</v>
          </cell>
          <cell r="D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</row>
        <row r="3708">
          <cell r="C3708" t="str">
            <v>Хозяйственные расходы</v>
          </cell>
          <cell r="D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</row>
        <row r="3709">
          <cell r="C3709" t="str">
            <v>Вода, чай, кофе</v>
          </cell>
          <cell r="D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</row>
        <row r="3710">
          <cell r="C3710" t="str">
            <v>Ремонт/ТО автотранспорт</v>
          </cell>
          <cell r="D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</row>
        <row r="3711">
          <cell r="C3711" t="str">
            <v xml:space="preserve">Аренда машин </v>
          </cell>
          <cell r="D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</row>
        <row r="3712">
          <cell r="C3712" t="str">
            <v>Страхование автотранспорта</v>
          </cell>
          <cell r="D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</row>
        <row r="3713">
          <cell r="C3713" t="str">
            <v>ГСМ</v>
          </cell>
          <cell r="D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</row>
        <row r="3714">
          <cell r="C3714" t="str">
            <v>Мойка, парковка, прочее</v>
          </cell>
          <cell r="D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</row>
        <row r="3715">
          <cell r="C3715" t="str">
            <v>Аренда автостоянки</v>
          </cell>
          <cell r="D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</row>
        <row r="3716">
          <cell r="C3716" t="str">
            <v>Аутсорсинг</v>
          </cell>
          <cell r="D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</row>
        <row r="3717">
          <cell r="C3717" t="str">
            <v>Услуги по организации переводов</v>
          </cell>
          <cell r="D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</row>
        <row r="3718">
          <cell r="C3718" t="str">
            <v>Услуги регистраторов, нотариальные услуги, сертификация</v>
          </cell>
          <cell r="D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</row>
        <row r="3719">
          <cell r="C3719" t="str">
            <v>Справочно-правовые программы, 1С, КИАС</v>
          </cell>
          <cell r="D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</row>
        <row r="3720">
          <cell r="C3720" t="str">
            <v>Подписка на периодические издания</v>
          </cell>
          <cell r="D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</row>
        <row r="3721">
          <cell r="C3721" t="str">
            <v>Прочие работы и услуги сторонних организаций</v>
          </cell>
          <cell r="D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</row>
        <row r="3722">
          <cell r="C3722" t="str">
            <v>Командировочные расходы</v>
          </cell>
          <cell r="D3722" t="str">
            <v>УК</v>
          </cell>
          <cell r="H3722">
            <v>100000</v>
          </cell>
          <cell r="I3722">
            <v>100000</v>
          </cell>
          <cell r="J3722">
            <v>100000</v>
          </cell>
          <cell r="K3722">
            <v>300000</v>
          </cell>
          <cell r="L3722">
            <v>0</v>
          </cell>
          <cell r="M3722">
            <v>33400</v>
          </cell>
          <cell r="N3722">
            <v>66100</v>
          </cell>
          <cell r="O3722">
            <v>33400</v>
          </cell>
          <cell r="P3722">
            <v>66100</v>
          </cell>
          <cell r="Q3722">
            <v>100800</v>
          </cell>
          <cell r="R3722">
            <v>73400</v>
          </cell>
          <cell r="S3722">
            <v>81100</v>
          </cell>
          <cell r="T3722">
            <v>93100</v>
          </cell>
          <cell r="U3722">
            <v>81100</v>
          </cell>
          <cell r="V3722">
            <v>73400</v>
          </cell>
          <cell r="W3722">
            <v>100800</v>
          </cell>
          <cell r="X3722">
            <v>802700</v>
          </cell>
        </row>
        <row r="3723">
          <cell r="C3723" t="str">
            <v>Представительские расходы</v>
          </cell>
          <cell r="D3723" t="str">
            <v>УК</v>
          </cell>
          <cell r="H3723">
            <v>60000</v>
          </cell>
          <cell r="I3723">
            <v>60000</v>
          </cell>
          <cell r="J3723">
            <v>60000</v>
          </cell>
          <cell r="K3723">
            <v>180000</v>
          </cell>
          <cell r="L3723">
            <v>60000</v>
          </cell>
          <cell r="M3723">
            <v>60000</v>
          </cell>
          <cell r="N3723">
            <v>60000</v>
          </cell>
          <cell r="O3723">
            <v>60000</v>
          </cell>
          <cell r="P3723">
            <v>60000</v>
          </cell>
          <cell r="Q3723">
            <v>60000</v>
          </cell>
          <cell r="R3723">
            <v>60000</v>
          </cell>
          <cell r="S3723">
            <v>60000</v>
          </cell>
          <cell r="T3723">
            <v>60000</v>
          </cell>
          <cell r="U3723">
            <v>60000</v>
          </cell>
          <cell r="V3723">
            <v>60000</v>
          </cell>
          <cell r="W3723">
            <v>60000</v>
          </cell>
          <cell r="X3723">
            <v>720000</v>
          </cell>
        </row>
        <row r="3724">
          <cell r="C3724" t="str">
            <v>Арендная плата по направлениям (арендодателям)</v>
          </cell>
          <cell r="D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</row>
        <row r="3725">
          <cell r="C3725" t="str">
            <v>Лизинг</v>
          </cell>
          <cell r="D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</row>
        <row r="3726">
          <cell r="C3726" t="str">
            <v>Расходы на страхование</v>
          </cell>
          <cell r="D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</row>
        <row r="3727">
          <cell r="C3727" t="str">
            <v>Водный налог</v>
          </cell>
          <cell r="D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</row>
        <row r="3728">
          <cell r="C3728" t="str">
            <v>Плата за землю</v>
          </cell>
          <cell r="D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</row>
        <row r="3729">
          <cell r="C3729" t="str">
            <v>Транспортный налог</v>
          </cell>
          <cell r="D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</row>
        <row r="3730">
          <cell r="C3730" t="str">
            <v>Налог на имущество</v>
          </cell>
          <cell r="D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</row>
        <row r="3731">
          <cell r="C3731" t="str">
            <v xml:space="preserve">Прочие налоги, относимые на с/с </v>
          </cell>
          <cell r="D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</row>
        <row r="3732">
          <cell r="C3732" t="str">
            <v>Патентные расходы</v>
          </cell>
          <cell r="D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</row>
        <row r="3733">
          <cell r="C3733" t="str">
            <v>Затраты на экологию (кроме налогов и сборов (ст. ст. 20000 и 21500))</v>
          </cell>
          <cell r="D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</row>
        <row r="3734">
          <cell r="C3734" t="str">
            <v>Затраты на охрану труда</v>
          </cell>
          <cell r="D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</row>
        <row r="3735">
          <cell r="C3735" t="str">
            <v>Расходы социального характера</v>
          </cell>
          <cell r="D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</row>
        <row r="3736">
          <cell r="C3736" t="str">
            <v>НДС</v>
          </cell>
          <cell r="D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</row>
        <row r="3737">
          <cell r="C3737" t="str">
            <v>Налог на прибыль</v>
          </cell>
          <cell r="D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</row>
        <row r="3738">
          <cell r="C3738" t="str">
            <v>Прочие налоги</v>
          </cell>
          <cell r="D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</row>
        <row r="3739">
          <cell r="C3739" t="str">
            <v xml:space="preserve">Проценты по долгосрочным кредитам </v>
          </cell>
          <cell r="D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</row>
        <row r="3740">
          <cell r="C3740" t="str">
            <v>Проценты по краткосрочным кредитам</v>
          </cell>
          <cell r="D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</row>
        <row r="3741">
          <cell r="C3741" t="str">
            <v>Проценты по долгосрочным займам</v>
          </cell>
          <cell r="D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</row>
        <row r="3742">
          <cell r="C3742" t="str">
            <v>Проценты по краткосрочным займам</v>
          </cell>
          <cell r="D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</row>
        <row r="3743">
          <cell r="C3743" t="str">
            <v>Прочие проценты к уплате</v>
          </cell>
          <cell r="D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</row>
        <row r="3744">
          <cell r="C3744" t="str">
            <v>Оплата услуг кредитных организаций (за исключением ст. ст. 20500 и 21600)</v>
          </cell>
          <cell r="D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</row>
        <row r="3745">
          <cell r="C3745" t="str">
            <v>Пени, штрафы, неустойки признанные или по которым получено решение суда</v>
          </cell>
          <cell r="D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</row>
        <row r="3746">
          <cell r="C3746" t="str">
            <v>Затраты социального характера (кроме персонала)</v>
          </cell>
          <cell r="D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</row>
        <row r="3747">
          <cell r="C3747" t="str">
            <v>От содержания социальной сферы</v>
          </cell>
          <cell r="D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</row>
        <row r="3748">
          <cell r="C3748" t="str">
            <v>Добровольное медицинское страхование</v>
          </cell>
          <cell r="D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</row>
        <row r="3749">
          <cell r="C3749" t="str">
            <v>Выплаты вознаграждений членам Советов директоров и ревизионной комиссии</v>
          </cell>
          <cell r="D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</row>
        <row r="3750">
          <cell r="C3750" t="str">
            <v>Расходы на управление капиталом (переоценка, реестр, консультации)</v>
          </cell>
          <cell r="D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</row>
        <row r="3751">
          <cell r="C3751" t="str">
            <v xml:space="preserve">Расходы на проведение ежегодного собрания акционеров </v>
          </cell>
          <cell r="D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</row>
        <row r="3752">
          <cell r="C3752" t="str">
            <v>Расходы на службу безопасности</v>
          </cell>
          <cell r="D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</row>
        <row r="3753">
          <cell r="C3753" t="str">
            <v>Расходы на развитие</v>
          </cell>
          <cell r="D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</row>
        <row r="3754">
          <cell r="C3754" t="str">
            <v>Прочие расходы</v>
          </cell>
          <cell r="D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</row>
        <row r="3755">
          <cell r="C3755" t="str">
            <v>Поступления от реализации основных средств</v>
          </cell>
          <cell r="D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</row>
        <row r="3756">
          <cell r="C3756" t="str">
            <v>Поступления от реализации НМА</v>
          </cell>
          <cell r="D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</row>
        <row r="3757">
          <cell r="C3757" t="str">
            <v>Поступления от реализации прочих активов</v>
          </cell>
          <cell r="D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</row>
        <row r="3758">
          <cell r="C3758" t="str">
            <v>Доли в уставном капитале других компаний (долгосрочные поступления)</v>
          </cell>
          <cell r="D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</row>
        <row r="3759">
          <cell r="C3759" t="str">
            <v>Акции (долгосрочные поступления)</v>
          </cell>
          <cell r="D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</row>
        <row r="3760">
          <cell r="C3760" t="str">
            <v>Облигации (долгосрочные поступления)</v>
          </cell>
          <cell r="D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</row>
        <row r="3761">
          <cell r="C3761" t="str">
            <v>Векселя (долгосрочные поступления)</v>
          </cell>
          <cell r="D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</row>
        <row r="3762">
          <cell r="C3762" t="str">
            <v>Депозиты (долгосрочные поступления)</v>
          </cell>
          <cell r="D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</row>
        <row r="3763">
          <cell r="C3763" t="str">
            <v>Прочие долгосрочные активы (долгосрочные поступления)</v>
          </cell>
          <cell r="D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</row>
        <row r="3764">
          <cell r="C3764" t="str">
            <v>Возврат предоставленных долгосрочных кредитов и займов</v>
          </cell>
          <cell r="D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</row>
        <row r="3765">
          <cell r="C3765" t="str">
            <v>Возврат предоставленных краткосрочных кредитов и займов</v>
          </cell>
          <cell r="D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</row>
        <row r="3766">
          <cell r="C3766" t="str">
            <v>Возврат предоставленных прочих кредитов и займов</v>
          </cell>
          <cell r="D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</row>
        <row r="3767">
          <cell r="C3767" t="str">
            <v>Прочие поступления по инвестиционной деятельности</v>
          </cell>
          <cell r="D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</row>
        <row r="3768">
          <cell r="C3768" t="str">
            <v>Основное оборудование (01)</v>
          </cell>
          <cell r="D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</row>
        <row r="3769">
          <cell r="C3769" t="str">
            <v>Основное оборудование (02)</v>
          </cell>
          <cell r="D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</row>
        <row r="3770">
          <cell r="C3770" t="str">
            <v>Вспомогательное оборудование</v>
          </cell>
          <cell r="D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</row>
        <row r="3771">
          <cell r="C3771" t="str">
            <v>Покупка автотранспорта</v>
          </cell>
          <cell r="D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</row>
        <row r="3772">
          <cell r="C3772" t="str">
            <v>Мебель</v>
          </cell>
          <cell r="D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</row>
        <row r="3773">
          <cell r="C3773" t="str">
            <v>Компьютерное и офисное оборудование</v>
          </cell>
          <cell r="D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</row>
        <row r="3774">
          <cell r="C3774" t="str">
            <v>Оборудование для службы безопасности</v>
          </cell>
          <cell r="D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</row>
        <row r="3775">
          <cell r="C3775" t="str">
            <v>Земельные участки</v>
          </cell>
          <cell r="D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</row>
        <row r="3776">
          <cell r="C3776" t="str">
            <v>Прочее</v>
          </cell>
          <cell r="D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</row>
        <row r="3777">
          <cell r="C3777" t="str">
            <v>Приобретение программного обеспечения</v>
          </cell>
          <cell r="D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</row>
        <row r="3778">
          <cell r="C3778" t="str">
            <v>Приобретение прочих НМА</v>
          </cell>
          <cell r="D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</row>
        <row r="3779">
          <cell r="C3779" t="str">
            <v>Доли в уставном капитале других компаний (долгосрочные выплаты)</v>
          </cell>
          <cell r="D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</row>
        <row r="3780">
          <cell r="C3780" t="str">
            <v>Акции (долгосрочные выплаты)</v>
          </cell>
          <cell r="D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</row>
        <row r="3781">
          <cell r="C3781" t="str">
            <v>Облигации (долгосрочные выплаты)</v>
          </cell>
          <cell r="D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</row>
        <row r="3782">
          <cell r="C3782" t="str">
            <v>Векселя (долгосрочные выплаты)</v>
          </cell>
          <cell r="D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</row>
        <row r="3783">
          <cell r="C3783" t="str">
            <v>Депозиты (долгосрочные выплаты)</v>
          </cell>
          <cell r="D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</row>
        <row r="3784">
          <cell r="C3784" t="str">
            <v>Прочие долгосрочные активы (долгосрочные выплаты)</v>
          </cell>
          <cell r="D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</row>
        <row r="3785">
          <cell r="C3785" t="str">
            <v>Расходы на НИР и НИОКР</v>
          </cell>
          <cell r="D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</row>
        <row r="3786">
          <cell r="C3786" t="str">
            <v>Разработка ТЗ на проектирование оборудования</v>
          </cell>
          <cell r="D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</row>
        <row r="3787">
          <cell r="C3787" t="str">
            <v>Разработка ТЗ на проектирование размещения оборудования</v>
          </cell>
          <cell r="D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</row>
        <row r="3788">
          <cell r="C3788" t="str">
            <v>Разработка ТЗ на организацию закупки и запуск технологического оборудования</v>
          </cell>
          <cell r="D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</row>
        <row r="3789">
          <cell r="C3789" t="str">
            <v>Разработка ТЗ на обучение персонала</v>
          </cell>
          <cell r="D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</row>
        <row r="3790">
          <cell r="C3790" t="str">
            <v>Разработка ТЗ на оказание прочих работ, услуг</v>
          </cell>
          <cell r="D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</row>
        <row r="3791">
          <cell r="C3791" t="str">
            <v>Предоставление долгосрочных кредитов и займов</v>
          </cell>
          <cell r="D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</row>
        <row r="3792">
          <cell r="C3792" t="str">
            <v>Предоставление краткосрочных кредитов и займов</v>
          </cell>
          <cell r="D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</row>
        <row r="3793">
          <cell r="C3793" t="str">
            <v>Предоставление прочих кредитов и займов</v>
          </cell>
          <cell r="D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</row>
        <row r="3794">
          <cell r="C3794" t="str">
            <v>Проектирование</v>
          </cell>
          <cell r="D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</row>
        <row r="3795">
          <cell r="C3795" t="str">
            <v>Генеральный подряд</v>
          </cell>
          <cell r="D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</row>
        <row r="3796">
          <cell r="C3796" t="str">
            <v>Прочие СМР</v>
          </cell>
          <cell r="D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</row>
        <row r="3797">
          <cell r="C3797" t="str">
            <v>Услуги по управлению проектом</v>
          </cell>
          <cell r="D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</row>
        <row r="3798">
          <cell r="C3798" t="str">
            <v>Ремонт офисных зданий, сооружений</v>
          </cell>
          <cell r="D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</row>
        <row r="3799">
          <cell r="C3799" t="str">
            <v>Затраты на развитие</v>
          </cell>
          <cell r="D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</row>
        <row r="3800">
          <cell r="C3800" t="str">
            <v>Оплата ГК "Роснанотех" доли в уставном капитале проектной компании</v>
          </cell>
          <cell r="D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</row>
        <row r="3801">
          <cell r="C3801" t="str">
            <v>Оплата  Соинвесторами доли в уставном капитале проектной компании</v>
          </cell>
          <cell r="D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</row>
        <row r="3802">
          <cell r="C3802" t="str">
            <v>Получение долгосрочных кредитов и займов</v>
          </cell>
          <cell r="D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</row>
        <row r="3803">
          <cell r="C3803" t="str">
            <v>Получение краткосрочных кредитов и займов</v>
          </cell>
          <cell r="D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</row>
        <row r="3804">
          <cell r="C3804" t="str">
            <v>Доли в уставном капитале других компаний (краткосрочные поступления)</v>
          </cell>
          <cell r="D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</row>
        <row r="3805">
          <cell r="C3805" t="str">
            <v>Акции (краткосрочные поступления)</v>
          </cell>
          <cell r="D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</row>
        <row r="3806">
          <cell r="C3806" t="str">
            <v>Облигации (краткосрочные поступления)</v>
          </cell>
          <cell r="D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</row>
        <row r="3807">
          <cell r="C3807" t="str">
            <v>Векселя (краткосрочные поступления)</v>
          </cell>
          <cell r="D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</row>
        <row r="3808">
          <cell r="C3808" t="str">
            <v>Депозиты (краткосрочные поступления)</v>
          </cell>
          <cell r="D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</row>
        <row r="3809">
          <cell r="C3809" t="str">
            <v>Overnight (краткосрочные поступления)</v>
          </cell>
          <cell r="D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</row>
        <row r="3810">
          <cell r="C3810" t="str">
            <v>Прочие краткосрочные финансовые вложения (краткосрочные поступления)</v>
          </cell>
          <cell r="D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</row>
        <row r="3811">
          <cell r="C3811" t="str">
            <v>По договорам в рамках ДДУ (краткосрочные поступления)</v>
          </cell>
          <cell r="D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</row>
        <row r="3812">
          <cell r="C3812" t="str">
            <v>По прочим договорам (краткосрочные поступления)</v>
          </cell>
          <cell r="D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</row>
        <row r="3813">
          <cell r="C3813" t="str">
            <v>Эмиссия акций</v>
          </cell>
          <cell r="D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</row>
        <row r="3814">
          <cell r="C3814" t="str">
            <v>Дивиденды полученные</v>
          </cell>
          <cell r="D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</row>
        <row r="3815">
          <cell r="C3815" t="str">
            <v>Прочие поступления по финансовой деятельности</v>
          </cell>
          <cell r="D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</row>
        <row r="3816">
          <cell r="C3816" t="str">
            <v>Сокращение ГК "Роснанотех" доли в уставном капитале проектной компании</v>
          </cell>
          <cell r="D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</row>
        <row r="3817">
          <cell r="C3817" t="str">
            <v>Сокращение Соинвесторами доли в уставном капитале проектной компании</v>
          </cell>
          <cell r="D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</row>
        <row r="3818">
          <cell r="C3818" t="str">
            <v>Погашение долгосрочных кредитов и займов</v>
          </cell>
          <cell r="D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</row>
        <row r="3819">
          <cell r="C3819" t="str">
            <v>Погашение краткосрочных кредитов и займов</v>
          </cell>
          <cell r="D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</row>
        <row r="3820">
          <cell r="C3820" t="str">
            <v>Доли в уставном капитале других компаний (краткосрочные выплаты)</v>
          </cell>
          <cell r="D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</row>
        <row r="3821">
          <cell r="C3821" t="str">
            <v>Акции (краткосрочные выплаты)</v>
          </cell>
          <cell r="D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</row>
        <row r="3822">
          <cell r="C3822" t="str">
            <v>Облигации (краткосрочные выплаты)</v>
          </cell>
          <cell r="D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</row>
        <row r="3823">
          <cell r="C3823" t="str">
            <v>Векселя (краткосрочные выплаты)</v>
          </cell>
          <cell r="D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</row>
        <row r="3824">
          <cell r="C3824" t="str">
            <v>Депозиты (краткосрочные выплаты)</v>
          </cell>
          <cell r="D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</row>
        <row r="3825">
          <cell r="C3825" t="str">
            <v>Overnight (краткосрочные выплаты)</v>
          </cell>
          <cell r="D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</row>
        <row r="3826">
          <cell r="C3826" t="str">
            <v>Прочие краткосрочные финансовые вложения (краткосрочные выплаты)</v>
          </cell>
          <cell r="D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</row>
        <row r="3827">
          <cell r="C3827" t="str">
            <v>По договорам в рамках ДДУ (краткосрочные выплаты)</v>
          </cell>
          <cell r="D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</row>
        <row r="3828">
          <cell r="C3828" t="str">
            <v>По прочим договорам (краткосрочные выплаты)</v>
          </cell>
          <cell r="D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</row>
        <row r="3829">
          <cell r="C3829" t="str">
            <v>Выкуп акций</v>
          </cell>
          <cell r="D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</row>
        <row r="3830">
          <cell r="C3830" t="str">
            <v>Дивиденды выплаченные</v>
          </cell>
          <cell r="D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</row>
        <row r="3831">
          <cell r="C3831" t="str">
            <v>Прочие выплаты</v>
          </cell>
          <cell r="D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</row>
        <row r="3832">
          <cell r="D3832" t="str">
            <v>УК</v>
          </cell>
          <cell r="H3832">
            <v>-342400</v>
          </cell>
          <cell r="I3832">
            <v>-261000</v>
          </cell>
          <cell r="J3832">
            <v>-647680</v>
          </cell>
          <cell r="K3832">
            <v>-1251080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-396900</v>
          </cell>
          <cell r="Q3832">
            <v>-549200</v>
          </cell>
          <cell r="R3832">
            <v>-2490092.7999999998</v>
          </cell>
          <cell r="S3832">
            <v>-7718200</v>
          </cell>
          <cell r="T3832">
            <v>-7273911.2000000002</v>
          </cell>
          <cell r="U3832">
            <v>-5228019.2</v>
          </cell>
          <cell r="V3832">
            <v>-2231071.2000000002</v>
          </cell>
          <cell r="W3832">
            <v>-624900</v>
          </cell>
          <cell r="X3832">
            <v>-26512294.399999999</v>
          </cell>
        </row>
        <row r="3833">
          <cell r="C3833" t="str">
            <v>Поступления от реализации нанопродукции на внутреннем рынке</v>
          </cell>
          <cell r="D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</row>
        <row r="3834">
          <cell r="C3834" t="str">
            <v>Поступления от реализации нанопродукции на экспорт</v>
          </cell>
          <cell r="D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</row>
        <row r="3835">
          <cell r="C3835" t="str">
            <v>Поступления от прочей реализации</v>
          </cell>
          <cell r="D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</row>
        <row r="3836">
          <cell r="C3836" t="str">
            <v>Проценты по займам полученные</v>
          </cell>
          <cell r="D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</row>
        <row r="3837">
          <cell r="C3837" t="str">
            <v>Проценты по финансовым вложениям полученные</v>
          </cell>
          <cell r="D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</row>
        <row r="3838">
          <cell r="C3838" t="str">
            <v>Прочие проценты по финансовым вложениям полученные</v>
          </cell>
          <cell r="D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</row>
        <row r="3839">
          <cell r="C3839" t="str">
            <v>От совместной деятельности</v>
          </cell>
          <cell r="D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</row>
        <row r="3840">
          <cell r="C3840" t="str">
            <v>От реализации МПЗ (ТМЦ)</v>
          </cell>
          <cell r="D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</row>
        <row r="3841">
          <cell r="C3841" t="str">
            <v>От аренды</v>
          </cell>
          <cell r="D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</row>
        <row r="3842">
          <cell r="C3842" t="str">
            <v xml:space="preserve">От участия в других организациях  </v>
          </cell>
          <cell r="D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</row>
        <row r="3843">
          <cell r="C3843" t="str">
            <v>Пени, штрафы, неустойки</v>
          </cell>
          <cell r="D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</row>
        <row r="3844">
          <cell r="C3844" t="str">
            <v>Возмещение по страховым случаям</v>
          </cell>
          <cell r="D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</row>
        <row r="3845">
          <cell r="C3845" t="str">
            <v>Прочие поступления по операционной деятельности</v>
          </cell>
          <cell r="D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</row>
        <row r="3846">
          <cell r="C3846" t="str">
            <v>Сырье и основные материалы</v>
          </cell>
          <cell r="D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</row>
        <row r="3847">
          <cell r="C3847" t="str">
            <v>Вспомогательные материалы</v>
          </cell>
          <cell r="D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</row>
        <row r="3848">
          <cell r="C3848" t="str">
            <v>Топливо</v>
          </cell>
          <cell r="D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</row>
        <row r="3849">
          <cell r="C3849" t="str">
            <v>Электроэнергия</v>
          </cell>
          <cell r="D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</row>
        <row r="3850">
          <cell r="C3850" t="str">
            <v>Прочие материальные затраты</v>
          </cell>
          <cell r="D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</row>
        <row r="3851">
          <cell r="C3851" t="str">
            <v>Услуги подрядчиков по обслуживанию и ремонту оборудования</v>
          </cell>
          <cell r="D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</row>
        <row r="3852">
          <cell r="C3852" t="str">
            <v>Транспортные услуги</v>
          </cell>
          <cell r="D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</row>
        <row r="3853">
          <cell r="C3853" t="str">
            <v>Прочие услуги производственного характера</v>
          </cell>
          <cell r="D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</row>
        <row r="3854">
          <cell r="C3854" t="str">
            <v>Выплата на руки</v>
          </cell>
          <cell r="D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</row>
        <row r="3855">
          <cell r="C3855" t="str">
            <v>НДФЛ (только персонал)</v>
          </cell>
          <cell r="D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</row>
        <row r="3856">
          <cell r="C3856" t="str">
            <v>Премии на руки</v>
          </cell>
          <cell r="D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</row>
        <row r="3857">
          <cell r="C3857" t="str">
            <v>Льготы, компенсации</v>
          </cell>
          <cell r="D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</row>
        <row r="3858">
          <cell r="C3858" t="str">
            <v>Прочие удержания из з/п</v>
          </cell>
          <cell r="D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</row>
        <row r="3859">
          <cell r="C3859" t="str">
            <v>ЕСН – страховые взносы (включая ЕСН на выплаты членам СД)</v>
          </cell>
          <cell r="D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</row>
        <row r="3860">
          <cell r="C3860" t="str">
            <v>Услуги мобильной связи</v>
          </cell>
          <cell r="D3860" t="str">
            <v>УК</v>
          </cell>
          <cell r="H3860">
            <v>124000</v>
          </cell>
          <cell r="I3860">
            <v>124000</v>
          </cell>
          <cell r="J3860">
            <v>124000</v>
          </cell>
          <cell r="K3860">
            <v>372000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124000</v>
          </cell>
          <cell r="Q3860">
            <v>124000</v>
          </cell>
          <cell r="R3860">
            <v>124000</v>
          </cell>
          <cell r="S3860">
            <v>124000</v>
          </cell>
          <cell r="T3860">
            <v>124000</v>
          </cell>
          <cell r="U3860">
            <v>124000</v>
          </cell>
          <cell r="V3860">
            <v>124000</v>
          </cell>
          <cell r="W3860">
            <v>124000</v>
          </cell>
          <cell r="X3860">
            <v>992000</v>
          </cell>
        </row>
        <row r="3861">
          <cell r="C3861" t="str">
            <v>Услуги фиксированной связи</v>
          </cell>
          <cell r="D3861" t="str">
            <v>УК</v>
          </cell>
          <cell r="H3861">
            <v>50000</v>
          </cell>
          <cell r="I3861">
            <v>50000</v>
          </cell>
          <cell r="J3861">
            <v>50000</v>
          </cell>
          <cell r="K3861">
            <v>150000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80000</v>
          </cell>
          <cell r="Q3861">
            <v>80000</v>
          </cell>
          <cell r="R3861">
            <v>105000</v>
          </cell>
          <cell r="S3861">
            <v>90000</v>
          </cell>
          <cell r="T3861">
            <v>90000</v>
          </cell>
          <cell r="U3861">
            <v>90000</v>
          </cell>
          <cell r="V3861">
            <v>90000</v>
          </cell>
          <cell r="W3861">
            <v>90000</v>
          </cell>
          <cell r="X3861">
            <v>715000</v>
          </cell>
        </row>
        <row r="3862">
          <cell r="C3862" t="str">
            <v>Услуги Интернет</v>
          </cell>
          <cell r="D3862" t="str">
            <v>УК</v>
          </cell>
          <cell r="H3862">
            <v>33000</v>
          </cell>
          <cell r="I3862">
            <v>33000</v>
          </cell>
          <cell r="J3862">
            <v>40000</v>
          </cell>
          <cell r="K3862">
            <v>106000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43200</v>
          </cell>
          <cell r="Q3862">
            <v>43200</v>
          </cell>
          <cell r="R3862">
            <v>144200</v>
          </cell>
          <cell r="S3862">
            <v>93400</v>
          </cell>
          <cell r="T3862">
            <v>93400</v>
          </cell>
          <cell r="U3862">
            <v>93400</v>
          </cell>
          <cell r="V3862">
            <v>93400</v>
          </cell>
          <cell r="W3862">
            <v>99400</v>
          </cell>
          <cell r="X3862">
            <v>703600</v>
          </cell>
        </row>
        <row r="3863">
          <cell r="C3863" t="str">
            <v xml:space="preserve">Почтово-телеграфные и курьерские расходы </v>
          </cell>
          <cell r="D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</row>
        <row r="3864">
          <cell r="C3864" t="str">
            <v>Аренда каналов связи</v>
          </cell>
          <cell r="D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</row>
        <row r="3865">
          <cell r="C3865" t="str">
            <v>Коммунальные услуги</v>
          </cell>
          <cell r="D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</row>
        <row r="3866">
          <cell r="C3866" t="str">
            <v>Повышение квалификации и проф.переподготовка</v>
          </cell>
          <cell r="D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</row>
        <row r="3867">
          <cell r="C3867" t="str">
            <v>Услуги по ремонту и обслуживанию оргтехники</v>
          </cell>
          <cell r="D3867" t="str">
            <v>УК</v>
          </cell>
          <cell r="H3867">
            <v>10500</v>
          </cell>
          <cell r="I3867">
            <v>10500</v>
          </cell>
          <cell r="J3867">
            <v>28500</v>
          </cell>
          <cell r="K3867">
            <v>49500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11000</v>
          </cell>
          <cell r="Q3867">
            <v>36000</v>
          </cell>
          <cell r="R3867">
            <v>11000</v>
          </cell>
          <cell r="S3867">
            <v>11000</v>
          </cell>
          <cell r="T3867">
            <v>41000</v>
          </cell>
          <cell r="U3867">
            <v>11000</v>
          </cell>
          <cell r="V3867">
            <v>11000</v>
          </cell>
          <cell r="W3867">
            <v>41000</v>
          </cell>
          <cell r="X3867">
            <v>173000</v>
          </cell>
        </row>
        <row r="3868">
          <cell r="C3868" t="str">
            <v>Запасные части и расходные материалы для оргтехники</v>
          </cell>
          <cell r="D3868" t="str">
            <v>УК</v>
          </cell>
          <cell r="H3868">
            <v>39900</v>
          </cell>
          <cell r="I3868">
            <v>43500</v>
          </cell>
          <cell r="J3868">
            <v>50700</v>
          </cell>
          <cell r="K3868">
            <v>134100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49200</v>
          </cell>
          <cell r="Q3868">
            <v>42000</v>
          </cell>
          <cell r="R3868">
            <v>43500</v>
          </cell>
          <cell r="S3868">
            <v>58800</v>
          </cell>
          <cell r="T3868">
            <v>42000</v>
          </cell>
          <cell r="U3868">
            <v>43500</v>
          </cell>
          <cell r="V3868">
            <v>58800</v>
          </cell>
          <cell r="W3868">
            <v>42000</v>
          </cell>
          <cell r="X3868">
            <v>379800</v>
          </cell>
        </row>
        <row r="3869">
          <cell r="C3869" t="str">
            <v>Аудиторские услуги</v>
          </cell>
          <cell r="D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</row>
        <row r="3870">
          <cell r="C3870" t="str">
            <v>Юридические услуги</v>
          </cell>
          <cell r="D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</row>
        <row r="3871">
          <cell r="C3871" t="str">
            <v>Консультационные услуги (семинары)</v>
          </cell>
          <cell r="D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</row>
        <row r="3872">
          <cell r="C3872" t="str">
            <v>Услуги пожарной, вневедомственной и сторожевой охраны</v>
          </cell>
          <cell r="D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</row>
        <row r="3873">
          <cell r="C3873" t="str">
            <v>Рекламно-информационные расходы</v>
          </cell>
          <cell r="D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</row>
        <row r="3874">
          <cell r="C3874" t="str">
            <v>Участие на выставках и семинарах</v>
          </cell>
          <cell r="D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</row>
        <row r="3875">
          <cell r="C3875" t="str">
            <v>Фирменная и сувенирная продукция</v>
          </cell>
          <cell r="D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</row>
        <row r="3876">
          <cell r="C3876" t="str">
            <v>Спонсорские и социальные проекты</v>
          </cell>
          <cell r="D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</row>
        <row r="3877">
          <cell r="C3877" t="str">
            <v>Прочие расходы (PR)</v>
          </cell>
          <cell r="D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</row>
        <row r="3878">
          <cell r="C3878" t="str">
            <v>Услуги  по подбору персонала</v>
          </cell>
          <cell r="D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</row>
        <row r="3879">
          <cell r="C3879" t="str">
            <v xml:space="preserve">Уборка </v>
          </cell>
          <cell r="D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</row>
        <row r="3880">
          <cell r="C3880" t="str">
            <v>Обустройство офиса</v>
          </cell>
          <cell r="D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</row>
        <row r="3881">
          <cell r="C3881" t="str">
            <v>Канцелярские расходы</v>
          </cell>
          <cell r="D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</row>
        <row r="3882">
          <cell r="C3882" t="str">
            <v>Хозяйственные расходы</v>
          </cell>
          <cell r="D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</row>
        <row r="3883">
          <cell r="C3883" t="str">
            <v>Вода, чай, кофе</v>
          </cell>
          <cell r="D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</row>
        <row r="3884">
          <cell r="C3884" t="str">
            <v>Ремонт/ТО автотранспорт</v>
          </cell>
          <cell r="D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</row>
        <row r="3885">
          <cell r="C3885" t="str">
            <v xml:space="preserve">Аренда машин </v>
          </cell>
          <cell r="D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</row>
        <row r="3886">
          <cell r="C3886" t="str">
            <v>Страхование автотранспорта</v>
          </cell>
          <cell r="D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</row>
        <row r="3887">
          <cell r="C3887" t="str">
            <v>ГСМ</v>
          </cell>
          <cell r="D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</row>
        <row r="3888">
          <cell r="C3888" t="str">
            <v>Мойка, парковка, прочее</v>
          </cell>
          <cell r="D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</row>
        <row r="3889">
          <cell r="C3889" t="str">
            <v>Аренда автостоянки</v>
          </cell>
          <cell r="D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</row>
        <row r="3890">
          <cell r="C3890" t="str">
            <v>Аутсорсинг</v>
          </cell>
          <cell r="D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</row>
        <row r="3891">
          <cell r="C3891" t="str">
            <v>Услуги по организации переводов</v>
          </cell>
          <cell r="D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</row>
        <row r="3892">
          <cell r="C3892" t="str">
            <v>Услуги регистраторов, нотариальные услуги, сертификация</v>
          </cell>
          <cell r="D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</row>
        <row r="3893">
          <cell r="C3893" t="str">
            <v>Справочно-правовые программы, 1С, КИАС</v>
          </cell>
          <cell r="D3893" t="str">
            <v>УК</v>
          </cell>
          <cell r="H3893">
            <v>85000</v>
          </cell>
          <cell r="I3893">
            <v>0</v>
          </cell>
          <cell r="J3893">
            <v>173000</v>
          </cell>
          <cell r="K3893">
            <v>258000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89500</v>
          </cell>
          <cell r="Q3893">
            <v>90000</v>
          </cell>
          <cell r="R3893">
            <v>90500</v>
          </cell>
          <cell r="S3893">
            <v>91000</v>
          </cell>
          <cell r="T3893">
            <v>91500</v>
          </cell>
          <cell r="U3893">
            <v>92500</v>
          </cell>
          <cell r="V3893">
            <v>93500</v>
          </cell>
          <cell r="W3893">
            <v>94500</v>
          </cell>
          <cell r="X3893">
            <v>733000</v>
          </cell>
        </row>
        <row r="3894">
          <cell r="C3894" t="str">
            <v>Подписка на периодические издания</v>
          </cell>
          <cell r="D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</row>
        <row r="3895">
          <cell r="C3895" t="str">
            <v>Прочие работы и услуги сторонних организаций</v>
          </cell>
          <cell r="D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</row>
        <row r="3896">
          <cell r="C3896" t="str">
            <v>Командировочные расходы</v>
          </cell>
          <cell r="D3896" t="str">
            <v>УК</v>
          </cell>
          <cell r="H3896">
            <v>0</v>
          </cell>
          <cell r="I3896">
            <v>0</v>
          </cell>
          <cell r="J3896">
            <v>106480</v>
          </cell>
          <cell r="K3896">
            <v>106480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54000</v>
          </cell>
          <cell r="R3896">
            <v>0</v>
          </cell>
          <cell r="S3896">
            <v>0</v>
          </cell>
          <cell r="T3896">
            <v>101280</v>
          </cell>
          <cell r="U3896">
            <v>0</v>
          </cell>
          <cell r="V3896">
            <v>0</v>
          </cell>
          <cell r="W3896">
            <v>54000</v>
          </cell>
          <cell r="X3896">
            <v>209280</v>
          </cell>
        </row>
        <row r="3897">
          <cell r="C3897" t="str">
            <v>Представительские расходы</v>
          </cell>
          <cell r="D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</row>
        <row r="3898">
          <cell r="C3898" t="str">
            <v>Арендная плата по направлениям (арендодателям)</v>
          </cell>
          <cell r="D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</row>
        <row r="3899">
          <cell r="C3899" t="str">
            <v>Лизинг</v>
          </cell>
          <cell r="D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</row>
        <row r="3900">
          <cell r="C3900" t="str">
            <v>Расходы на страхование</v>
          </cell>
          <cell r="D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</row>
        <row r="3901">
          <cell r="C3901" t="str">
            <v>Водный налог</v>
          </cell>
          <cell r="D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</row>
        <row r="3902">
          <cell r="C3902" t="str">
            <v>Плата за землю</v>
          </cell>
          <cell r="D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</row>
        <row r="3903">
          <cell r="C3903" t="str">
            <v>Транспортный налог</v>
          </cell>
          <cell r="D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</row>
        <row r="3904">
          <cell r="C3904" t="str">
            <v>Налог на имущество</v>
          </cell>
          <cell r="D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</row>
        <row r="3905">
          <cell r="C3905" t="str">
            <v xml:space="preserve">Прочие налоги, относимые на с/с </v>
          </cell>
          <cell r="D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</row>
        <row r="3906">
          <cell r="C3906" t="str">
            <v>Патентные расходы</v>
          </cell>
          <cell r="D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</row>
        <row r="3907">
          <cell r="C3907" t="str">
            <v>Затраты на экологию (кроме налогов и сборов (ст. ст. 20000 и 21500))</v>
          </cell>
          <cell r="D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</row>
        <row r="3908">
          <cell r="C3908" t="str">
            <v>Затраты на охрану труда</v>
          </cell>
          <cell r="D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</row>
        <row r="3909">
          <cell r="C3909" t="str">
            <v>Расходы социального характера</v>
          </cell>
          <cell r="D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</row>
        <row r="3910">
          <cell r="C3910" t="str">
            <v>НДС</v>
          </cell>
          <cell r="D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</row>
        <row r="3911">
          <cell r="C3911" t="str">
            <v>Налог на прибыль</v>
          </cell>
          <cell r="D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</row>
        <row r="3912">
          <cell r="C3912" t="str">
            <v>Прочие налоги</v>
          </cell>
          <cell r="D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</row>
        <row r="3913">
          <cell r="C3913" t="str">
            <v xml:space="preserve">Проценты по долгосрочным кредитам </v>
          </cell>
          <cell r="D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</row>
        <row r="3914">
          <cell r="C3914" t="str">
            <v>Проценты по краткосрочным кредитам</v>
          </cell>
          <cell r="D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</row>
        <row r="3915">
          <cell r="C3915" t="str">
            <v>Проценты по долгосрочным займам</v>
          </cell>
          <cell r="D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</row>
        <row r="3916">
          <cell r="C3916" t="str">
            <v>Проценты по краткосрочным займам</v>
          </cell>
          <cell r="D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</row>
        <row r="3917">
          <cell r="C3917" t="str">
            <v>Прочие проценты к уплате</v>
          </cell>
          <cell r="D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</row>
        <row r="3918">
          <cell r="C3918" t="str">
            <v>Оплата услуг кредитных организаций (за исключением ст. ст. 20500 и 21600)</v>
          </cell>
          <cell r="D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</row>
        <row r="3919">
          <cell r="C3919" t="str">
            <v>Пени, штрафы, неустойки признанные или по которым получено решение суда</v>
          </cell>
          <cell r="D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</row>
        <row r="3920">
          <cell r="C3920" t="str">
            <v>Затраты социального характера (кроме персонала)</v>
          </cell>
          <cell r="D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</row>
        <row r="3921">
          <cell r="C3921" t="str">
            <v>От содержания социальной сферы</v>
          </cell>
          <cell r="D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</row>
        <row r="3922">
          <cell r="C3922" t="str">
            <v>Добровольное медицинское страхование</v>
          </cell>
          <cell r="D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</row>
        <row r="3923">
          <cell r="C3923" t="str">
            <v>Выплаты вознаграждений членам Советов директоров и ревизионной комиссии</v>
          </cell>
          <cell r="D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</row>
        <row r="3924">
          <cell r="C3924" t="str">
            <v>Расходы на управление капиталом (переоценка, реестр, консультации)</v>
          </cell>
          <cell r="D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</row>
        <row r="3925">
          <cell r="C3925" t="str">
            <v xml:space="preserve">Расходы на проведение ежегодного собрания акционеров </v>
          </cell>
          <cell r="D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</row>
        <row r="3926">
          <cell r="C3926" t="str">
            <v>Расходы на службу безопасности</v>
          </cell>
          <cell r="D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</row>
        <row r="3927">
          <cell r="C3927" t="str">
            <v>Расходы на развитие</v>
          </cell>
          <cell r="D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</row>
        <row r="3928">
          <cell r="C3928" t="str">
            <v>Прочие расходы</v>
          </cell>
          <cell r="D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</row>
        <row r="3929">
          <cell r="C3929" t="str">
            <v>Поступления от реализации основных средств</v>
          </cell>
          <cell r="D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</row>
        <row r="3930">
          <cell r="C3930" t="str">
            <v>Поступления от реализации НМА</v>
          </cell>
          <cell r="D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</row>
        <row r="3931">
          <cell r="C3931" t="str">
            <v>Поступления от реализации прочих активов</v>
          </cell>
          <cell r="D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</row>
        <row r="3932">
          <cell r="C3932" t="str">
            <v>Доли в уставном капитале других компаний (долгосрочные поступления)</v>
          </cell>
          <cell r="D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</row>
        <row r="3933">
          <cell r="C3933" t="str">
            <v>Акции (долгосрочные поступления)</v>
          </cell>
          <cell r="D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</row>
        <row r="3934">
          <cell r="C3934" t="str">
            <v>Облигации (долгосрочные поступления)</v>
          </cell>
          <cell r="D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</row>
        <row r="3935">
          <cell r="C3935" t="str">
            <v>Векселя (долгосрочные поступления)</v>
          </cell>
          <cell r="D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</row>
        <row r="3936">
          <cell r="C3936" t="str">
            <v>Депозиты (долгосрочные поступления)</v>
          </cell>
          <cell r="D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</row>
        <row r="3937">
          <cell r="C3937" t="str">
            <v>Прочие долгосрочные активы (долгосрочные поступления)</v>
          </cell>
          <cell r="D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</row>
        <row r="3938">
          <cell r="C3938" t="str">
            <v>Возврат предоставленных долгосрочных кредитов и займов</v>
          </cell>
          <cell r="D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</row>
        <row r="3939">
          <cell r="C3939" t="str">
            <v>Возврат предоставленных краткосрочных кредитов и займов</v>
          </cell>
          <cell r="D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</row>
        <row r="3940">
          <cell r="C3940" t="str">
            <v>Возврат предоставленных прочих кредитов и займов</v>
          </cell>
          <cell r="D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</row>
        <row r="3941">
          <cell r="C3941" t="str">
            <v>Прочие поступления по инвестиционной деятельности</v>
          </cell>
          <cell r="D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</row>
        <row r="3942">
          <cell r="C3942" t="str">
            <v>Основное оборудование (01)</v>
          </cell>
          <cell r="D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</row>
        <row r="3943">
          <cell r="C3943" t="str">
            <v>Основное оборудование (02)</v>
          </cell>
          <cell r="D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</row>
        <row r="3944">
          <cell r="C3944" t="str">
            <v>Вспомогательное оборудование</v>
          </cell>
          <cell r="D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</row>
        <row r="3945">
          <cell r="C3945" t="str">
            <v>Покупка автотранспорта</v>
          </cell>
          <cell r="D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</row>
        <row r="3946">
          <cell r="C3946" t="str">
            <v>Мебель</v>
          </cell>
          <cell r="D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</row>
        <row r="3947">
          <cell r="C3947" t="str">
            <v>Компьютерное и офисное оборудование</v>
          </cell>
          <cell r="D3947" t="str">
            <v>УК</v>
          </cell>
          <cell r="H3947">
            <v>0</v>
          </cell>
          <cell r="I3947">
            <v>0</v>
          </cell>
          <cell r="J3947">
            <v>75000</v>
          </cell>
          <cell r="K3947">
            <v>75000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80000</v>
          </cell>
          <cell r="R3947">
            <v>45000</v>
          </cell>
          <cell r="S3947">
            <v>2450000</v>
          </cell>
          <cell r="T3947">
            <v>1163800</v>
          </cell>
          <cell r="U3947">
            <v>0</v>
          </cell>
          <cell r="V3947">
            <v>0</v>
          </cell>
          <cell r="W3947">
            <v>80000</v>
          </cell>
          <cell r="X3947">
            <v>3818800</v>
          </cell>
        </row>
        <row r="3948">
          <cell r="C3948" t="str">
            <v>Оборудование для службы безопасности</v>
          </cell>
          <cell r="D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</row>
        <row r="3949">
          <cell r="C3949" t="str">
            <v>Земельные участки</v>
          </cell>
          <cell r="D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</row>
        <row r="3950">
          <cell r="C3950" t="str">
            <v>Прочее</v>
          </cell>
          <cell r="D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</row>
        <row r="3951">
          <cell r="C3951" t="str">
            <v>Приобретение программного обеспечения</v>
          </cell>
          <cell r="D3951" t="str">
            <v>УК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1926892.8</v>
          </cell>
          <cell r="S3951">
            <v>4800000</v>
          </cell>
          <cell r="T3951">
            <v>5526931.2000000002</v>
          </cell>
          <cell r="U3951">
            <v>4773619.2</v>
          </cell>
          <cell r="V3951">
            <v>1760371.2000000002</v>
          </cell>
          <cell r="W3951">
            <v>0</v>
          </cell>
          <cell r="X3951">
            <v>18787814.399999999</v>
          </cell>
        </row>
        <row r="3952">
          <cell r="C3952" t="str">
            <v>Приобретение прочих НМА</v>
          </cell>
          <cell r="D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</row>
        <row r="3953">
          <cell r="C3953" t="str">
            <v>Доли в уставном капитале других компаний (долгосрочные выплаты)</v>
          </cell>
          <cell r="D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</row>
        <row r="3954">
          <cell r="C3954" t="str">
            <v>Акции (долгосрочные выплаты)</v>
          </cell>
          <cell r="D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</row>
        <row r="3955">
          <cell r="C3955" t="str">
            <v>Облигации (долгосрочные выплаты)</v>
          </cell>
          <cell r="D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</row>
        <row r="3956">
          <cell r="C3956" t="str">
            <v>Векселя (долгосрочные выплаты)</v>
          </cell>
          <cell r="D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</row>
        <row r="3957">
          <cell r="C3957" t="str">
            <v>Депозиты (долгосрочные выплаты)</v>
          </cell>
          <cell r="D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</row>
        <row r="3958">
          <cell r="C3958" t="str">
            <v>Прочие долгосрочные активы (долгосрочные выплаты)</v>
          </cell>
          <cell r="D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</row>
        <row r="3959">
          <cell r="C3959" t="str">
            <v>Расходы на НИР и НИОКР</v>
          </cell>
          <cell r="D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</row>
        <row r="3960">
          <cell r="C3960" t="str">
            <v>Разработка ТЗ на проектирование оборудования</v>
          </cell>
          <cell r="D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</row>
        <row r="3961">
          <cell r="C3961" t="str">
            <v>Разработка ТЗ на проектирование размещения оборудования</v>
          </cell>
          <cell r="D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</row>
        <row r="3962">
          <cell r="C3962" t="str">
            <v>Разработка ТЗ на организацию закупки и запуск технологического оборудования</v>
          </cell>
          <cell r="D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</row>
        <row r="3963">
          <cell r="C3963" t="str">
            <v>Разработка ТЗ на обучение персонала</v>
          </cell>
          <cell r="D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</row>
        <row r="3964">
          <cell r="C3964" t="str">
            <v>Разработка ТЗ на оказание прочих работ, услуг</v>
          </cell>
          <cell r="D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</row>
        <row r="3965">
          <cell r="C3965" t="str">
            <v>Предоставление долгосрочных кредитов и займов</v>
          </cell>
          <cell r="D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</row>
        <row r="3966">
          <cell r="C3966" t="str">
            <v>Предоставление краткосрочных кредитов и займов</v>
          </cell>
          <cell r="D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</row>
        <row r="3967">
          <cell r="C3967" t="str">
            <v>Предоставление прочих кредитов и займов</v>
          </cell>
          <cell r="D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</row>
        <row r="3968">
          <cell r="C3968" t="str">
            <v>Проектирование</v>
          </cell>
          <cell r="D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</row>
        <row r="3969">
          <cell r="C3969" t="str">
            <v>Генеральный подряд</v>
          </cell>
          <cell r="D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</row>
        <row r="3970">
          <cell r="C3970" t="str">
            <v>Прочие СМР</v>
          </cell>
          <cell r="D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</row>
        <row r="3971">
          <cell r="C3971" t="str">
            <v>Услуги по управлению проектом</v>
          </cell>
          <cell r="D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</row>
        <row r="3972">
          <cell r="C3972" t="str">
            <v>Ремонт офисных зданий, сооружений</v>
          </cell>
          <cell r="D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</row>
        <row r="3973">
          <cell r="C3973" t="str">
            <v>Затраты на развитие</v>
          </cell>
          <cell r="D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</row>
        <row r="3974">
          <cell r="C3974" t="str">
            <v>Оплата ГК "Роснанотех" доли в уставном капитале проектной компании</v>
          </cell>
          <cell r="D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</row>
        <row r="3975">
          <cell r="C3975" t="str">
            <v>Оплата  Соинвесторами доли в уставном капитале проектной компании</v>
          </cell>
          <cell r="D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</row>
        <row r="3976">
          <cell r="C3976" t="str">
            <v>Получение долгосрочных кредитов и займов</v>
          </cell>
          <cell r="D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</row>
        <row r="3977">
          <cell r="C3977" t="str">
            <v>Получение краткосрочных кредитов и займов</v>
          </cell>
          <cell r="D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</row>
        <row r="3978">
          <cell r="C3978" t="str">
            <v>Доли в уставном капитале других компаний (краткосрочные поступления)</v>
          </cell>
          <cell r="D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</row>
        <row r="3979">
          <cell r="C3979" t="str">
            <v>Акции (краткосрочные поступления)</v>
          </cell>
          <cell r="D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</row>
        <row r="3980">
          <cell r="C3980" t="str">
            <v>Облигации (краткосрочные поступления)</v>
          </cell>
          <cell r="D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</row>
        <row r="3981">
          <cell r="C3981" t="str">
            <v>Векселя (краткосрочные поступления)</v>
          </cell>
          <cell r="D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</row>
        <row r="3982">
          <cell r="C3982" t="str">
            <v>Депозиты (краткосрочные поступления)</v>
          </cell>
          <cell r="D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</row>
        <row r="3983">
          <cell r="C3983" t="str">
            <v>Overnight (краткосрочные поступления)</v>
          </cell>
          <cell r="D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</row>
        <row r="3984">
          <cell r="C3984" t="str">
            <v>Прочие краткосрочные финансовые вложения (краткосрочные поступления)</v>
          </cell>
          <cell r="D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</row>
        <row r="3985">
          <cell r="C3985" t="str">
            <v>По договорам в рамках ДДУ (краткосрочные поступления)</v>
          </cell>
          <cell r="D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</row>
        <row r="3986">
          <cell r="C3986" t="str">
            <v>По прочим договорам (краткосрочные поступления)</v>
          </cell>
          <cell r="D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</row>
        <row r="3987">
          <cell r="C3987" t="str">
            <v>Эмиссия акций</v>
          </cell>
          <cell r="D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</row>
        <row r="3988">
          <cell r="C3988" t="str">
            <v>Дивиденды полученные</v>
          </cell>
          <cell r="D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</row>
        <row r="3989">
          <cell r="C3989" t="str">
            <v>Прочие поступления по финансовой деятельности</v>
          </cell>
          <cell r="D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</row>
        <row r="3990">
          <cell r="C3990" t="str">
            <v>Сокращение ГК "Роснанотех" доли в уставном капитале проектной компании</v>
          </cell>
          <cell r="D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</row>
        <row r="3991">
          <cell r="C3991" t="str">
            <v>Сокращение Соинвесторами доли в уставном капитале проектной компании</v>
          </cell>
          <cell r="D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</row>
        <row r="3992">
          <cell r="C3992" t="str">
            <v>Погашение долгосрочных кредитов и займов</v>
          </cell>
          <cell r="D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</row>
        <row r="3993">
          <cell r="C3993" t="str">
            <v>Погашение краткосрочных кредитов и займов</v>
          </cell>
          <cell r="D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</row>
        <row r="3994">
          <cell r="C3994" t="str">
            <v>Доли в уставном капитале других компаний (краткосрочные выплаты)</v>
          </cell>
          <cell r="D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</row>
        <row r="3995">
          <cell r="C3995" t="str">
            <v>Акции (краткосрочные выплаты)</v>
          </cell>
          <cell r="D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</row>
        <row r="3996">
          <cell r="C3996" t="str">
            <v>Облигации (краткосрочные выплаты)</v>
          </cell>
          <cell r="D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</row>
        <row r="3997">
          <cell r="C3997" t="str">
            <v>Векселя (краткосрочные выплаты)</v>
          </cell>
          <cell r="D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</row>
        <row r="3998">
          <cell r="C3998" t="str">
            <v>Депозиты (краткосрочные выплаты)</v>
          </cell>
          <cell r="D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</row>
        <row r="3999">
          <cell r="C3999" t="str">
            <v>Overnight (краткосрочные выплаты)</v>
          </cell>
          <cell r="D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</row>
        <row r="4000">
          <cell r="C4000" t="str">
            <v>Прочие краткосрочные финансовые вложения (краткосрочные выплаты)</v>
          </cell>
          <cell r="D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</row>
        <row r="4001">
          <cell r="C4001" t="str">
            <v>По договорам в рамках ДДУ (краткосрочные выплаты)</v>
          </cell>
          <cell r="D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</row>
        <row r="4002">
          <cell r="C4002" t="str">
            <v>По прочим договорам (краткосрочные выплаты)</v>
          </cell>
          <cell r="D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</row>
        <row r="4003">
          <cell r="C4003" t="str">
            <v>Выкуп акций</v>
          </cell>
          <cell r="D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</row>
        <row r="4004">
          <cell r="C4004" t="str">
            <v>Дивиденды выплаченные</v>
          </cell>
          <cell r="D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</row>
        <row r="4005">
          <cell r="C4005" t="str">
            <v>Прочие выплаты</v>
          </cell>
          <cell r="D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</row>
        <row r="4006">
          <cell r="D4006" t="str">
            <v>УК</v>
          </cell>
          <cell r="H4006">
            <v>0</v>
          </cell>
          <cell r="I4006">
            <v>-10000</v>
          </cell>
          <cell r="J4006">
            <v>-10000</v>
          </cell>
          <cell r="K4006">
            <v>-20000</v>
          </cell>
          <cell r="L4006">
            <v>-25000</v>
          </cell>
          <cell r="M4006">
            <v>-25000</v>
          </cell>
          <cell r="N4006">
            <v>-202000</v>
          </cell>
          <cell r="O4006">
            <v>-25000</v>
          </cell>
          <cell r="P4006">
            <v>-197800</v>
          </cell>
          <cell r="Q4006">
            <v>-223800</v>
          </cell>
          <cell r="R4006">
            <v>-2991600</v>
          </cell>
          <cell r="S4006">
            <v>-35000</v>
          </cell>
          <cell r="T4006">
            <v>-1163600</v>
          </cell>
          <cell r="U4006">
            <v>-766800</v>
          </cell>
          <cell r="V4006">
            <v>-25000</v>
          </cell>
          <cell r="W4006">
            <v>-25000</v>
          </cell>
          <cell r="X4006">
            <v>-5705600</v>
          </cell>
        </row>
        <row r="4007">
          <cell r="C4007" t="str">
            <v>Поступления от реализации нанопродукции на внутреннем рынке</v>
          </cell>
          <cell r="D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</row>
        <row r="4008">
          <cell r="C4008" t="str">
            <v>Поступления от реализации нанопродукции на экспорт</v>
          </cell>
          <cell r="D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</row>
        <row r="4009">
          <cell r="C4009" t="str">
            <v>Поступления от прочей реализации</v>
          </cell>
          <cell r="D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</row>
        <row r="4010">
          <cell r="C4010" t="str">
            <v>Проценты по займам полученные</v>
          </cell>
          <cell r="D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</row>
        <row r="4011">
          <cell r="C4011" t="str">
            <v>Проценты по финансовым вложениям полученные</v>
          </cell>
          <cell r="D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</row>
        <row r="4012">
          <cell r="C4012" t="str">
            <v>Прочие проценты по финансовым вложениям полученные</v>
          </cell>
          <cell r="D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</row>
        <row r="4013">
          <cell r="C4013" t="str">
            <v>От совместной деятельности</v>
          </cell>
          <cell r="D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</row>
        <row r="4014">
          <cell r="C4014" t="str">
            <v>От реализации МПЗ (ТМЦ)</v>
          </cell>
          <cell r="D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</row>
        <row r="4015">
          <cell r="C4015" t="str">
            <v>От аренды</v>
          </cell>
          <cell r="D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</row>
        <row r="4016">
          <cell r="C4016" t="str">
            <v xml:space="preserve">От участия в других организациях  </v>
          </cell>
          <cell r="D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</row>
        <row r="4017">
          <cell r="C4017" t="str">
            <v>Пени, штрафы, неустойки</v>
          </cell>
          <cell r="D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</row>
        <row r="4018">
          <cell r="C4018" t="str">
            <v>Возмещение по страховым случаям</v>
          </cell>
          <cell r="D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</row>
        <row r="4019">
          <cell r="C4019" t="str">
            <v>Прочие поступления по операционной деятельности</v>
          </cell>
          <cell r="D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</row>
        <row r="4020">
          <cell r="C4020" t="str">
            <v>Сырье и основные материалы</v>
          </cell>
          <cell r="D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</row>
        <row r="4021">
          <cell r="C4021" t="str">
            <v>Вспомогательные материалы</v>
          </cell>
          <cell r="D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</row>
        <row r="4022">
          <cell r="C4022" t="str">
            <v>Топливо</v>
          </cell>
          <cell r="D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</row>
        <row r="4023">
          <cell r="C4023" t="str">
            <v>Электроэнергия</v>
          </cell>
          <cell r="D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</row>
        <row r="4024">
          <cell r="C4024" t="str">
            <v>Прочие материальные затраты</v>
          </cell>
          <cell r="D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</row>
        <row r="4025">
          <cell r="C4025" t="str">
            <v>Услуги подрядчиков по обслуживанию и ремонту оборудования</v>
          </cell>
          <cell r="D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</row>
        <row r="4026">
          <cell r="C4026" t="str">
            <v>Транспортные услуги</v>
          </cell>
          <cell r="D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</row>
        <row r="4027">
          <cell r="C4027" t="str">
            <v>Прочие услуги производственного характера</v>
          </cell>
          <cell r="D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</row>
        <row r="4028">
          <cell r="C4028" t="str">
            <v>Выплата на руки</v>
          </cell>
          <cell r="D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</row>
        <row r="4029">
          <cell r="C4029" t="str">
            <v>НДФЛ (только персонал)</v>
          </cell>
          <cell r="D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</row>
        <row r="4030">
          <cell r="C4030" t="str">
            <v>Премии на руки</v>
          </cell>
          <cell r="D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</row>
        <row r="4031">
          <cell r="C4031" t="str">
            <v>Льготы, компенсации</v>
          </cell>
          <cell r="D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</row>
        <row r="4032">
          <cell r="C4032" t="str">
            <v>Прочие удержания из з/п</v>
          </cell>
          <cell r="D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</row>
        <row r="4033">
          <cell r="C4033" t="str">
            <v>ЕСН – страховые взносы (включая ЕСН на выплаты членам СД)</v>
          </cell>
          <cell r="D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</row>
        <row r="4034">
          <cell r="C4034" t="str">
            <v>Услуги мобильной связи</v>
          </cell>
          <cell r="D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</row>
        <row r="4035">
          <cell r="C4035" t="str">
            <v>Услуги фиксированной связи</v>
          </cell>
          <cell r="D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</row>
        <row r="4036">
          <cell r="C4036" t="str">
            <v>Услуги Интернет</v>
          </cell>
          <cell r="D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</row>
        <row r="4037">
          <cell r="C4037" t="str">
            <v xml:space="preserve">Почтово-телеграфные и курьерские расходы </v>
          </cell>
          <cell r="D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</row>
        <row r="4038">
          <cell r="C4038" t="str">
            <v>Аренда каналов связи</v>
          </cell>
          <cell r="D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</row>
        <row r="4039">
          <cell r="C4039" t="str">
            <v>Коммунальные услуги</v>
          </cell>
          <cell r="D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</row>
        <row r="4040">
          <cell r="C4040" t="str">
            <v>Повышение квалификации и проф.переподготовка</v>
          </cell>
          <cell r="D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</row>
        <row r="4041">
          <cell r="C4041" t="str">
            <v>Услуги по ремонту и обслуживанию оргтехники</v>
          </cell>
          <cell r="D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</row>
        <row r="4042">
          <cell r="C4042" t="str">
            <v>Запасные части и расходные материалы для оргтехники</v>
          </cell>
          <cell r="D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</row>
        <row r="4043">
          <cell r="C4043" t="str">
            <v>Аудиторские услуги</v>
          </cell>
          <cell r="D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</row>
        <row r="4044">
          <cell r="C4044" t="str">
            <v>Юридические услуги</v>
          </cell>
          <cell r="D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</row>
        <row r="4045">
          <cell r="C4045" t="str">
            <v>Консультационные услуги (семинары)</v>
          </cell>
          <cell r="D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</row>
        <row r="4046">
          <cell r="C4046" t="str">
            <v>Услуги пожарной, вневедомственной и сторожевой охраны</v>
          </cell>
          <cell r="D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</row>
        <row r="4047">
          <cell r="C4047" t="str">
            <v>Рекламно-информационные расходы</v>
          </cell>
          <cell r="D4047" t="str">
            <v>УК</v>
          </cell>
          <cell r="H4047">
            <v>0</v>
          </cell>
          <cell r="I4047">
            <v>10000</v>
          </cell>
          <cell r="J4047">
            <v>10000</v>
          </cell>
          <cell r="K4047">
            <v>20000</v>
          </cell>
          <cell r="L4047">
            <v>10000</v>
          </cell>
          <cell r="M4047">
            <v>10000</v>
          </cell>
          <cell r="N4047">
            <v>10000</v>
          </cell>
          <cell r="O4047">
            <v>10000</v>
          </cell>
          <cell r="P4047">
            <v>10000</v>
          </cell>
          <cell r="Q4047">
            <v>20000</v>
          </cell>
          <cell r="R4047">
            <v>1520000</v>
          </cell>
          <cell r="S4047">
            <v>20000</v>
          </cell>
          <cell r="T4047">
            <v>10000</v>
          </cell>
          <cell r="U4047">
            <v>10000</v>
          </cell>
          <cell r="V4047">
            <v>10000</v>
          </cell>
          <cell r="W4047">
            <v>10000</v>
          </cell>
          <cell r="X4047">
            <v>1650000</v>
          </cell>
        </row>
        <row r="4048">
          <cell r="C4048" t="str">
            <v>Участие на выставках и семинарах</v>
          </cell>
          <cell r="D4048" t="str">
            <v>УК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177000</v>
          </cell>
          <cell r="O4048">
            <v>0</v>
          </cell>
          <cell r="P4048">
            <v>0</v>
          </cell>
          <cell r="Q4048">
            <v>30000</v>
          </cell>
          <cell r="R4048">
            <v>1025000</v>
          </cell>
          <cell r="S4048">
            <v>0</v>
          </cell>
          <cell r="T4048">
            <v>1007000</v>
          </cell>
          <cell r="U4048">
            <v>690000</v>
          </cell>
          <cell r="V4048">
            <v>0</v>
          </cell>
          <cell r="W4048">
            <v>0</v>
          </cell>
          <cell r="X4048">
            <v>2929000</v>
          </cell>
        </row>
        <row r="4049">
          <cell r="C4049" t="str">
            <v>Фирменная и сувенирная продукция</v>
          </cell>
          <cell r="D4049" t="str">
            <v>УК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300000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300000</v>
          </cell>
        </row>
        <row r="4050">
          <cell r="C4050" t="str">
            <v>Спонсорские и социальные проекты</v>
          </cell>
          <cell r="D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</row>
        <row r="4051">
          <cell r="C4051" t="str">
            <v>Прочие расходы (PR)</v>
          </cell>
          <cell r="D4051" t="str">
            <v>УК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50000</v>
          </cell>
          <cell r="R4051">
            <v>50000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100000</v>
          </cell>
        </row>
        <row r="4052">
          <cell r="C4052" t="str">
            <v>Услуги  по подбору персонала</v>
          </cell>
          <cell r="D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</row>
        <row r="4053">
          <cell r="C4053" t="str">
            <v xml:space="preserve">Уборка </v>
          </cell>
          <cell r="D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</row>
        <row r="4054">
          <cell r="C4054" t="str">
            <v>Обустройство офиса</v>
          </cell>
          <cell r="D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</row>
        <row r="4055">
          <cell r="C4055" t="str">
            <v>Канцелярские расходы</v>
          </cell>
          <cell r="D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</row>
        <row r="4056">
          <cell r="C4056" t="str">
            <v>Хозяйственные расходы</v>
          </cell>
          <cell r="D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</row>
        <row r="4057">
          <cell r="C4057" t="str">
            <v>Вода, чай, кофе</v>
          </cell>
          <cell r="D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</row>
        <row r="4058">
          <cell r="C4058" t="str">
            <v>Ремонт/ТО автотранспорт</v>
          </cell>
          <cell r="D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</row>
        <row r="4059">
          <cell r="C4059" t="str">
            <v xml:space="preserve">Аренда машин </v>
          </cell>
          <cell r="D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</row>
        <row r="4060">
          <cell r="C4060" t="str">
            <v>Страхование автотранспорта</v>
          </cell>
          <cell r="D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</row>
        <row r="4061">
          <cell r="C4061" t="str">
            <v>ГСМ</v>
          </cell>
          <cell r="D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</row>
        <row r="4062">
          <cell r="C4062" t="str">
            <v>Мойка, парковка, прочее</v>
          </cell>
          <cell r="D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</row>
        <row r="4063">
          <cell r="C4063" t="str">
            <v>Аренда автостоянки</v>
          </cell>
          <cell r="D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</row>
        <row r="4064">
          <cell r="C4064" t="str">
            <v>Аутсорсинг</v>
          </cell>
          <cell r="D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</row>
        <row r="4065">
          <cell r="C4065" t="str">
            <v>Услуги по организации переводов</v>
          </cell>
          <cell r="D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</row>
        <row r="4066">
          <cell r="C4066" t="str">
            <v>Услуги регистраторов, нотариальные услуги, сертификация</v>
          </cell>
          <cell r="D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</row>
        <row r="4067">
          <cell r="C4067" t="str">
            <v>Справочно-правовые программы, 1С, КИАС</v>
          </cell>
          <cell r="D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</row>
        <row r="4068">
          <cell r="C4068" t="str">
            <v>Подписка на периодические издания</v>
          </cell>
          <cell r="D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</row>
        <row r="4069">
          <cell r="C4069" t="str">
            <v>Прочие работы и услуги сторонних организаций</v>
          </cell>
          <cell r="D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</row>
        <row r="4070">
          <cell r="C4070" t="str">
            <v>Командировочные расходы</v>
          </cell>
          <cell r="D4070" t="str">
            <v>УК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172800</v>
          </cell>
          <cell r="Q4070">
            <v>108800</v>
          </cell>
          <cell r="R4070">
            <v>81600</v>
          </cell>
          <cell r="S4070">
            <v>0</v>
          </cell>
          <cell r="T4070">
            <v>131600</v>
          </cell>
          <cell r="U4070">
            <v>51800</v>
          </cell>
          <cell r="V4070">
            <v>0</v>
          </cell>
          <cell r="W4070">
            <v>0</v>
          </cell>
          <cell r="X4070">
            <v>546600</v>
          </cell>
        </row>
        <row r="4071">
          <cell r="C4071" t="str">
            <v>Представительские расходы</v>
          </cell>
          <cell r="D4071" t="str">
            <v>УК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15000</v>
          </cell>
          <cell r="M4071">
            <v>15000</v>
          </cell>
          <cell r="N4071">
            <v>15000</v>
          </cell>
          <cell r="O4071">
            <v>15000</v>
          </cell>
          <cell r="P4071">
            <v>15000</v>
          </cell>
          <cell r="Q4071">
            <v>15000</v>
          </cell>
          <cell r="R4071">
            <v>15000</v>
          </cell>
          <cell r="S4071">
            <v>15000</v>
          </cell>
          <cell r="T4071">
            <v>15000</v>
          </cell>
          <cell r="U4071">
            <v>15000</v>
          </cell>
          <cell r="V4071">
            <v>15000</v>
          </cell>
          <cell r="W4071">
            <v>15000</v>
          </cell>
          <cell r="X4071">
            <v>180000</v>
          </cell>
        </row>
        <row r="4072">
          <cell r="C4072" t="str">
            <v>Арендная плата по направлениям (арендодателям)</v>
          </cell>
          <cell r="D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</row>
        <row r="4073">
          <cell r="C4073" t="str">
            <v>Лизинг</v>
          </cell>
          <cell r="D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</row>
        <row r="4074">
          <cell r="C4074" t="str">
            <v>Расходы на страхование</v>
          </cell>
          <cell r="D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</row>
        <row r="4075">
          <cell r="C4075" t="str">
            <v>Водный налог</v>
          </cell>
          <cell r="D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</row>
        <row r="4076">
          <cell r="C4076" t="str">
            <v>Плата за землю</v>
          </cell>
          <cell r="D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</row>
        <row r="4077">
          <cell r="C4077" t="str">
            <v>Транспортный налог</v>
          </cell>
          <cell r="D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</row>
        <row r="4078">
          <cell r="C4078" t="str">
            <v>Налог на имущество</v>
          </cell>
          <cell r="D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</row>
        <row r="4079">
          <cell r="C4079" t="str">
            <v xml:space="preserve">Прочие налоги, относимые на с/с </v>
          </cell>
          <cell r="D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</row>
        <row r="4080">
          <cell r="C4080" t="str">
            <v>Патентные расходы</v>
          </cell>
          <cell r="D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</row>
        <row r="4081">
          <cell r="C4081" t="str">
            <v>Затраты на экологию (кроме налогов и сборов (ст. ст. 20000 и 21500))</v>
          </cell>
          <cell r="D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</row>
        <row r="4082">
          <cell r="C4082" t="str">
            <v>Затраты на охрану труда</v>
          </cell>
          <cell r="D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</row>
        <row r="4083">
          <cell r="C4083" t="str">
            <v>Расходы социального характера</v>
          </cell>
          <cell r="D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</row>
        <row r="4084">
          <cell r="C4084" t="str">
            <v>НДС</v>
          </cell>
          <cell r="D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</row>
        <row r="4085">
          <cell r="C4085" t="str">
            <v>Налог на прибыль</v>
          </cell>
          <cell r="D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</row>
        <row r="4086">
          <cell r="C4086" t="str">
            <v>Прочие налоги</v>
          </cell>
          <cell r="D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</row>
        <row r="4087">
          <cell r="C4087" t="str">
            <v xml:space="preserve">Проценты по долгосрочным кредитам </v>
          </cell>
          <cell r="D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</row>
        <row r="4088">
          <cell r="C4088" t="str">
            <v>Проценты по краткосрочным кредитам</v>
          </cell>
          <cell r="D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</row>
        <row r="4089">
          <cell r="C4089" t="str">
            <v>Проценты по долгосрочным займам</v>
          </cell>
          <cell r="D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</row>
        <row r="4090">
          <cell r="C4090" t="str">
            <v>Проценты по краткосрочным займам</v>
          </cell>
          <cell r="D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</row>
        <row r="4091">
          <cell r="C4091" t="str">
            <v>Прочие проценты к уплате</v>
          </cell>
          <cell r="D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</row>
        <row r="4092">
          <cell r="C4092" t="str">
            <v>Оплата услуг кредитных организаций (за исключением ст. ст. 20500 и 21600)</v>
          </cell>
          <cell r="D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</row>
        <row r="4093">
          <cell r="C4093" t="str">
            <v>Пени, штрафы, неустойки признанные или по которым получено решение суда</v>
          </cell>
          <cell r="D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</row>
        <row r="4094">
          <cell r="C4094" t="str">
            <v>Затраты социального характера (кроме персонала)</v>
          </cell>
          <cell r="D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</row>
        <row r="4095">
          <cell r="C4095" t="str">
            <v>От содержания социальной сферы</v>
          </cell>
          <cell r="D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</row>
        <row r="4096">
          <cell r="C4096" t="str">
            <v>Добровольное медицинское страхование</v>
          </cell>
          <cell r="D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</row>
        <row r="4097">
          <cell r="C4097" t="str">
            <v>Выплаты вознаграждений членам Советов директоров и ревизионной комиссии</v>
          </cell>
          <cell r="D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</row>
        <row r="4098">
          <cell r="C4098" t="str">
            <v>Расходы на управление капиталом (переоценка, реестр, консультации)</v>
          </cell>
          <cell r="D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</row>
        <row r="4099">
          <cell r="C4099" t="str">
            <v xml:space="preserve">Расходы на проведение ежегодного собрания акционеров </v>
          </cell>
          <cell r="D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</row>
        <row r="4100">
          <cell r="C4100" t="str">
            <v>Расходы на службу безопасности</v>
          </cell>
          <cell r="D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</row>
        <row r="4101">
          <cell r="C4101" t="str">
            <v>Расходы на развитие</v>
          </cell>
          <cell r="D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</row>
        <row r="4102">
          <cell r="C4102" t="str">
            <v>Прочие расходы</v>
          </cell>
          <cell r="D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</row>
        <row r="4103">
          <cell r="C4103" t="str">
            <v>Поступления от реализации основных средств</v>
          </cell>
          <cell r="D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</row>
        <row r="4104">
          <cell r="C4104" t="str">
            <v>Поступления от реализации НМА</v>
          </cell>
          <cell r="D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</row>
        <row r="4105">
          <cell r="C4105" t="str">
            <v>Поступления от реализации прочих активов</v>
          </cell>
          <cell r="D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</row>
        <row r="4106">
          <cell r="C4106" t="str">
            <v>Доли в уставном капитале других компаний (долгосрочные поступления)</v>
          </cell>
          <cell r="D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</row>
        <row r="4107">
          <cell r="C4107" t="str">
            <v>Акции (долгосрочные поступления)</v>
          </cell>
          <cell r="D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</row>
        <row r="4108">
          <cell r="C4108" t="str">
            <v>Облигации (долгосрочные поступления)</v>
          </cell>
          <cell r="D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</row>
        <row r="4109">
          <cell r="C4109" t="str">
            <v>Векселя (долгосрочные поступления)</v>
          </cell>
          <cell r="D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</row>
        <row r="4110">
          <cell r="C4110" t="str">
            <v>Депозиты (долгосрочные поступления)</v>
          </cell>
          <cell r="D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</row>
        <row r="4111">
          <cell r="C4111" t="str">
            <v>Прочие долгосрочные активы (долгосрочные поступления)</v>
          </cell>
          <cell r="D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</row>
        <row r="4112">
          <cell r="C4112" t="str">
            <v>Возврат предоставленных долгосрочных кредитов и займов</v>
          </cell>
          <cell r="D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</row>
        <row r="4113">
          <cell r="C4113" t="str">
            <v>Возврат предоставленных краткосрочных кредитов и займов</v>
          </cell>
          <cell r="D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</row>
        <row r="4114">
          <cell r="C4114" t="str">
            <v>Возврат предоставленных прочих кредитов и займов</v>
          </cell>
          <cell r="D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</row>
        <row r="4115">
          <cell r="C4115" t="str">
            <v>Прочие поступления по инвестиционной деятельности</v>
          </cell>
          <cell r="D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</row>
        <row r="4116">
          <cell r="C4116" t="str">
            <v>Основное оборудование (01)</v>
          </cell>
          <cell r="D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</row>
        <row r="4117">
          <cell r="C4117" t="str">
            <v>Основное оборудование (02)</v>
          </cell>
          <cell r="D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</row>
        <row r="4118">
          <cell r="C4118" t="str">
            <v>Вспомогательное оборудование</v>
          </cell>
          <cell r="D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</row>
        <row r="4119">
          <cell r="C4119" t="str">
            <v>Покупка автотранспорта</v>
          </cell>
          <cell r="D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</row>
        <row r="4120">
          <cell r="C4120" t="str">
            <v>Мебель</v>
          </cell>
          <cell r="D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</row>
        <row r="4121">
          <cell r="C4121" t="str">
            <v>Компьютерное и офисное оборудование</v>
          </cell>
          <cell r="D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</row>
        <row r="4122">
          <cell r="C4122" t="str">
            <v>Оборудование для службы безопасности</v>
          </cell>
          <cell r="D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</row>
        <row r="4123">
          <cell r="C4123" t="str">
            <v>Земельные участки</v>
          </cell>
          <cell r="D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</row>
        <row r="4124">
          <cell r="C4124" t="str">
            <v>Прочее</v>
          </cell>
          <cell r="D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</row>
        <row r="4125">
          <cell r="C4125" t="str">
            <v>Приобретение программного обеспечения</v>
          </cell>
          <cell r="D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</row>
        <row r="4126">
          <cell r="C4126" t="str">
            <v>Приобретение прочих НМА</v>
          </cell>
          <cell r="D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</row>
        <row r="4127">
          <cell r="C4127" t="str">
            <v>Доли в уставном капитале других компаний (долгосрочные выплаты)</v>
          </cell>
          <cell r="D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</row>
        <row r="4128">
          <cell r="C4128" t="str">
            <v>Акции (долгосрочные выплаты)</v>
          </cell>
          <cell r="D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</row>
        <row r="4129">
          <cell r="C4129" t="str">
            <v>Облигации (долгосрочные выплаты)</v>
          </cell>
          <cell r="D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</row>
        <row r="4130">
          <cell r="C4130" t="str">
            <v>Векселя (долгосрочные выплаты)</v>
          </cell>
          <cell r="D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</row>
        <row r="4131">
          <cell r="C4131" t="str">
            <v>Депозиты (долгосрочные выплаты)</v>
          </cell>
          <cell r="D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</row>
        <row r="4132">
          <cell r="C4132" t="str">
            <v>Прочие долгосрочные активы (долгосрочные выплаты)</v>
          </cell>
          <cell r="D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</row>
        <row r="4133">
          <cell r="C4133" t="str">
            <v>Расходы на НИР и НИОКР</v>
          </cell>
          <cell r="D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</row>
        <row r="4134">
          <cell r="C4134" t="str">
            <v>Разработка ТЗ на проектирование оборудования</v>
          </cell>
          <cell r="D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</row>
        <row r="4135">
          <cell r="C4135" t="str">
            <v>Разработка ТЗ на проектирование размещения оборудования</v>
          </cell>
          <cell r="D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</row>
        <row r="4136">
          <cell r="C4136" t="str">
            <v>Разработка ТЗ на организацию закупки и запуск технологического оборудования</v>
          </cell>
          <cell r="D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</row>
        <row r="4137">
          <cell r="C4137" t="str">
            <v>Разработка ТЗ на обучение персонала</v>
          </cell>
          <cell r="D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</row>
        <row r="4138">
          <cell r="C4138" t="str">
            <v>Разработка ТЗ на оказание прочих работ, услуг</v>
          </cell>
          <cell r="D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</row>
        <row r="4139">
          <cell r="C4139" t="str">
            <v>Предоставление долгосрочных кредитов и займов</v>
          </cell>
          <cell r="D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</row>
        <row r="4140">
          <cell r="C4140" t="str">
            <v>Предоставление краткосрочных кредитов и займов</v>
          </cell>
          <cell r="D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</row>
        <row r="4141">
          <cell r="C4141" t="str">
            <v>Предоставление прочих кредитов и займов</v>
          </cell>
          <cell r="D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</row>
        <row r="4142">
          <cell r="C4142" t="str">
            <v>Проектирование</v>
          </cell>
          <cell r="D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</row>
        <row r="4143">
          <cell r="C4143" t="str">
            <v>Генеральный подряд</v>
          </cell>
          <cell r="D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</row>
        <row r="4144">
          <cell r="C4144" t="str">
            <v>Прочие СМР</v>
          </cell>
          <cell r="D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</row>
        <row r="4145">
          <cell r="C4145" t="str">
            <v>Услуги по управлению проектом</v>
          </cell>
          <cell r="D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</row>
        <row r="4146">
          <cell r="C4146" t="str">
            <v>Ремонт офисных зданий, сооружений</v>
          </cell>
          <cell r="D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</row>
        <row r="4147">
          <cell r="C4147" t="str">
            <v>Затраты на развитие</v>
          </cell>
          <cell r="D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</row>
        <row r="4148">
          <cell r="C4148" t="str">
            <v>Оплата ГК "Роснанотех" доли в уставном капитале проектной компании</v>
          </cell>
          <cell r="D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</row>
        <row r="4149">
          <cell r="C4149" t="str">
            <v>Оплата  Соинвесторами доли в уставном капитале проектной компании</v>
          </cell>
          <cell r="D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</row>
        <row r="4150">
          <cell r="C4150" t="str">
            <v>Получение долгосрочных кредитов и займов</v>
          </cell>
          <cell r="D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</row>
        <row r="4151">
          <cell r="C4151" t="str">
            <v>Получение краткосрочных кредитов и займов</v>
          </cell>
          <cell r="D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</row>
        <row r="4152">
          <cell r="C4152" t="str">
            <v>Доли в уставном капитале других компаний (краткосрочные поступления)</v>
          </cell>
          <cell r="D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</row>
        <row r="4153">
          <cell r="C4153" t="str">
            <v>Акции (краткосрочные поступления)</v>
          </cell>
          <cell r="D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</row>
        <row r="4154">
          <cell r="C4154" t="str">
            <v>Облигации (краткосрочные поступления)</v>
          </cell>
          <cell r="D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</row>
        <row r="4155">
          <cell r="C4155" t="str">
            <v>Векселя (краткосрочные поступления)</v>
          </cell>
          <cell r="D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</row>
        <row r="4156">
          <cell r="C4156" t="str">
            <v>Депозиты (краткосрочные поступления)</v>
          </cell>
          <cell r="D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</row>
        <row r="4157">
          <cell r="C4157" t="str">
            <v>Overnight (краткосрочные поступления)</v>
          </cell>
          <cell r="D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</row>
        <row r="4158">
          <cell r="C4158" t="str">
            <v>Прочие краткосрочные финансовые вложения (краткосрочные поступления)</v>
          </cell>
          <cell r="D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</row>
        <row r="4159">
          <cell r="C4159" t="str">
            <v>По договорам в рамках ДДУ (краткосрочные поступления)</v>
          </cell>
          <cell r="D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</row>
        <row r="4160">
          <cell r="C4160" t="str">
            <v>По прочим договорам (краткосрочные поступления)</v>
          </cell>
          <cell r="D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</row>
        <row r="4161">
          <cell r="C4161" t="str">
            <v>Эмиссия акций</v>
          </cell>
          <cell r="D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</row>
        <row r="4162">
          <cell r="C4162" t="str">
            <v>Дивиденды полученные</v>
          </cell>
          <cell r="D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</row>
        <row r="4163">
          <cell r="C4163" t="str">
            <v>Прочие поступления по финансовой деятельности</v>
          </cell>
          <cell r="D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</row>
        <row r="4164">
          <cell r="C4164" t="str">
            <v>Сокращение ГК "Роснанотех" доли в уставном капитале проектной компании</v>
          </cell>
          <cell r="D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</row>
        <row r="4165">
          <cell r="C4165" t="str">
            <v>Сокращение Соинвесторами доли в уставном капитале проектной компании</v>
          </cell>
          <cell r="D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</row>
        <row r="4166">
          <cell r="C4166" t="str">
            <v>Погашение долгосрочных кредитов и займов</v>
          </cell>
          <cell r="D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</row>
        <row r="4167">
          <cell r="C4167" t="str">
            <v>Погашение краткосрочных кредитов и займов</v>
          </cell>
          <cell r="D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</row>
        <row r="4168">
          <cell r="C4168" t="str">
            <v>Доли в уставном капитале других компаний (краткосрочные выплаты)</v>
          </cell>
          <cell r="D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</row>
        <row r="4169">
          <cell r="C4169" t="str">
            <v>Акции (краткосрочные выплаты)</v>
          </cell>
          <cell r="D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</row>
        <row r="4170">
          <cell r="C4170" t="str">
            <v>Облигации (краткосрочные выплаты)</v>
          </cell>
          <cell r="D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</row>
        <row r="4171">
          <cell r="C4171" t="str">
            <v>Векселя (краткосрочные выплаты)</v>
          </cell>
          <cell r="D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</row>
        <row r="4172">
          <cell r="C4172" t="str">
            <v>Депозиты (краткосрочные выплаты)</v>
          </cell>
          <cell r="D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</row>
        <row r="4173">
          <cell r="C4173" t="str">
            <v>Overnight (краткосрочные выплаты)</v>
          </cell>
          <cell r="D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</row>
        <row r="4174">
          <cell r="C4174" t="str">
            <v>Прочие краткосрочные финансовые вложения (краткосрочные выплаты)</v>
          </cell>
          <cell r="D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</row>
        <row r="4175">
          <cell r="C4175" t="str">
            <v>По договорам в рамках ДДУ (краткосрочные выплаты)</v>
          </cell>
          <cell r="D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</row>
        <row r="4176">
          <cell r="C4176" t="str">
            <v>По прочим договорам (краткосрочные выплаты)</v>
          </cell>
          <cell r="D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</row>
        <row r="4177">
          <cell r="C4177" t="str">
            <v>Выкуп акций</v>
          </cell>
          <cell r="D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</row>
        <row r="4178">
          <cell r="C4178" t="str">
            <v>Дивиденды выплаченные</v>
          </cell>
          <cell r="D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</row>
        <row r="4179">
          <cell r="C4179" t="str">
            <v>Прочие выплаты</v>
          </cell>
          <cell r="D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</row>
        <row r="4180">
          <cell r="D4180" t="str">
            <v>УК</v>
          </cell>
          <cell r="H4180">
            <v>-2812079</v>
          </cell>
          <cell r="I4180">
            <v>-2630079</v>
          </cell>
          <cell r="J4180">
            <v>-2639929</v>
          </cell>
          <cell r="K4180">
            <v>-8082087</v>
          </cell>
          <cell r="L4180">
            <v>-2582912.3333333335</v>
          </cell>
          <cell r="M4180">
            <v>-2703712.3333333335</v>
          </cell>
          <cell r="N4180">
            <v>-3102768.4333333336</v>
          </cell>
          <cell r="O4180">
            <v>-2490963.3333333335</v>
          </cell>
          <cell r="P4180">
            <v>-2373643.3333333335</v>
          </cell>
          <cell r="Q4180">
            <v>-5972243.333333334</v>
          </cell>
          <cell r="R4180">
            <v>-75033433.333333343</v>
          </cell>
          <cell r="S4180">
            <v>-8928547.6190476194</v>
          </cell>
          <cell r="T4180">
            <v>-9051947.6190476194</v>
          </cell>
          <cell r="U4180">
            <v>-9018747.6190476194</v>
          </cell>
          <cell r="V4180">
            <v>-7001947.6190476185</v>
          </cell>
          <cell r="W4180">
            <v>-7309247.6190476185</v>
          </cell>
          <cell r="X4180">
            <v>-135570114.5285714</v>
          </cell>
        </row>
        <row r="4181">
          <cell r="C4181" t="str">
            <v>Поступления от реализации нанопродукции на внутреннем рынке</v>
          </cell>
          <cell r="D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</row>
        <row r="4182">
          <cell r="C4182" t="str">
            <v>Поступления от реализации нанопродукции на экспорт</v>
          </cell>
          <cell r="D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</row>
        <row r="4183">
          <cell r="C4183" t="str">
            <v>Поступления от прочей реализации</v>
          </cell>
          <cell r="D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</row>
        <row r="4184">
          <cell r="C4184" t="str">
            <v>Проценты по займам полученные</v>
          </cell>
          <cell r="D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</row>
        <row r="4185">
          <cell r="C4185" t="str">
            <v>Проценты по финансовым вложениям полученные</v>
          </cell>
          <cell r="D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</row>
        <row r="4186">
          <cell r="C4186" t="str">
            <v>Прочие проценты по финансовым вложениям полученные</v>
          </cell>
          <cell r="D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</row>
        <row r="4187">
          <cell r="C4187" t="str">
            <v>От совместной деятельности</v>
          </cell>
          <cell r="D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</row>
        <row r="4188">
          <cell r="C4188" t="str">
            <v>От реализации МПЗ (ТМЦ)</v>
          </cell>
          <cell r="D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</row>
        <row r="4189">
          <cell r="C4189" t="str">
            <v>От аренды</v>
          </cell>
          <cell r="D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</row>
        <row r="4190">
          <cell r="C4190" t="str">
            <v xml:space="preserve">От участия в других организациях  </v>
          </cell>
          <cell r="D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</row>
        <row r="4191">
          <cell r="C4191" t="str">
            <v>Пени, штрафы, неустойки</v>
          </cell>
          <cell r="D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</row>
        <row r="4192">
          <cell r="C4192" t="str">
            <v>Возмещение по страховым случаям</v>
          </cell>
          <cell r="D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</row>
        <row r="4193">
          <cell r="C4193" t="str">
            <v>Прочие поступления по операционной деятельности</v>
          </cell>
          <cell r="D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</row>
        <row r="4194">
          <cell r="C4194" t="str">
            <v>Сырье и основные материалы</v>
          </cell>
          <cell r="D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</row>
        <row r="4195">
          <cell r="C4195" t="str">
            <v>Вспомогательные материалы</v>
          </cell>
          <cell r="D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</row>
        <row r="4196">
          <cell r="C4196" t="str">
            <v>Топливо</v>
          </cell>
          <cell r="D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</row>
        <row r="4197">
          <cell r="C4197" t="str">
            <v>Электроэнергия</v>
          </cell>
          <cell r="D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</row>
        <row r="4198">
          <cell r="C4198" t="str">
            <v>Прочие материальные затраты</v>
          </cell>
          <cell r="D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</row>
        <row r="4199">
          <cell r="C4199" t="str">
            <v>Услуги подрядчиков по обслуживанию и ремонту оборудования</v>
          </cell>
          <cell r="D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</row>
        <row r="4200">
          <cell r="C4200" t="str">
            <v>Транспортные услуги</v>
          </cell>
          <cell r="D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</row>
        <row r="4201">
          <cell r="C4201" t="str">
            <v>Прочие услуги производственного характера</v>
          </cell>
          <cell r="D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</row>
        <row r="4202">
          <cell r="C4202" t="str">
            <v>Выплата на руки</v>
          </cell>
          <cell r="D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</row>
        <row r="4203">
          <cell r="C4203" t="str">
            <v>НДФЛ (только персонал)</v>
          </cell>
          <cell r="D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</row>
        <row r="4204">
          <cell r="C4204" t="str">
            <v>Премии на руки</v>
          </cell>
          <cell r="D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</row>
        <row r="4205">
          <cell r="C4205" t="str">
            <v>Льготы, компенсации</v>
          </cell>
          <cell r="D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</row>
        <row r="4206">
          <cell r="C4206" t="str">
            <v>Прочие удержания из з/п</v>
          </cell>
          <cell r="D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</row>
        <row r="4207">
          <cell r="C4207" t="str">
            <v>ЕСН – страховые взносы (включая ЕСН на выплаты членам СД)</v>
          </cell>
          <cell r="D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</row>
        <row r="4208">
          <cell r="C4208" t="str">
            <v>Услуги мобильной связи</v>
          </cell>
          <cell r="D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</row>
        <row r="4209">
          <cell r="C4209" t="str">
            <v>Услуги фиксированной связи</v>
          </cell>
          <cell r="D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</row>
        <row r="4210">
          <cell r="C4210" t="str">
            <v>Услуги Интернет</v>
          </cell>
          <cell r="D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</row>
        <row r="4211">
          <cell r="C4211" t="str">
            <v xml:space="preserve">Почтово-телеграфные и курьерские расходы </v>
          </cell>
          <cell r="D4211" t="str">
            <v>УК</v>
          </cell>
          <cell r="H4211">
            <v>31000</v>
          </cell>
          <cell r="I4211">
            <v>31000</v>
          </cell>
          <cell r="J4211">
            <v>31000</v>
          </cell>
          <cell r="K4211">
            <v>93000</v>
          </cell>
          <cell r="L4211">
            <v>31000</v>
          </cell>
          <cell r="M4211">
            <v>31000</v>
          </cell>
          <cell r="N4211">
            <v>30000</v>
          </cell>
          <cell r="O4211">
            <v>30000</v>
          </cell>
          <cell r="P4211">
            <v>30000</v>
          </cell>
          <cell r="Q4211">
            <v>30000</v>
          </cell>
          <cell r="R4211">
            <v>30000</v>
          </cell>
          <cell r="S4211">
            <v>30000</v>
          </cell>
          <cell r="T4211">
            <v>30000</v>
          </cell>
          <cell r="U4211">
            <v>30000</v>
          </cell>
          <cell r="V4211">
            <v>30000</v>
          </cell>
          <cell r="W4211">
            <v>30000</v>
          </cell>
          <cell r="X4211">
            <v>362000</v>
          </cell>
        </row>
        <row r="4212">
          <cell r="C4212" t="str">
            <v>Аренда каналов связи</v>
          </cell>
          <cell r="D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</row>
        <row r="4213">
          <cell r="C4213" t="str">
            <v>Коммунальные услуги</v>
          </cell>
          <cell r="D4213" t="str">
            <v>УК</v>
          </cell>
          <cell r="H4213">
            <v>45000</v>
          </cell>
          <cell r="I4213">
            <v>45000</v>
          </cell>
          <cell r="J4213">
            <v>50000</v>
          </cell>
          <cell r="K4213">
            <v>140000</v>
          </cell>
          <cell r="L4213">
            <v>40000</v>
          </cell>
          <cell r="M4213">
            <v>50000</v>
          </cell>
          <cell r="N4213">
            <v>50000</v>
          </cell>
          <cell r="O4213">
            <v>45000</v>
          </cell>
          <cell r="P4213">
            <v>45000</v>
          </cell>
          <cell r="Q4213">
            <v>50000</v>
          </cell>
          <cell r="R4213">
            <v>50000</v>
          </cell>
          <cell r="S4213">
            <v>50000</v>
          </cell>
          <cell r="T4213">
            <v>45000</v>
          </cell>
          <cell r="U4213">
            <v>45000</v>
          </cell>
          <cell r="V4213">
            <v>45000</v>
          </cell>
          <cell r="W4213">
            <v>50000</v>
          </cell>
          <cell r="X4213">
            <v>565000</v>
          </cell>
        </row>
        <row r="4214">
          <cell r="C4214" t="str">
            <v>Повышение квалификации и проф.переподготовка</v>
          </cell>
          <cell r="D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</row>
        <row r="4215">
          <cell r="C4215" t="str">
            <v>Услуги по ремонту и обслуживанию оргтехники</v>
          </cell>
          <cell r="D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</row>
        <row r="4216">
          <cell r="C4216" t="str">
            <v>Запасные части и расходные материалы для оргтехники</v>
          </cell>
          <cell r="D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</row>
        <row r="4217">
          <cell r="C4217" t="str">
            <v>Аудиторские услуги</v>
          </cell>
          <cell r="D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</row>
        <row r="4218">
          <cell r="C4218" t="str">
            <v>Юридические услуги</v>
          </cell>
          <cell r="D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</row>
        <row r="4219">
          <cell r="C4219" t="str">
            <v>Консультационные услуги (семинары)</v>
          </cell>
          <cell r="D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</row>
        <row r="4220">
          <cell r="C4220" t="str">
            <v>Услуги пожарной, вневедомственной и сторожевой охраны</v>
          </cell>
          <cell r="D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</row>
        <row r="4221">
          <cell r="C4221" t="str">
            <v>Рекламно-информационные расходы</v>
          </cell>
          <cell r="D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</row>
        <row r="4222">
          <cell r="C4222" t="str">
            <v>Участие на выставках и семинарах</v>
          </cell>
          <cell r="D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</row>
        <row r="4223">
          <cell r="C4223" t="str">
            <v>Фирменная и сувенирная продукция</v>
          </cell>
          <cell r="D4223" t="str">
            <v>УК</v>
          </cell>
          <cell r="H4223">
            <v>2800</v>
          </cell>
          <cell r="I4223">
            <v>2800</v>
          </cell>
          <cell r="J4223">
            <v>2800</v>
          </cell>
          <cell r="K4223">
            <v>8400</v>
          </cell>
          <cell r="L4223">
            <v>2800</v>
          </cell>
          <cell r="M4223">
            <v>2800</v>
          </cell>
          <cell r="N4223">
            <v>2800</v>
          </cell>
          <cell r="O4223">
            <v>1400</v>
          </cell>
          <cell r="P4223">
            <v>2800</v>
          </cell>
          <cell r="Q4223">
            <v>1400</v>
          </cell>
          <cell r="R4223">
            <v>2800</v>
          </cell>
          <cell r="S4223">
            <v>1400</v>
          </cell>
          <cell r="T4223">
            <v>2800</v>
          </cell>
          <cell r="U4223">
            <v>2800</v>
          </cell>
          <cell r="V4223">
            <v>2800</v>
          </cell>
          <cell r="W4223">
            <v>2800</v>
          </cell>
          <cell r="X4223">
            <v>29400</v>
          </cell>
        </row>
        <row r="4224">
          <cell r="C4224" t="str">
            <v>Спонсорские и социальные проекты</v>
          </cell>
          <cell r="D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</row>
        <row r="4225">
          <cell r="C4225" t="str">
            <v>Прочие расходы (PR)</v>
          </cell>
          <cell r="D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</row>
        <row r="4226">
          <cell r="C4226" t="str">
            <v>Услуги  по подбору персонала</v>
          </cell>
          <cell r="D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</row>
        <row r="4227">
          <cell r="C4227" t="str">
            <v xml:space="preserve">Уборка </v>
          </cell>
          <cell r="D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</row>
        <row r="4228">
          <cell r="C4228" t="str">
            <v>Обустройство офиса</v>
          </cell>
          <cell r="D4228" t="str">
            <v>УК</v>
          </cell>
          <cell r="H4228">
            <v>13200</v>
          </cell>
          <cell r="I4228">
            <v>13200</v>
          </cell>
          <cell r="J4228">
            <v>13500</v>
          </cell>
          <cell r="K4228">
            <v>39900</v>
          </cell>
          <cell r="L4228">
            <v>0</v>
          </cell>
          <cell r="M4228">
            <v>0</v>
          </cell>
          <cell r="N4228">
            <v>13500</v>
          </cell>
          <cell r="O4228">
            <v>0</v>
          </cell>
          <cell r="P4228">
            <v>0</v>
          </cell>
          <cell r="Q4228" t="str">
            <v/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13500</v>
          </cell>
        </row>
        <row r="4229">
          <cell r="C4229" t="str">
            <v>Канцелярские расходы</v>
          </cell>
          <cell r="D4229" t="str">
            <v>УК</v>
          </cell>
          <cell r="H4229">
            <v>15600</v>
          </cell>
          <cell r="I4229">
            <v>15600</v>
          </cell>
          <cell r="J4229">
            <v>8200</v>
          </cell>
          <cell r="K4229">
            <v>39400</v>
          </cell>
          <cell r="L4229">
            <v>8200</v>
          </cell>
          <cell r="M4229">
            <v>8400</v>
          </cell>
          <cell r="N4229">
            <v>8600</v>
          </cell>
          <cell r="O4229">
            <v>8800</v>
          </cell>
          <cell r="P4229">
            <v>8800</v>
          </cell>
          <cell r="Q4229">
            <v>8800</v>
          </cell>
          <cell r="R4229">
            <v>13200</v>
          </cell>
          <cell r="S4229">
            <v>13200</v>
          </cell>
          <cell r="T4229">
            <v>13200</v>
          </cell>
          <cell r="U4229">
            <v>13200</v>
          </cell>
          <cell r="V4229">
            <v>13200</v>
          </cell>
          <cell r="W4229">
            <v>13200</v>
          </cell>
          <cell r="X4229">
            <v>130800</v>
          </cell>
        </row>
        <row r="4230">
          <cell r="C4230" t="str">
            <v>Хозяйственные расходы</v>
          </cell>
          <cell r="D4230" t="str">
            <v>УК</v>
          </cell>
          <cell r="H4230">
            <v>11700</v>
          </cell>
          <cell r="I4230">
            <v>11700</v>
          </cell>
          <cell r="J4230">
            <v>6150</v>
          </cell>
          <cell r="K4230">
            <v>29550</v>
          </cell>
          <cell r="L4230">
            <v>14350</v>
          </cell>
          <cell r="M4230">
            <v>14700</v>
          </cell>
          <cell r="N4230">
            <v>15050</v>
          </cell>
          <cell r="O4230">
            <v>15400</v>
          </cell>
          <cell r="P4230">
            <v>15400</v>
          </cell>
          <cell r="Q4230">
            <v>15400</v>
          </cell>
          <cell r="R4230">
            <v>17600</v>
          </cell>
          <cell r="S4230">
            <v>17600</v>
          </cell>
          <cell r="T4230">
            <v>17600</v>
          </cell>
          <cell r="U4230">
            <v>17600</v>
          </cell>
          <cell r="V4230">
            <v>17600</v>
          </cell>
          <cell r="W4230">
            <v>17600</v>
          </cell>
          <cell r="X4230">
            <v>195900</v>
          </cell>
        </row>
        <row r="4231">
          <cell r="C4231" t="str">
            <v>Вода, чай, кофе</v>
          </cell>
          <cell r="D4231" t="str">
            <v>УК</v>
          </cell>
          <cell r="H4231">
            <v>27600</v>
          </cell>
          <cell r="I4231">
            <v>27600</v>
          </cell>
          <cell r="J4231">
            <v>20200</v>
          </cell>
          <cell r="K4231">
            <v>75400</v>
          </cell>
          <cell r="L4231">
            <v>10250</v>
          </cell>
          <cell r="M4231">
            <v>10500</v>
          </cell>
          <cell r="N4231">
            <v>10750</v>
          </cell>
          <cell r="O4231">
            <v>11000</v>
          </cell>
          <cell r="P4231">
            <v>13200</v>
          </cell>
          <cell r="Q4231">
            <v>13200</v>
          </cell>
          <cell r="R4231">
            <v>19800</v>
          </cell>
          <cell r="S4231">
            <v>19800</v>
          </cell>
          <cell r="T4231">
            <v>19800</v>
          </cell>
          <cell r="U4231">
            <v>17600</v>
          </cell>
          <cell r="V4231">
            <v>17600</v>
          </cell>
          <cell r="W4231">
            <v>17600</v>
          </cell>
          <cell r="X4231">
            <v>181100</v>
          </cell>
        </row>
        <row r="4232">
          <cell r="C4232" t="str">
            <v>Ремонт/ТО автотранспорт</v>
          </cell>
          <cell r="D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</row>
        <row r="4233">
          <cell r="C4233" t="str">
            <v xml:space="preserve">Аренда машин </v>
          </cell>
          <cell r="D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</row>
        <row r="4234">
          <cell r="C4234" t="str">
            <v>Страхование автотранспорта</v>
          </cell>
          <cell r="D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</row>
        <row r="4235">
          <cell r="C4235" t="str">
            <v>ГСМ</v>
          </cell>
          <cell r="D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</row>
        <row r="4236">
          <cell r="C4236" t="str">
            <v>Мойка, парковка, прочее</v>
          </cell>
          <cell r="D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</row>
        <row r="4237">
          <cell r="C4237" t="str">
            <v>Аренда автостоянки</v>
          </cell>
          <cell r="D4237" t="str">
            <v>УК</v>
          </cell>
          <cell r="H4237">
            <v>85100</v>
          </cell>
          <cell r="I4237">
            <v>85100</v>
          </cell>
          <cell r="J4237">
            <v>85100</v>
          </cell>
          <cell r="K4237">
            <v>255300</v>
          </cell>
          <cell r="L4237">
            <v>75000</v>
          </cell>
          <cell r="M4237">
            <v>75000</v>
          </cell>
          <cell r="N4237">
            <v>78800</v>
          </cell>
          <cell r="O4237">
            <v>82600</v>
          </cell>
          <cell r="P4237">
            <v>82600</v>
          </cell>
          <cell r="Q4237">
            <v>82600</v>
          </cell>
          <cell r="R4237">
            <v>82600</v>
          </cell>
          <cell r="S4237">
            <v>82600</v>
          </cell>
          <cell r="T4237">
            <v>82600</v>
          </cell>
          <cell r="U4237">
            <v>82600</v>
          </cell>
          <cell r="V4237">
            <v>82600</v>
          </cell>
          <cell r="W4237">
            <v>310100</v>
          </cell>
          <cell r="X4237">
            <v>1199700</v>
          </cell>
        </row>
        <row r="4238">
          <cell r="C4238" t="str">
            <v>Аутсорсинг</v>
          </cell>
          <cell r="D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</row>
        <row r="4239">
          <cell r="C4239" t="str">
            <v>Услуги по организации переводов</v>
          </cell>
          <cell r="D4239" t="str">
            <v>УК</v>
          </cell>
          <cell r="H4239">
            <v>0</v>
          </cell>
          <cell r="I4239">
            <v>2000</v>
          </cell>
          <cell r="J4239">
            <v>0</v>
          </cell>
          <cell r="K4239">
            <v>2000</v>
          </cell>
          <cell r="L4239">
            <v>0</v>
          </cell>
          <cell r="M4239">
            <v>2000</v>
          </cell>
          <cell r="N4239">
            <v>0</v>
          </cell>
          <cell r="O4239">
            <v>2000</v>
          </cell>
          <cell r="P4239">
            <v>0</v>
          </cell>
          <cell r="Q4239">
            <v>2000</v>
          </cell>
          <cell r="R4239">
            <v>0</v>
          </cell>
          <cell r="S4239">
            <v>2000</v>
          </cell>
          <cell r="T4239">
            <v>0</v>
          </cell>
          <cell r="U4239">
            <v>2000</v>
          </cell>
          <cell r="V4239">
            <v>0</v>
          </cell>
          <cell r="W4239">
            <v>2000</v>
          </cell>
          <cell r="X4239">
            <v>12000</v>
          </cell>
        </row>
        <row r="4240">
          <cell r="C4240" t="str">
            <v>Услуги регистраторов, нотариальные услуги, сертификация</v>
          </cell>
          <cell r="D4240" t="str">
            <v>УК</v>
          </cell>
          <cell r="H4240">
            <v>0</v>
          </cell>
          <cell r="I4240">
            <v>3000</v>
          </cell>
          <cell r="J4240">
            <v>0</v>
          </cell>
          <cell r="K4240">
            <v>3000</v>
          </cell>
          <cell r="L4240">
            <v>0</v>
          </cell>
          <cell r="M4240">
            <v>3000</v>
          </cell>
          <cell r="N4240">
            <v>0</v>
          </cell>
          <cell r="O4240">
            <v>3000</v>
          </cell>
          <cell r="P4240">
            <v>0</v>
          </cell>
          <cell r="Q4240">
            <v>3000</v>
          </cell>
          <cell r="R4240">
            <v>0</v>
          </cell>
          <cell r="S4240">
            <v>3000</v>
          </cell>
          <cell r="T4240">
            <v>0</v>
          </cell>
          <cell r="U4240">
            <v>3000</v>
          </cell>
          <cell r="V4240">
            <v>0</v>
          </cell>
          <cell r="W4240">
            <v>3000</v>
          </cell>
          <cell r="X4240">
            <v>18000</v>
          </cell>
        </row>
        <row r="4241">
          <cell r="C4241" t="str">
            <v>Справочно-правовые программы, 1С, КИАС</v>
          </cell>
          <cell r="D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</row>
        <row r="4242">
          <cell r="C4242" t="str">
            <v>Подписка на периодические издания</v>
          </cell>
          <cell r="D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</row>
        <row r="4243">
          <cell r="C4243" t="str">
            <v>Прочие работы и услуги сторонних организаций</v>
          </cell>
          <cell r="D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</row>
        <row r="4244">
          <cell r="C4244" t="str">
            <v>Командировочные расходы</v>
          </cell>
          <cell r="D4244" t="str">
            <v>УК</v>
          </cell>
          <cell r="H4244">
            <v>396000</v>
          </cell>
          <cell r="I4244">
            <v>209000</v>
          </cell>
          <cell r="J4244">
            <v>238900</v>
          </cell>
          <cell r="K4244">
            <v>843900</v>
          </cell>
          <cell r="L4244">
            <v>223900</v>
          </cell>
          <cell r="M4244">
            <v>328900</v>
          </cell>
          <cell r="N4244">
            <v>460900</v>
          </cell>
          <cell r="O4244">
            <v>297430</v>
          </cell>
          <cell r="P4244">
            <v>181510</v>
          </cell>
          <cell r="Q4244">
            <v>195510</v>
          </cell>
          <cell r="R4244">
            <v>269100</v>
          </cell>
          <cell r="S4244">
            <v>288900</v>
          </cell>
          <cell r="T4244">
            <v>420900</v>
          </cell>
          <cell r="U4244">
            <v>384900</v>
          </cell>
          <cell r="V4244">
            <v>284100</v>
          </cell>
          <cell r="W4244">
            <v>353900</v>
          </cell>
          <cell r="X4244">
            <v>3689950</v>
          </cell>
        </row>
        <row r="4245">
          <cell r="C4245" t="str">
            <v>Представительские расходы</v>
          </cell>
          <cell r="D4245" t="str">
            <v>УК</v>
          </cell>
          <cell r="H4245">
            <v>90000</v>
          </cell>
          <cell r="I4245">
            <v>90000</v>
          </cell>
          <cell r="J4245">
            <v>90000</v>
          </cell>
          <cell r="K4245">
            <v>270000</v>
          </cell>
          <cell r="L4245">
            <v>83333.333333333328</v>
          </cell>
          <cell r="M4245">
            <v>83333.333333333328</v>
          </cell>
          <cell r="N4245">
            <v>83333.333333333328</v>
          </cell>
          <cell r="O4245">
            <v>83333.333333333328</v>
          </cell>
          <cell r="P4245">
            <v>83333.333333333328</v>
          </cell>
          <cell r="Q4245">
            <v>83333.333333333328</v>
          </cell>
          <cell r="R4245">
            <v>83333.333333333328</v>
          </cell>
          <cell r="S4245">
            <v>83333.333333333328</v>
          </cell>
          <cell r="T4245">
            <v>83333.333333333328</v>
          </cell>
          <cell r="U4245">
            <v>83333.333333333328</v>
          </cell>
          <cell r="V4245">
            <v>83333.333333333328</v>
          </cell>
          <cell r="W4245">
            <v>83333.333333333328</v>
          </cell>
          <cell r="X4245">
            <v>1000000.0000000001</v>
          </cell>
        </row>
        <row r="4246">
          <cell r="C4246" t="str">
            <v>Арендная плата по направлениям (арендодателям)</v>
          </cell>
          <cell r="D4246" t="str">
            <v>УК</v>
          </cell>
          <cell r="H4246">
            <v>2094079</v>
          </cell>
          <cell r="I4246">
            <v>2094079</v>
          </cell>
          <cell r="J4246">
            <v>2094079</v>
          </cell>
          <cell r="K4246">
            <v>6282237</v>
          </cell>
          <cell r="L4246">
            <v>2094079</v>
          </cell>
          <cell r="M4246">
            <v>2094079</v>
          </cell>
          <cell r="N4246">
            <v>2349035.1</v>
          </cell>
          <cell r="O4246">
            <v>1911000</v>
          </cell>
          <cell r="P4246">
            <v>1911000</v>
          </cell>
          <cell r="Q4246">
            <v>1911000</v>
          </cell>
          <cell r="R4246">
            <v>42365000</v>
          </cell>
          <cell r="S4246">
            <v>1911000</v>
          </cell>
          <cell r="T4246">
            <v>1911000</v>
          </cell>
          <cell r="U4246">
            <v>1911000</v>
          </cell>
          <cell r="V4246">
            <v>0</v>
          </cell>
          <cell r="W4246">
            <v>0</v>
          </cell>
          <cell r="X4246">
            <v>60368193.100000001</v>
          </cell>
        </row>
        <row r="4247">
          <cell r="C4247" t="str">
            <v>Лизинг</v>
          </cell>
          <cell r="D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</row>
        <row r="4248">
          <cell r="C4248" t="str">
            <v>Расходы на страхование</v>
          </cell>
          <cell r="D4248" t="str">
            <v>УК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1500000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1500000</v>
          </cell>
        </row>
        <row r="4249">
          <cell r="C4249" t="str">
            <v>Водный налог</v>
          </cell>
          <cell r="D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</row>
        <row r="4250">
          <cell r="C4250" t="str">
            <v>Плата за землю</v>
          </cell>
          <cell r="D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</row>
        <row r="4251">
          <cell r="C4251" t="str">
            <v>Транспортный налог</v>
          </cell>
          <cell r="D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</row>
        <row r="4252">
          <cell r="C4252" t="str">
            <v>Налог на имущество</v>
          </cell>
          <cell r="D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</row>
        <row r="4253">
          <cell r="C4253" t="str">
            <v xml:space="preserve">Прочие налоги, относимые на с/с </v>
          </cell>
          <cell r="D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</row>
        <row r="4254">
          <cell r="C4254" t="str">
            <v>Патентные расходы</v>
          </cell>
          <cell r="D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</row>
        <row r="4255">
          <cell r="C4255" t="str">
            <v>Затраты на экологию (кроме налогов и сборов (ст. ст. 20000 и 21500))</v>
          </cell>
          <cell r="D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</row>
        <row r="4256">
          <cell r="C4256" t="str">
            <v>Затраты на охрану труда</v>
          </cell>
          <cell r="D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</row>
        <row r="4257">
          <cell r="C4257" t="str">
            <v>Расходы социального характера</v>
          </cell>
          <cell r="D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</row>
        <row r="4258">
          <cell r="C4258" t="str">
            <v>НДС</v>
          </cell>
          <cell r="D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</row>
        <row r="4259">
          <cell r="C4259" t="str">
            <v>Налог на прибыль</v>
          </cell>
          <cell r="D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</row>
        <row r="4260">
          <cell r="C4260" t="str">
            <v>Прочие налоги</v>
          </cell>
          <cell r="D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</row>
        <row r="4261">
          <cell r="C4261" t="str">
            <v xml:space="preserve">Проценты по долгосрочным кредитам </v>
          </cell>
          <cell r="D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</row>
        <row r="4262">
          <cell r="C4262" t="str">
            <v>Проценты по краткосрочным кредитам</v>
          </cell>
          <cell r="D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</row>
        <row r="4263">
          <cell r="C4263" t="str">
            <v>Проценты по долгосрочным займам</v>
          </cell>
          <cell r="D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</row>
        <row r="4264">
          <cell r="C4264" t="str">
            <v>Проценты по краткосрочным займам</v>
          </cell>
          <cell r="D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</row>
        <row r="4265">
          <cell r="C4265" t="str">
            <v>Прочие проценты к уплате</v>
          </cell>
          <cell r="D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</row>
        <row r="4266">
          <cell r="C4266" t="str">
            <v>Оплата услуг кредитных организаций (за исключением ст. ст. 20500 и 21600)</v>
          </cell>
          <cell r="D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</row>
        <row r="4267">
          <cell r="C4267" t="str">
            <v>Пени, штрафы, неустойки признанные или по которым получено решение суда</v>
          </cell>
          <cell r="D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</row>
        <row r="4268">
          <cell r="C4268" t="str">
            <v>Затраты социального характера (кроме персонала)</v>
          </cell>
          <cell r="D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</row>
        <row r="4269">
          <cell r="C4269" t="str">
            <v>От содержания социальной сферы</v>
          </cell>
          <cell r="D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</row>
        <row r="4270">
          <cell r="C4270" t="str">
            <v>Добровольное медицинское страхование</v>
          </cell>
          <cell r="D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</row>
        <row r="4271">
          <cell r="C4271" t="str">
            <v>Выплаты вознаграждений членам Советов директоров и ревизионной комиссии</v>
          </cell>
          <cell r="D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</row>
        <row r="4272">
          <cell r="C4272" t="str">
            <v>Расходы на управление капиталом (переоценка, реестр, консультации)</v>
          </cell>
          <cell r="D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</row>
        <row r="4273">
          <cell r="C4273" t="str">
            <v xml:space="preserve">Расходы на проведение ежегодного собрания акционеров </v>
          </cell>
          <cell r="D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</row>
        <row r="4274">
          <cell r="C4274" t="str">
            <v>Расходы на службу безопасности</v>
          </cell>
          <cell r="D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</row>
        <row r="4275">
          <cell r="C4275" t="str">
            <v>Расходы на развитие</v>
          </cell>
          <cell r="D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</row>
        <row r="4276">
          <cell r="C4276" t="str">
            <v>Прочие расходы</v>
          </cell>
          <cell r="D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</row>
        <row r="4277">
          <cell r="C4277" t="str">
            <v>Поступления от реализации основных средств</v>
          </cell>
          <cell r="D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</row>
        <row r="4278">
          <cell r="C4278" t="str">
            <v>Поступления от реализации НМА</v>
          </cell>
          <cell r="D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</row>
        <row r="4279">
          <cell r="C4279" t="str">
            <v>Поступления от реализации прочих активов</v>
          </cell>
          <cell r="D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</row>
        <row r="4280">
          <cell r="C4280" t="str">
            <v>Доли в уставном капитале других компаний (долгосрочные поступления)</v>
          </cell>
          <cell r="D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</row>
        <row r="4281">
          <cell r="C4281" t="str">
            <v>Акции (долгосрочные поступления)</v>
          </cell>
          <cell r="D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</row>
        <row r="4282">
          <cell r="C4282" t="str">
            <v>Облигации (долгосрочные поступления)</v>
          </cell>
          <cell r="D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</row>
        <row r="4283">
          <cell r="C4283" t="str">
            <v>Векселя (долгосрочные поступления)</v>
          </cell>
          <cell r="D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</row>
        <row r="4284">
          <cell r="C4284" t="str">
            <v>Депозиты (долгосрочные поступления)</v>
          </cell>
          <cell r="D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</row>
        <row r="4285">
          <cell r="C4285" t="str">
            <v>Прочие долгосрочные активы (долгосрочные поступления)</v>
          </cell>
          <cell r="D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</row>
        <row r="4286">
          <cell r="C4286" t="str">
            <v>Возврат предоставленных долгосрочных кредитов и займов</v>
          </cell>
          <cell r="D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</row>
        <row r="4287">
          <cell r="C4287" t="str">
            <v>Возврат предоставленных краткосрочных кредитов и займов</v>
          </cell>
          <cell r="D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</row>
        <row r="4288">
          <cell r="C4288" t="str">
            <v>Возврат предоставленных прочих кредитов и займов</v>
          </cell>
          <cell r="D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</row>
        <row r="4289">
          <cell r="C4289" t="str">
            <v>Прочие поступления по инвестиционной деятельности</v>
          </cell>
          <cell r="D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</row>
        <row r="4290">
          <cell r="C4290" t="str">
            <v>Основное оборудование (01)</v>
          </cell>
          <cell r="D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</row>
        <row r="4291">
          <cell r="C4291" t="str">
            <v>Основное оборудование (02)</v>
          </cell>
          <cell r="D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</row>
        <row r="4292">
          <cell r="C4292" t="str">
            <v>Вспомогательное оборудование</v>
          </cell>
          <cell r="D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</row>
        <row r="4293">
          <cell r="C4293" t="str">
            <v>Покупка автотранспорта</v>
          </cell>
          <cell r="D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</row>
        <row r="4294">
          <cell r="C4294" t="str">
            <v>Мебель</v>
          </cell>
          <cell r="D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</row>
        <row r="4295">
          <cell r="C4295" t="str">
            <v>Компьютерное и офисное оборудование</v>
          </cell>
          <cell r="D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</row>
        <row r="4296">
          <cell r="C4296" t="str">
            <v>Оборудование для службы безопасности</v>
          </cell>
          <cell r="D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</row>
        <row r="4297">
          <cell r="C4297" t="str">
            <v>Земельные участки</v>
          </cell>
          <cell r="D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</row>
        <row r="4298">
          <cell r="C4298" t="str">
            <v>Прочее</v>
          </cell>
          <cell r="D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</row>
        <row r="4299">
          <cell r="C4299" t="str">
            <v>Приобретение программного обеспечения</v>
          </cell>
          <cell r="D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</row>
        <row r="4300">
          <cell r="C4300" t="str">
            <v>Приобретение прочих НМА</v>
          </cell>
          <cell r="D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</row>
        <row r="4301">
          <cell r="C4301" t="str">
            <v>Доли в уставном капитале других компаний (долгосрочные выплаты)</v>
          </cell>
          <cell r="D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</row>
        <row r="4302">
          <cell r="C4302" t="str">
            <v>Акции (долгосрочные выплаты)</v>
          </cell>
          <cell r="D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</row>
        <row r="4303">
          <cell r="C4303" t="str">
            <v>Облигации (долгосрочные выплаты)</v>
          </cell>
          <cell r="D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</row>
        <row r="4304">
          <cell r="C4304" t="str">
            <v>Векселя (долгосрочные выплаты)</v>
          </cell>
          <cell r="D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</row>
        <row r="4305">
          <cell r="C4305" t="str">
            <v>Депозиты (долгосрочные выплаты)</v>
          </cell>
          <cell r="D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</row>
        <row r="4306">
          <cell r="C4306" t="str">
            <v>Прочие долгосрочные активы (долгосрочные выплаты)</v>
          </cell>
          <cell r="D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</row>
        <row r="4307">
          <cell r="C4307" t="str">
            <v>Расходы на НИР и НИОКР</v>
          </cell>
          <cell r="D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</row>
        <row r="4308">
          <cell r="C4308" t="str">
            <v>Разработка ТЗ на проектирование оборудования</v>
          </cell>
          <cell r="D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</row>
        <row r="4309">
          <cell r="C4309" t="str">
            <v>Разработка ТЗ на проектирование размещения оборудования</v>
          </cell>
          <cell r="D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</row>
        <row r="4310">
          <cell r="C4310" t="str">
            <v>Разработка ТЗ на организацию закупки и запуск технологического оборудования</v>
          </cell>
          <cell r="D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</row>
        <row r="4311">
          <cell r="C4311" t="str">
            <v>Разработка ТЗ на обучение персонала</v>
          </cell>
          <cell r="D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</row>
        <row r="4312">
          <cell r="C4312" t="str">
            <v>Разработка ТЗ на оказание прочих работ, услуг</v>
          </cell>
          <cell r="D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</row>
        <row r="4313">
          <cell r="C4313" t="str">
            <v>Предоставление долгосрочных кредитов и займов</v>
          </cell>
          <cell r="D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</row>
        <row r="4314">
          <cell r="C4314" t="str">
            <v>Предоставление краткосрочных кредитов и займов</v>
          </cell>
          <cell r="D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</row>
        <row r="4315">
          <cell r="C4315" t="str">
            <v>Предоставление прочих кредитов и займов</v>
          </cell>
          <cell r="D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</row>
        <row r="4316">
          <cell r="C4316" t="str">
            <v>Проектирование</v>
          </cell>
          <cell r="D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</row>
        <row r="4317">
          <cell r="C4317" t="str">
            <v>Генеральный подряд</v>
          </cell>
          <cell r="D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</row>
        <row r="4318">
          <cell r="C4318" t="str">
            <v>Прочие СМР</v>
          </cell>
          <cell r="D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</row>
        <row r="4319">
          <cell r="C4319" t="str">
            <v>Услуги по управлению проектом</v>
          </cell>
          <cell r="D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</row>
        <row r="4320">
          <cell r="C4320" t="str">
            <v>Ремонт офисных зданий, сооружений</v>
          </cell>
          <cell r="D4320" t="str">
            <v>УК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3576000</v>
          </cell>
          <cell r="R4320">
            <v>30600000</v>
          </cell>
          <cell r="S4320">
            <v>6425714.2857142854</v>
          </cell>
          <cell r="T4320">
            <v>6425714.2857142854</v>
          </cell>
          <cell r="U4320">
            <v>6425714.2857142854</v>
          </cell>
          <cell r="V4320">
            <v>6425714.2857142854</v>
          </cell>
          <cell r="W4320">
            <v>6425714.2857142854</v>
          </cell>
          <cell r="X4320">
            <v>66304571.428571418</v>
          </cell>
        </row>
        <row r="4321">
          <cell r="C4321" t="str">
            <v>Затраты на развитие</v>
          </cell>
          <cell r="D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</row>
        <row r="4322">
          <cell r="C4322" t="str">
            <v>Оплата ГК "Роснанотех" доли в уставном капитале проектной компании</v>
          </cell>
          <cell r="D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</row>
        <row r="4323">
          <cell r="C4323" t="str">
            <v>Оплата  Соинвесторами доли в уставном капитале проектной компании</v>
          </cell>
          <cell r="D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</row>
        <row r="4324">
          <cell r="C4324" t="str">
            <v>Получение долгосрочных кредитов и займов</v>
          </cell>
          <cell r="D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</row>
        <row r="4325">
          <cell r="C4325" t="str">
            <v>Получение краткосрочных кредитов и займов</v>
          </cell>
          <cell r="D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</row>
        <row r="4326">
          <cell r="C4326" t="str">
            <v>Доли в уставном капитале других компаний (краткосрочные поступления)</v>
          </cell>
          <cell r="D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</row>
        <row r="4327">
          <cell r="C4327" t="str">
            <v>Акции (краткосрочные поступления)</v>
          </cell>
          <cell r="D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</row>
        <row r="4328">
          <cell r="C4328" t="str">
            <v>Облигации (краткосрочные поступления)</v>
          </cell>
          <cell r="D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</row>
        <row r="4329">
          <cell r="C4329" t="str">
            <v>Векселя (краткосрочные поступления)</v>
          </cell>
          <cell r="D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</row>
        <row r="4330">
          <cell r="C4330" t="str">
            <v>Депозиты (краткосрочные поступления)</v>
          </cell>
          <cell r="D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</row>
        <row r="4331">
          <cell r="C4331" t="str">
            <v>Overnight (краткосрочные поступления)</v>
          </cell>
          <cell r="D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</row>
        <row r="4332">
          <cell r="C4332" t="str">
            <v>Прочие краткосрочные финансовые вложения (краткосрочные поступления)</v>
          </cell>
          <cell r="D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</row>
        <row r="4333">
          <cell r="C4333" t="str">
            <v>По договорам в рамках ДДУ (краткосрочные поступления)</v>
          </cell>
          <cell r="D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</row>
        <row r="4334">
          <cell r="C4334" t="str">
            <v>По прочим договорам (краткосрочные поступления)</v>
          </cell>
          <cell r="D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</row>
        <row r="4335">
          <cell r="C4335" t="str">
            <v>Эмиссия акций</v>
          </cell>
          <cell r="D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</row>
        <row r="4336">
          <cell r="C4336" t="str">
            <v>Дивиденды полученные</v>
          </cell>
          <cell r="D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</row>
        <row r="4337">
          <cell r="C4337" t="str">
            <v>Прочие поступления по финансовой деятельности</v>
          </cell>
          <cell r="D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</row>
        <row r="4338">
          <cell r="C4338" t="str">
            <v>Сокращение ГК "Роснанотех" доли в уставном капитале проектной компании</v>
          </cell>
          <cell r="D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</row>
        <row r="4339">
          <cell r="C4339" t="str">
            <v>Сокращение Соинвесторами доли в уставном капитале проектной компании</v>
          </cell>
          <cell r="D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</row>
        <row r="4340">
          <cell r="C4340" t="str">
            <v>Погашение долгосрочных кредитов и займов</v>
          </cell>
          <cell r="D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</row>
        <row r="4341">
          <cell r="C4341" t="str">
            <v>Погашение краткосрочных кредитов и займов</v>
          </cell>
          <cell r="D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</row>
        <row r="4342">
          <cell r="C4342" t="str">
            <v>Доли в уставном капитале других компаний (краткосрочные выплаты)</v>
          </cell>
          <cell r="D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</row>
        <row r="4343">
          <cell r="C4343" t="str">
            <v>Акции (краткосрочные выплаты)</v>
          </cell>
          <cell r="D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</row>
        <row r="4344">
          <cell r="C4344" t="str">
            <v>Облигации (краткосрочные выплаты)</v>
          </cell>
          <cell r="D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</row>
        <row r="4345">
          <cell r="C4345" t="str">
            <v>Векселя (краткосрочные выплаты)</v>
          </cell>
          <cell r="D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</row>
        <row r="4346">
          <cell r="C4346" t="str">
            <v>Депозиты (краткосрочные выплаты)</v>
          </cell>
          <cell r="D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</row>
        <row r="4347">
          <cell r="C4347" t="str">
            <v>Overnight (краткосрочные выплаты)</v>
          </cell>
          <cell r="D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</row>
        <row r="4348">
          <cell r="C4348" t="str">
            <v>Прочие краткосрочные финансовые вложения (краткосрочные выплаты)</v>
          </cell>
          <cell r="D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</row>
        <row r="4349">
          <cell r="C4349" t="str">
            <v>По договорам в рамках ДДУ (краткосрочные выплаты)</v>
          </cell>
          <cell r="D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</row>
        <row r="4350">
          <cell r="C4350" t="str">
            <v>По прочим договорам (краткосрочные выплаты)</v>
          </cell>
          <cell r="D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</row>
        <row r="4351">
          <cell r="C4351" t="str">
            <v>Выкуп акций</v>
          </cell>
          <cell r="D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</row>
        <row r="4352">
          <cell r="C4352" t="str">
            <v>Дивиденды выплаченные</v>
          </cell>
          <cell r="D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</row>
        <row r="4353">
          <cell r="C4353" t="str">
            <v>Прочие выплаты</v>
          </cell>
          <cell r="D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</row>
        <row r="4354">
          <cell r="D4354" t="str">
            <v>УК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1200000000</v>
          </cell>
          <cell r="M4354">
            <v>0</v>
          </cell>
          <cell r="N4354">
            <v>-2360467.19</v>
          </cell>
          <cell r="O4354">
            <v>-61542850</v>
          </cell>
          <cell r="P4354">
            <v>-3774559.28</v>
          </cell>
          <cell r="Q4354">
            <v>-100000000</v>
          </cell>
          <cell r="R4354">
            <v>191806511</v>
          </cell>
          <cell r="S4354">
            <v>-560000000</v>
          </cell>
          <cell r="T4354">
            <v>18245726.027397275</v>
          </cell>
          <cell r="U4354">
            <v>746730000</v>
          </cell>
          <cell r="V4354">
            <v>0</v>
          </cell>
          <cell r="W4354">
            <v>0</v>
          </cell>
          <cell r="X4354">
            <v>1429104360.5573974</v>
          </cell>
        </row>
        <row r="4355">
          <cell r="C4355" t="str">
            <v>Поступления от реализации нанопродукции на внутреннем рынке</v>
          </cell>
          <cell r="D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</row>
        <row r="4356">
          <cell r="C4356" t="str">
            <v>Поступления от реализации нанопродукции на экспорт</v>
          </cell>
          <cell r="D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</row>
        <row r="4357">
          <cell r="C4357" t="str">
            <v>Поступления от прочей реализации</v>
          </cell>
          <cell r="D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</row>
        <row r="4358">
          <cell r="C4358" t="str">
            <v>Проценты по займам полученные</v>
          </cell>
          <cell r="D4358" t="str">
            <v>УК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8245726.0273972601</v>
          </cell>
          <cell r="U4358">
            <v>0</v>
          </cell>
          <cell r="V4358">
            <v>0</v>
          </cell>
          <cell r="W4358">
            <v>0</v>
          </cell>
          <cell r="X4358">
            <v>8245726.0273972601</v>
          </cell>
        </row>
        <row r="4359">
          <cell r="C4359" t="str">
            <v>Проценты по финансовым вложениям полученные</v>
          </cell>
          <cell r="D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</row>
        <row r="4360">
          <cell r="C4360" t="str">
            <v>Прочие проценты по финансовым вложениям полученные</v>
          </cell>
          <cell r="D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</row>
        <row r="4361">
          <cell r="C4361" t="str">
            <v>От совместной деятельности</v>
          </cell>
          <cell r="D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</row>
        <row r="4362">
          <cell r="C4362" t="str">
            <v>От реализации МПЗ (ТМЦ)</v>
          </cell>
          <cell r="D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</row>
        <row r="4363">
          <cell r="C4363" t="str">
            <v>От аренды</v>
          </cell>
          <cell r="D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</row>
        <row r="4364">
          <cell r="C4364" t="str">
            <v xml:space="preserve">От участия в других организациях  </v>
          </cell>
          <cell r="D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</row>
        <row r="4365">
          <cell r="C4365" t="str">
            <v>Пени, штрафы, неустойки</v>
          </cell>
          <cell r="D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</row>
        <row r="4366">
          <cell r="C4366" t="str">
            <v>Возмещение по страховым случаям</v>
          </cell>
          <cell r="D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</row>
        <row r="4367">
          <cell r="C4367" t="str">
            <v>Прочие поступления по операционной деятельности</v>
          </cell>
          <cell r="D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</row>
        <row r="4368">
          <cell r="C4368" t="str">
            <v>Сырье и основные материалы</v>
          </cell>
          <cell r="D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</row>
        <row r="4369">
          <cell r="C4369" t="str">
            <v>Вспомогательные материалы</v>
          </cell>
          <cell r="D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</row>
        <row r="4370">
          <cell r="C4370" t="str">
            <v>Топливо</v>
          </cell>
          <cell r="D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</row>
        <row r="4371">
          <cell r="C4371" t="str">
            <v>Электроэнергия</v>
          </cell>
          <cell r="D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</row>
        <row r="4372">
          <cell r="C4372" t="str">
            <v>Прочие материальные затраты</v>
          </cell>
          <cell r="D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</row>
        <row r="4373">
          <cell r="C4373" t="str">
            <v>Услуги подрядчиков по обслуживанию и ремонту оборудования</v>
          </cell>
          <cell r="D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</row>
        <row r="4374">
          <cell r="C4374" t="str">
            <v>Транспортные услуги</v>
          </cell>
          <cell r="D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</row>
        <row r="4375">
          <cell r="C4375" t="str">
            <v>Прочие услуги производственного характера</v>
          </cell>
          <cell r="D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</row>
        <row r="4376">
          <cell r="C4376" t="str">
            <v>Выплата на руки</v>
          </cell>
          <cell r="D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</row>
        <row r="4377">
          <cell r="C4377" t="str">
            <v>НДФЛ (только персонал)</v>
          </cell>
          <cell r="D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</row>
        <row r="4378">
          <cell r="C4378" t="str">
            <v>Премии на руки</v>
          </cell>
          <cell r="D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</row>
        <row r="4379">
          <cell r="C4379" t="str">
            <v>Льготы, компенсации</v>
          </cell>
          <cell r="D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</row>
        <row r="4380">
          <cell r="C4380" t="str">
            <v>Прочие удержания из з/п</v>
          </cell>
          <cell r="D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</row>
        <row r="4381">
          <cell r="C4381" t="str">
            <v>ЕСН – страховые взносы (включая ЕСН на выплаты членам СД)</v>
          </cell>
          <cell r="D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</row>
        <row r="4382">
          <cell r="C4382" t="str">
            <v>Услуги мобильной связи</v>
          </cell>
          <cell r="D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</row>
        <row r="4383">
          <cell r="C4383" t="str">
            <v>Услуги фиксированной связи</v>
          </cell>
          <cell r="D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</row>
        <row r="4384">
          <cell r="C4384" t="str">
            <v>Услуги Интернет</v>
          </cell>
          <cell r="D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</row>
        <row r="4385">
          <cell r="C4385" t="str">
            <v xml:space="preserve">Почтово-телеграфные и курьерские расходы </v>
          </cell>
          <cell r="D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</row>
        <row r="4386">
          <cell r="C4386" t="str">
            <v>Аренда каналов связи</v>
          </cell>
          <cell r="D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</row>
        <row r="4387">
          <cell r="C4387" t="str">
            <v>Коммунальные услуги</v>
          </cell>
          <cell r="D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</row>
        <row r="4388">
          <cell r="C4388" t="str">
            <v>Повышение квалификации и проф.переподготовка</v>
          </cell>
          <cell r="D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</row>
        <row r="4389">
          <cell r="C4389" t="str">
            <v>Услуги по ремонту и обслуживанию оргтехники</v>
          </cell>
          <cell r="D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</row>
        <row r="4390">
          <cell r="C4390" t="str">
            <v>Запасные части и расходные материалы для оргтехники</v>
          </cell>
          <cell r="D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</row>
        <row r="4391">
          <cell r="C4391" t="str">
            <v>Аудиторские услуги</v>
          </cell>
          <cell r="D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</row>
        <row r="4392">
          <cell r="C4392" t="str">
            <v>Юридические услуги</v>
          </cell>
          <cell r="D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</row>
        <row r="4393">
          <cell r="C4393" t="str">
            <v>Консультационные услуги (семинары)</v>
          </cell>
          <cell r="D4393" t="str">
            <v>УК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2360467.19</v>
          </cell>
          <cell r="O4393">
            <v>1542850</v>
          </cell>
          <cell r="P4393">
            <v>3774559.28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7677876.4699999997</v>
          </cell>
        </row>
        <row r="4394">
          <cell r="C4394" t="str">
            <v>Услуги пожарной, вневедомственной и сторожевой охраны</v>
          </cell>
          <cell r="D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</row>
        <row r="4395">
          <cell r="C4395" t="str">
            <v>Рекламно-информационные расходы</v>
          </cell>
          <cell r="D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</row>
        <row r="4396">
          <cell r="C4396" t="str">
            <v>Участие на выставках и семинарах</v>
          </cell>
          <cell r="D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</row>
        <row r="4397">
          <cell r="C4397" t="str">
            <v>Фирменная и сувенирная продукция</v>
          </cell>
          <cell r="D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</row>
        <row r="4398">
          <cell r="C4398" t="str">
            <v>Спонсорские и социальные проекты</v>
          </cell>
          <cell r="D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</row>
        <row r="4399">
          <cell r="C4399" t="str">
            <v>Прочие расходы (PR)</v>
          </cell>
          <cell r="D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</row>
        <row r="4400">
          <cell r="C4400" t="str">
            <v>Услуги  по подбору персонала</v>
          </cell>
          <cell r="D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</row>
        <row r="4401">
          <cell r="C4401" t="str">
            <v xml:space="preserve">Уборка </v>
          </cell>
          <cell r="D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</row>
        <row r="4402">
          <cell r="C4402" t="str">
            <v>Обустройство офиса</v>
          </cell>
          <cell r="D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</row>
        <row r="4403">
          <cell r="C4403" t="str">
            <v>Канцелярские расходы</v>
          </cell>
          <cell r="D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</row>
        <row r="4404">
          <cell r="C4404" t="str">
            <v>Хозяйственные расходы</v>
          </cell>
          <cell r="D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</row>
        <row r="4405">
          <cell r="C4405" t="str">
            <v>Вода, чай, кофе</v>
          </cell>
          <cell r="D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</row>
        <row r="4406">
          <cell r="C4406" t="str">
            <v>Ремонт/ТО автотранспорт</v>
          </cell>
          <cell r="D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</row>
        <row r="4407">
          <cell r="C4407" t="str">
            <v xml:space="preserve">Аренда машин </v>
          </cell>
          <cell r="D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</row>
        <row r="4408">
          <cell r="C4408" t="str">
            <v>Страхование автотранспорта</v>
          </cell>
          <cell r="D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</row>
        <row r="4409">
          <cell r="C4409" t="str">
            <v>ГСМ</v>
          </cell>
          <cell r="D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</row>
        <row r="4410">
          <cell r="C4410" t="str">
            <v>Мойка, парковка, прочее</v>
          </cell>
          <cell r="D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</row>
        <row r="4411">
          <cell r="C4411" t="str">
            <v>Аренда автостоянки</v>
          </cell>
          <cell r="D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</row>
        <row r="4412">
          <cell r="C4412" t="str">
            <v>Аутсорсинг</v>
          </cell>
          <cell r="D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</row>
        <row r="4413">
          <cell r="C4413" t="str">
            <v>Услуги по организации переводов</v>
          </cell>
          <cell r="D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</row>
        <row r="4414">
          <cell r="C4414" t="str">
            <v>Услуги регистраторов, нотариальные услуги, сертификация</v>
          </cell>
          <cell r="D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</row>
        <row r="4415">
          <cell r="C4415" t="str">
            <v>Справочно-правовые программы, 1С, КИАС</v>
          </cell>
          <cell r="D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</row>
        <row r="4416">
          <cell r="C4416" t="str">
            <v>Подписка на периодические издания</v>
          </cell>
          <cell r="D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</row>
        <row r="4417">
          <cell r="C4417" t="str">
            <v>Прочие работы и услуги сторонних организаций</v>
          </cell>
          <cell r="D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</row>
        <row r="4418">
          <cell r="C4418" t="str">
            <v>Командировочные расходы</v>
          </cell>
          <cell r="D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</row>
        <row r="4419">
          <cell r="C4419" t="str">
            <v>Представительские расходы</v>
          </cell>
          <cell r="D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</row>
        <row r="4420">
          <cell r="C4420" t="str">
            <v>Арендная плата по направлениям (арендодателям)</v>
          </cell>
          <cell r="D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</row>
        <row r="4421">
          <cell r="C4421" t="str">
            <v>Лизинг</v>
          </cell>
          <cell r="D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</row>
        <row r="4422">
          <cell r="C4422" t="str">
            <v>Расходы на страхование</v>
          </cell>
          <cell r="D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</row>
        <row r="4423">
          <cell r="C4423" t="str">
            <v>Водный налог</v>
          </cell>
          <cell r="D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</row>
        <row r="4424">
          <cell r="C4424" t="str">
            <v>Плата за землю</v>
          </cell>
          <cell r="D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</row>
        <row r="4425">
          <cell r="C4425" t="str">
            <v>Транспортный налог</v>
          </cell>
          <cell r="D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</row>
        <row r="4426">
          <cell r="C4426" t="str">
            <v>Налог на имущество</v>
          </cell>
          <cell r="D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</row>
        <row r="4427">
          <cell r="C4427" t="str">
            <v xml:space="preserve">Прочие налоги, относимые на с/с </v>
          </cell>
          <cell r="D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</row>
        <row r="4428">
          <cell r="C4428" t="str">
            <v>Патентные расходы</v>
          </cell>
          <cell r="D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</row>
        <row r="4429">
          <cell r="C4429" t="str">
            <v>Затраты на экологию (кроме налогов и сборов (ст. ст. 20000 и 21500))</v>
          </cell>
          <cell r="D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</row>
        <row r="4430">
          <cell r="C4430" t="str">
            <v>Затраты на охрану труда</v>
          </cell>
          <cell r="D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</row>
        <row r="4431">
          <cell r="C4431" t="str">
            <v>Расходы социального характера</v>
          </cell>
          <cell r="D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</row>
        <row r="4432">
          <cell r="C4432" t="str">
            <v>НДС</v>
          </cell>
          <cell r="D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</row>
        <row r="4433">
          <cell r="C4433" t="str">
            <v>Налог на прибыль</v>
          </cell>
          <cell r="D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</row>
        <row r="4434">
          <cell r="C4434" t="str">
            <v>Прочие налоги</v>
          </cell>
          <cell r="D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</row>
        <row r="4435">
          <cell r="C4435" t="str">
            <v xml:space="preserve">Проценты по долгосрочным кредитам </v>
          </cell>
          <cell r="D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</row>
        <row r="4436">
          <cell r="C4436" t="str">
            <v>Проценты по краткосрочным кредитам</v>
          </cell>
          <cell r="D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</row>
        <row r="4437">
          <cell r="C4437" t="str">
            <v>Проценты по долгосрочным займам</v>
          </cell>
          <cell r="D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</row>
        <row r="4438">
          <cell r="C4438" t="str">
            <v>Проценты по краткосрочным займам</v>
          </cell>
          <cell r="D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</row>
        <row r="4439">
          <cell r="C4439" t="str">
            <v>Прочие проценты к уплате</v>
          </cell>
          <cell r="D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</row>
        <row r="4440">
          <cell r="C4440" t="str">
            <v>Оплата услуг кредитных организаций (за исключением ст. ст. 20500 и 21600)</v>
          </cell>
          <cell r="D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</row>
        <row r="4441">
          <cell r="C4441" t="str">
            <v>Пени, штрафы, неустойки признанные или по которым получено решение суда</v>
          </cell>
          <cell r="D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</row>
        <row r="4442">
          <cell r="C4442" t="str">
            <v>Затраты социального характера (кроме персонала)</v>
          </cell>
          <cell r="D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</row>
        <row r="4443">
          <cell r="C4443" t="str">
            <v>От содержания социальной сферы</v>
          </cell>
          <cell r="D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</row>
        <row r="4444">
          <cell r="C4444" t="str">
            <v>Добровольное медицинское страхование</v>
          </cell>
          <cell r="D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</row>
        <row r="4445">
          <cell r="C4445" t="str">
            <v>Выплаты вознаграждений членам Советов директоров и ревизионной комиссии</v>
          </cell>
          <cell r="D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</row>
        <row r="4446">
          <cell r="C4446" t="str">
            <v>Расходы на управление капиталом (переоценка, реестр, консультации)</v>
          </cell>
          <cell r="D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</row>
        <row r="4447">
          <cell r="C4447" t="str">
            <v xml:space="preserve">Расходы на проведение ежегодного собрания акционеров </v>
          </cell>
          <cell r="D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</row>
        <row r="4448">
          <cell r="C4448" t="str">
            <v>Расходы на службу безопасности</v>
          </cell>
          <cell r="D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</row>
        <row r="4449">
          <cell r="C4449" t="str">
            <v>Расходы на развитие</v>
          </cell>
          <cell r="D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</row>
        <row r="4450">
          <cell r="C4450" t="str">
            <v>Прочие расходы</v>
          </cell>
          <cell r="D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</row>
        <row r="4451">
          <cell r="C4451" t="str">
            <v>Поступления от реализации основных средств</v>
          </cell>
          <cell r="D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</row>
        <row r="4452">
          <cell r="C4452" t="str">
            <v>Поступления от реализации НМА</v>
          </cell>
          <cell r="D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</row>
        <row r="4453">
          <cell r="C4453" t="str">
            <v>Поступления от реализации прочих активов</v>
          </cell>
          <cell r="D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</row>
        <row r="4454">
          <cell r="C4454" t="str">
            <v>Доли в уставном капитале других компаний (долгосрочные поступления)</v>
          </cell>
          <cell r="D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</row>
        <row r="4455">
          <cell r="C4455" t="str">
            <v>Акции (долгосрочные поступления)</v>
          </cell>
          <cell r="D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</row>
        <row r="4456">
          <cell r="C4456" t="str">
            <v>Облигации (долгосрочные поступления)</v>
          </cell>
          <cell r="D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</row>
        <row r="4457">
          <cell r="C4457" t="str">
            <v>Векселя (долгосрочные поступления)</v>
          </cell>
          <cell r="D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</row>
        <row r="4458">
          <cell r="C4458" t="str">
            <v>Депозиты (долгосрочные поступления)</v>
          </cell>
          <cell r="D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</row>
        <row r="4459">
          <cell r="C4459" t="str">
            <v>Прочие долгосрочные активы (долгосрочные поступления)</v>
          </cell>
          <cell r="D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</row>
        <row r="4460">
          <cell r="C4460" t="str">
            <v>Возврат предоставленных долгосрочных кредитов и займов</v>
          </cell>
          <cell r="D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</row>
        <row r="4461">
          <cell r="C4461" t="str">
            <v>Возврат предоставленных краткосрочных кредитов и займов</v>
          </cell>
          <cell r="D4461" t="str">
            <v>УК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460000000</v>
          </cell>
          <cell r="U4461">
            <v>0</v>
          </cell>
          <cell r="V4461">
            <v>0</v>
          </cell>
          <cell r="W4461">
            <v>0</v>
          </cell>
          <cell r="X4461">
            <v>460000000</v>
          </cell>
        </row>
        <row r="4462">
          <cell r="C4462" t="str">
            <v>Возврат предоставленных прочих кредитов и займов</v>
          </cell>
          <cell r="D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</row>
        <row r="4463">
          <cell r="C4463" t="str">
            <v>Прочие поступления по инвестиционной деятельности</v>
          </cell>
          <cell r="D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</row>
        <row r="4464">
          <cell r="C4464" t="str">
            <v>Основное оборудование (01)</v>
          </cell>
          <cell r="D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</row>
        <row r="4465">
          <cell r="C4465" t="str">
            <v>Основное оборудование (02)</v>
          </cell>
          <cell r="D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</row>
        <row r="4466">
          <cell r="C4466" t="str">
            <v>Вспомогательное оборудование</v>
          </cell>
          <cell r="D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</row>
        <row r="4467">
          <cell r="C4467" t="str">
            <v>Покупка автотранспорта</v>
          </cell>
          <cell r="D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</row>
        <row r="4468">
          <cell r="C4468" t="str">
            <v>Мебель</v>
          </cell>
          <cell r="D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</row>
        <row r="4469">
          <cell r="C4469" t="str">
            <v>Компьютерное и офисное оборудование</v>
          </cell>
          <cell r="D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</row>
        <row r="4470">
          <cell r="C4470" t="str">
            <v>Оборудование для службы безопасности</v>
          </cell>
          <cell r="D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</row>
        <row r="4471">
          <cell r="C4471" t="str">
            <v>Земельные участки</v>
          </cell>
          <cell r="D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</row>
        <row r="4472">
          <cell r="C4472" t="str">
            <v>Прочее</v>
          </cell>
          <cell r="D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</row>
        <row r="4473">
          <cell r="C4473" t="str">
            <v>Приобретение программного обеспечения</v>
          </cell>
          <cell r="D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</row>
        <row r="4474">
          <cell r="C4474" t="str">
            <v>Приобретение прочих НМА</v>
          </cell>
          <cell r="D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</row>
        <row r="4475">
          <cell r="C4475" t="str">
            <v>Доли в уставном капитале других компаний (долгосрочные выплаты)</v>
          </cell>
          <cell r="D4475" t="str">
            <v>УК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418193489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418193489</v>
          </cell>
        </row>
        <row r="4476">
          <cell r="C4476" t="str">
            <v>Акции (долгосрочные выплаты)</v>
          </cell>
          <cell r="D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</row>
        <row r="4477">
          <cell r="C4477" t="str">
            <v>Облигации (долгосрочные выплаты)</v>
          </cell>
          <cell r="D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</row>
        <row r="4478">
          <cell r="C4478" t="str">
            <v>Векселя (долгосрочные выплаты)</v>
          </cell>
          <cell r="D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</row>
        <row r="4479">
          <cell r="C4479" t="str">
            <v>Депозиты (долгосрочные выплаты)</v>
          </cell>
          <cell r="D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</row>
        <row r="4480">
          <cell r="C4480" t="str">
            <v>Прочие долгосрочные активы (долгосрочные выплаты)</v>
          </cell>
          <cell r="D4480" t="str">
            <v>УК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450000000</v>
          </cell>
          <cell r="T4480">
            <v>450000000</v>
          </cell>
          <cell r="U4480">
            <v>0</v>
          </cell>
          <cell r="V4480">
            <v>0</v>
          </cell>
          <cell r="W4480">
            <v>0</v>
          </cell>
          <cell r="X4480">
            <v>900000000</v>
          </cell>
        </row>
        <row r="4481">
          <cell r="C4481" t="str">
            <v>Расходы на НИР и НИОКР</v>
          </cell>
          <cell r="D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</row>
        <row r="4482">
          <cell r="C4482" t="str">
            <v>Разработка ТЗ на проектирование оборудования</v>
          </cell>
          <cell r="D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</row>
        <row r="4483">
          <cell r="C4483" t="str">
            <v>Разработка ТЗ на проектирование размещения оборудования</v>
          </cell>
          <cell r="D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</row>
        <row r="4484">
          <cell r="C4484" t="str">
            <v>Разработка ТЗ на организацию закупки и запуск технологического оборудования</v>
          </cell>
          <cell r="D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</row>
        <row r="4485">
          <cell r="C4485" t="str">
            <v>Разработка ТЗ на обучение персонала</v>
          </cell>
          <cell r="D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</row>
        <row r="4486">
          <cell r="C4486" t="str">
            <v>Разработка ТЗ на оказание прочих работ, услуг</v>
          </cell>
          <cell r="D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</row>
        <row r="4487">
          <cell r="C4487" t="str">
            <v>Предоставление долгосрочных кредитов и займов</v>
          </cell>
          <cell r="D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</row>
        <row r="4488">
          <cell r="C4488" t="str">
            <v>Предоставление краткосрочных кредитов и займов</v>
          </cell>
          <cell r="D4488" t="str">
            <v>УК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60000000</v>
          </cell>
          <cell r="P4488">
            <v>0</v>
          </cell>
          <cell r="Q4488">
            <v>100000000</v>
          </cell>
          <cell r="R4488">
            <v>190000000</v>
          </cell>
          <cell r="S4488">
            <v>110000000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460000000</v>
          </cell>
        </row>
        <row r="4489">
          <cell r="C4489" t="str">
            <v>Предоставление прочих кредитов и займов</v>
          </cell>
          <cell r="D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</row>
        <row r="4490">
          <cell r="C4490" t="str">
            <v>Проектирование</v>
          </cell>
          <cell r="D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</row>
        <row r="4491">
          <cell r="C4491" t="str">
            <v>Генеральный подряд</v>
          </cell>
          <cell r="D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</row>
        <row r="4492">
          <cell r="C4492" t="str">
            <v>Прочие СМР</v>
          </cell>
          <cell r="D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</row>
        <row r="4493">
          <cell r="C4493" t="str">
            <v>Услуги по управлению проектом</v>
          </cell>
          <cell r="D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</row>
        <row r="4494">
          <cell r="C4494" t="str">
            <v>Ремонт офисных зданий, сооружений</v>
          </cell>
          <cell r="D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</row>
        <row r="4495">
          <cell r="C4495" t="str">
            <v>Затраты на развитие</v>
          </cell>
          <cell r="D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</row>
        <row r="4496">
          <cell r="C4496" t="str">
            <v>Оплата ГК "Роснанотех" доли в уставном капитале проектной компании</v>
          </cell>
          <cell r="D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</row>
        <row r="4497">
          <cell r="C4497" t="str">
            <v>Оплата  Соинвесторами доли в уставном капитале проектной компании</v>
          </cell>
          <cell r="D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</row>
        <row r="4498">
          <cell r="C4498" t="str">
            <v>Получение долгосрочных кредитов и займов</v>
          </cell>
          <cell r="D4498" t="str">
            <v>УК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1200000000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800000000</v>
          </cell>
          <cell r="S4498">
            <v>0</v>
          </cell>
          <cell r="T4498">
            <v>0</v>
          </cell>
          <cell r="U4498">
            <v>746730000</v>
          </cell>
          <cell r="V4498">
            <v>0</v>
          </cell>
          <cell r="W4498">
            <v>0</v>
          </cell>
          <cell r="X4498">
            <v>2746730000</v>
          </cell>
        </row>
        <row r="4499">
          <cell r="C4499" t="str">
            <v>Получение краткосрочных кредитов и займов</v>
          </cell>
          <cell r="D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</row>
        <row r="4500">
          <cell r="C4500" t="str">
            <v>Доли в уставном капитале других компаний (краткосрочные поступления)</v>
          </cell>
          <cell r="D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</row>
        <row r="4501">
          <cell r="C4501" t="str">
            <v>Акции (краткосрочные поступления)</v>
          </cell>
          <cell r="D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</row>
        <row r="4502">
          <cell r="C4502" t="str">
            <v>Облигации (краткосрочные поступления)</v>
          </cell>
          <cell r="D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</row>
        <row r="4503">
          <cell r="C4503" t="str">
            <v>Векселя (краткосрочные поступления)</v>
          </cell>
          <cell r="D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</row>
        <row r="4504">
          <cell r="C4504" t="str">
            <v>Депозиты (краткосрочные поступления)</v>
          </cell>
          <cell r="D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</row>
        <row r="4505">
          <cell r="C4505" t="str">
            <v>Overnight (краткосрочные поступления)</v>
          </cell>
          <cell r="D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</row>
        <row r="4506">
          <cell r="C4506" t="str">
            <v>Прочие краткосрочные финансовые вложения (краткосрочные поступления)</v>
          </cell>
          <cell r="D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</row>
        <row r="4507">
          <cell r="C4507" t="str">
            <v>По договорам в рамках ДДУ (краткосрочные поступления)</v>
          </cell>
          <cell r="D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</row>
        <row r="4508">
          <cell r="C4508" t="str">
            <v>По прочим договорам (краткосрочные поступления)</v>
          </cell>
          <cell r="D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</row>
        <row r="4509">
          <cell r="C4509" t="str">
            <v>Эмиссия акций</v>
          </cell>
          <cell r="D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</row>
        <row r="4510">
          <cell r="C4510" t="str">
            <v>Дивиденды полученные</v>
          </cell>
          <cell r="D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</row>
        <row r="4511">
          <cell r="C4511" t="str">
            <v>Прочие поступления по финансовой деятельности</v>
          </cell>
          <cell r="D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</row>
        <row r="4512">
          <cell r="C4512" t="str">
            <v>Сокращение ГК "Роснанотех" доли в уставном капитале проектной компании</v>
          </cell>
          <cell r="D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</row>
        <row r="4513">
          <cell r="C4513" t="str">
            <v>Сокращение Соинвесторами доли в уставном капитале проектной компании</v>
          </cell>
          <cell r="D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</row>
        <row r="4514">
          <cell r="C4514" t="str">
            <v>Погашение долгосрочных кредитов и займов</v>
          </cell>
          <cell r="D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</row>
        <row r="4515">
          <cell r="C4515" t="str">
            <v>Погашение краткосрочных кредитов и займов</v>
          </cell>
          <cell r="D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</row>
        <row r="4516">
          <cell r="C4516" t="str">
            <v>Доли в уставном капитале других компаний (краткосрочные выплаты)</v>
          </cell>
          <cell r="D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</row>
        <row r="4517">
          <cell r="C4517" t="str">
            <v>Акции (краткосрочные выплаты)</v>
          </cell>
          <cell r="D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</row>
        <row r="4518">
          <cell r="C4518" t="str">
            <v>Облигации (краткосрочные выплаты)</v>
          </cell>
          <cell r="D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</row>
        <row r="4519">
          <cell r="C4519" t="str">
            <v>Векселя (краткосрочные выплаты)</v>
          </cell>
          <cell r="D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</row>
        <row r="4520">
          <cell r="C4520" t="str">
            <v>Депозиты (краткосрочные выплаты)</v>
          </cell>
          <cell r="D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</row>
        <row r="4521">
          <cell r="C4521" t="str">
            <v>Overnight (краткосрочные выплаты)</v>
          </cell>
          <cell r="D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</row>
        <row r="4522">
          <cell r="C4522" t="str">
            <v>Прочие краткосрочные финансовые вложения (краткосрочные выплаты)</v>
          </cell>
          <cell r="D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</row>
        <row r="4523">
          <cell r="C4523" t="str">
            <v>По договорам в рамках ДДУ (краткосрочные выплаты)</v>
          </cell>
          <cell r="D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</row>
        <row r="4524">
          <cell r="C4524" t="str">
            <v>По прочим договорам (краткосрочные выплаты)</v>
          </cell>
          <cell r="D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</row>
        <row r="4525">
          <cell r="C4525" t="str">
            <v>Выкуп акций</v>
          </cell>
          <cell r="D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</row>
        <row r="4526">
          <cell r="C4526" t="str">
            <v>Дивиденды выплаченные</v>
          </cell>
          <cell r="D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</row>
        <row r="4527">
          <cell r="C4527" t="str">
            <v>Прочие выплаты</v>
          </cell>
          <cell r="D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</row>
        <row r="4528">
          <cell r="D4528" t="str">
            <v>УК</v>
          </cell>
          <cell r="H4528">
            <v>-1192976</v>
          </cell>
          <cell r="I4528">
            <v>-1232976</v>
          </cell>
          <cell r="J4528">
            <v>-1232976</v>
          </cell>
          <cell r="K4528">
            <v>-3658928</v>
          </cell>
          <cell r="L4528">
            <v>-32400</v>
          </cell>
          <cell r="M4528">
            <v>-2310700</v>
          </cell>
          <cell r="N4528">
            <v>-74700</v>
          </cell>
          <cell r="O4528">
            <v>-1262355</v>
          </cell>
          <cell r="P4528">
            <v>-2474810</v>
          </cell>
          <cell r="Q4528">
            <v>-1289755</v>
          </cell>
          <cell r="R4528">
            <v>-1262355</v>
          </cell>
          <cell r="S4528">
            <v>-1289755</v>
          </cell>
          <cell r="T4528">
            <v>-1289755</v>
          </cell>
          <cell r="U4528">
            <v>-1262355</v>
          </cell>
          <cell r="V4528">
            <v>-1299755</v>
          </cell>
          <cell r="W4528">
            <v>-1299755</v>
          </cell>
          <cell r="X4528">
            <v>-15148450</v>
          </cell>
        </row>
        <row r="4529">
          <cell r="C4529" t="str">
            <v>Поступления от реализации нанопродукции на внутреннем рынке</v>
          </cell>
          <cell r="D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</row>
        <row r="4530">
          <cell r="C4530" t="str">
            <v>Поступления от реализации нанопродукции на экспорт</v>
          </cell>
          <cell r="D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</row>
        <row r="4531">
          <cell r="C4531" t="str">
            <v>Поступления от прочей реализации</v>
          </cell>
          <cell r="D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</row>
        <row r="4532">
          <cell r="C4532" t="str">
            <v>Проценты по займам полученные</v>
          </cell>
          <cell r="D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</row>
        <row r="4533">
          <cell r="C4533" t="str">
            <v>Проценты по финансовым вложениям полученные</v>
          </cell>
          <cell r="D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</row>
        <row r="4534">
          <cell r="C4534" t="str">
            <v>Прочие проценты по финансовым вложениям полученные</v>
          </cell>
          <cell r="D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</row>
        <row r="4535">
          <cell r="C4535" t="str">
            <v>От совместной деятельности</v>
          </cell>
          <cell r="D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</row>
        <row r="4536">
          <cell r="C4536" t="str">
            <v>От реализации МПЗ (ТМЦ)</v>
          </cell>
          <cell r="D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</row>
        <row r="4537">
          <cell r="C4537" t="str">
            <v>От аренды</v>
          </cell>
          <cell r="D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</row>
        <row r="4538">
          <cell r="C4538" t="str">
            <v xml:space="preserve">От участия в других организациях  </v>
          </cell>
          <cell r="D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</row>
        <row r="4539">
          <cell r="C4539" t="str">
            <v>Пени, штрафы, неустойки</v>
          </cell>
          <cell r="D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</row>
        <row r="4540">
          <cell r="C4540" t="str">
            <v>Возмещение по страховым случаям</v>
          </cell>
          <cell r="D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</row>
        <row r="4541">
          <cell r="C4541" t="str">
            <v>Прочие поступления по операционной деятельности</v>
          </cell>
          <cell r="D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</row>
        <row r="4542">
          <cell r="C4542" t="str">
            <v>Сырье и основные материалы</v>
          </cell>
          <cell r="D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</row>
        <row r="4543">
          <cell r="C4543" t="str">
            <v>Вспомогательные материалы</v>
          </cell>
          <cell r="D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</row>
        <row r="4544">
          <cell r="C4544" t="str">
            <v>Топливо</v>
          </cell>
          <cell r="D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</row>
        <row r="4545">
          <cell r="C4545" t="str">
            <v>Электроэнергия</v>
          </cell>
          <cell r="D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</row>
        <row r="4546">
          <cell r="C4546" t="str">
            <v>Прочие материальные затраты</v>
          </cell>
          <cell r="D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</row>
        <row r="4547">
          <cell r="C4547" t="str">
            <v>Услуги подрядчиков по обслуживанию и ремонту оборудования</v>
          </cell>
          <cell r="D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</row>
        <row r="4548">
          <cell r="C4548" t="str">
            <v>Транспортные услуги</v>
          </cell>
          <cell r="D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</row>
        <row r="4549">
          <cell r="C4549" t="str">
            <v>Прочие услуги производственного характера</v>
          </cell>
          <cell r="D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</row>
        <row r="4550">
          <cell r="C4550" t="str">
            <v>Выплата на руки</v>
          </cell>
          <cell r="D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</row>
        <row r="4551">
          <cell r="C4551" t="str">
            <v>НДФЛ (только персонал)</v>
          </cell>
          <cell r="D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</row>
        <row r="4552">
          <cell r="C4552" t="str">
            <v>Премии на руки</v>
          </cell>
          <cell r="D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</row>
        <row r="4553">
          <cell r="C4553" t="str">
            <v>Льготы, компенсации</v>
          </cell>
          <cell r="D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</row>
        <row r="4554">
          <cell r="C4554" t="str">
            <v>Прочие удержания из з/п</v>
          </cell>
          <cell r="D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</row>
        <row r="4555">
          <cell r="C4555" t="str">
            <v>ЕСН – страховые взносы (включая ЕСН на выплаты членам СД)</v>
          </cell>
          <cell r="D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</row>
        <row r="4556">
          <cell r="C4556" t="str">
            <v>Услуги мобильной связи</v>
          </cell>
          <cell r="D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</row>
        <row r="4557">
          <cell r="C4557" t="str">
            <v>Услуги фиксированной связи</v>
          </cell>
          <cell r="D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</row>
        <row r="4558">
          <cell r="C4558" t="str">
            <v>Услуги Интернет</v>
          </cell>
          <cell r="D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</row>
        <row r="4559">
          <cell r="C4559" t="str">
            <v xml:space="preserve">Почтово-телеграфные и курьерские расходы </v>
          </cell>
          <cell r="D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</row>
        <row r="4560">
          <cell r="C4560" t="str">
            <v>Аренда каналов связи</v>
          </cell>
          <cell r="D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</row>
        <row r="4561">
          <cell r="C4561" t="str">
            <v>Коммунальные услуги</v>
          </cell>
          <cell r="D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</row>
        <row r="4562">
          <cell r="C4562" t="str">
            <v>Повышение квалификации и проф.переподготовка</v>
          </cell>
          <cell r="D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</row>
        <row r="4563">
          <cell r="C4563" t="str">
            <v>Услуги по ремонту и обслуживанию оргтехники</v>
          </cell>
          <cell r="D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</row>
        <row r="4564">
          <cell r="C4564" t="str">
            <v>Запасные части и расходные материалы для оргтехники</v>
          </cell>
          <cell r="D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</row>
        <row r="4565">
          <cell r="C4565" t="str">
            <v>Аудиторские услуги</v>
          </cell>
          <cell r="D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</row>
        <row r="4566">
          <cell r="C4566" t="str">
            <v>Юридические услуги</v>
          </cell>
          <cell r="D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</row>
        <row r="4567">
          <cell r="C4567" t="str">
            <v>Консультационные услуги (семинары)</v>
          </cell>
          <cell r="D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</row>
        <row r="4568">
          <cell r="C4568" t="str">
            <v>Услуги пожарной, вневедомственной и сторожевой охраны</v>
          </cell>
          <cell r="D4568" t="str">
            <v>УК</v>
          </cell>
          <cell r="H4568">
            <v>1117976</v>
          </cell>
          <cell r="I4568">
            <v>1117976</v>
          </cell>
          <cell r="J4568">
            <v>1117976</v>
          </cell>
          <cell r="K4568">
            <v>3353928</v>
          </cell>
          <cell r="L4568">
            <v>0</v>
          </cell>
          <cell r="M4568">
            <v>2236000</v>
          </cell>
          <cell r="N4568">
            <v>0</v>
          </cell>
          <cell r="O4568">
            <v>1185055</v>
          </cell>
          <cell r="P4568">
            <v>2370110</v>
          </cell>
          <cell r="Q4568">
            <v>1185055</v>
          </cell>
          <cell r="R4568">
            <v>1185055</v>
          </cell>
          <cell r="S4568">
            <v>1185055</v>
          </cell>
          <cell r="T4568">
            <v>1185055</v>
          </cell>
          <cell r="U4568">
            <v>1185055</v>
          </cell>
          <cell r="V4568">
            <v>1185055</v>
          </cell>
          <cell r="W4568">
            <v>1185055</v>
          </cell>
          <cell r="X4568">
            <v>14086550</v>
          </cell>
        </row>
        <row r="4569">
          <cell r="C4569" t="str">
            <v>Рекламно-информационные расходы</v>
          </cell>
          <cell r="D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</row>
        <row r="4570">
          <cell r="C4570" t="str">
            <v>Участие на выставках и семинарах</v>
          </cell>
          <cell r="D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</row>
        <row r="4571">
          <cell r="C4571" t="str">
            <v>Фирменная и сувенирная продукция</v>
          </cell>
          <cell r="D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</row>
        <row r="4572">
          <cell r="C4572" t="str">
            <v>Спонсорские и социальные проекты</v>
          </cell>
          <cell r="D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</row>
        <row r="4573">
          <cell r="C4573" t="str">
            <v>Прочие расходы (PR)</v>
          </cell>
          <cell r="D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</row>
        <row r="4574">
          <cell r="C4574" t="str">
            <v>Услуги  по подбору персонала</v>
          </cell>
          <cell r="D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</row>
        <row r="4575">
          <cell r="C4575" t="str">
            <v xml:space="preserve">Уборка </v>
          </cell>
          <cell r="D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</row>
        <row r="4576">
          <cell r="C4576" t="str">
            <v>Обустройство офиса</v>
          </cell>
          <cell r="D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</row>
        <row r="4577">
          <cell r="C4577" t="str">
            <v>Канцелярские расходы</v>
          </cell>
          <cell r="D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</row>
        <row r="4578">
          <cell r="C4578" t="str">
            <v>Хозяйственные расходы</v>
          </cell>
          <cell r="D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</row>
        <row r="4579">
          <cell r="C4579" t="str">
            <v>Вода, чай, кофе</v>
          </cell>
          <cell r="D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</row>
        <row r="4580">
          <cell r="C4580" t="str">
            <v>Ремонт/ТО автотранспорт</v>
          </cell>
          <cell r="D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</row>
        <row r="4581">
          <cell r="C4581" t="str">
            <v xml:space="preserve">Аренда машин </v>
          </cell>
          <cell r="D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</row>
        <row r="4582">
          <cell r="C4582" t="str">
            <v>Страхование автотранспорта</v>
          </cell>
          <cell r="D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</row>
        <row r="4583">
          <cell r="C4583" t="str">
            <v>ГСМ</v>
          </cell>
          <cell r="D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</row>
        <row r="4584">
          <cell r="C4584" t="str">
            <v>Мойка, парковка, прочее</v>
          </cell>
          <cell r="D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</row>
        <row r="4585">
          <cell r="C4585" t="str">
            <v>Аренда автостоянки</v>
          </cell>
          <cell r="D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</row>
        <row r="4586">
          <cell r="C4586" t="str">
            <v>Аутсорсинг</v>
          </cell>
          <cell r="D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</row>
        <row r="4587">
          <cell r="C4587" t="str">
            <v>Услуги по организации переводов</v>
          </cell>
          <cell r="D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</row>
        <row r="4588">
          <cell r="C4588" t="str">
            <v>Услуги регистраторов, нотариальные услуги, сертификация</v>
          </cell>
          <cell r="D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</row>
        <row r="4589">
          <cell r="C4589" t="str">
            <v>Справочно-правовые программы, 1С, КИАС</v>
          </cell>
          <cell r="D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</row>
        <row r="4590">
          <cell r="C4590" t="str">
            <v>Подписка на периодические издания</v>
          </cell>
          <cell r="D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</row>
        <row r="4591">
          <cell r="C4591" t="str">
            <v>Прочие работы и услуги сторонних организаций</v>
          </cell>
          <cell r="D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</row>
        <row r="4592">
          <cell r="C4592" t="str">
            <v>Командировочные расходы</v>
          </cell>
          <cell r="D4592" t="str">
            <v>УК</v>
          </cell>
          <cell r="H4592">
            <v>45000</v>
          </cell>
          <cell r="I4592">
            <v>75000</v>
          </cell>
          <cell r="J4592">
            <v>75000</v>
          </cell>
          <cell r="K4592">
            <v>195000</v>
          </cell>
          <cell r="L4592">
            <v>32400</v>
          </cell>
          <cell r="M4592">
            <v>74700</v>
          </cell>
          <cell r="N4592">
            <v>74700</v>
          </cell>
          <cell r="O4592">
            <v>47300</v>
          </cell>
          <cell r="P4592">
            <v>74700</v>
          </cell>
          <cell r="Q4592">
            <v>74700</v>
          </cell>
          <cell r="R4592">
            <v>47300</v>
          </cell>
          <cell r="S4592">
            <v>74700</v>
          </cell>
          <cell r="T4592">
            <v>74700</v>
          </cell>
          <cell r="U4592">
            <v>47300</v>
          </cell>
          <cell r="V4592">
            <v>74700</v>
          </cell>
          <cell r="W4592">
            <v>74700</v>
          </cell>
          <cell r="X4592">
            <v>771900</v>
          </cell>
        </row>
        <row r="4593">
          <cell r="C4593" t="str">
            <v>Представительские расходы</v>
          </cell>
          <cell r="D4593" t="str">
            <v>УК</v>
          </cell>
          <cell r="H4593">
            <v>30000</v>
          </cell>
          <cell r="I4593">
            <v>40000</v>
          </cell>
          <cell r="J4593">
            <v>40000</v>
          </cell>
          <cell r="K4593">
            <v>110000</v>
          </cell>
          <cell r="L4593">
            <v>0</v>
          </cell>
          <cell r="M4593">
            <v>0</v>
          </cell>
          <cell r="N4593">
            <v>0</v>
          </cell>
          <cell r="O4593">
            <v>30000</v>
          </cell>
          <cell r="P4593">
            <v>30000</v>
          </cell>
          <cell r="Q4593">
            <v>30000</v>
          </cell>
          <cell r="R4593">
            <v>30000</v>
          </cell>
          <cell r="S4593">
            <v>30000</v>
          </cell>
          <cell r="T4593">
            <v>30000</v>
          </cell>
          <cell r="U4593">
            <v>30000</v>
          </cell>
          <cell r="V4593">
            <v>40000</v>
          </cell>
          <cell r="W4593">
            <v>40000</v>
          </cell>
          <cell r="X4593">
            <v>290000</v>
          </cell>
        </row>
        <row r="4594">
          <cell r="C4594" t="str">
            <v>Арендная плата по направлениям (арендодателям)</v>
          </cell>
          <cell r="D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</row>
        <row r="4595">
          <cell r="C4595" t="str">
            <v>Лизинг</v>
          </cell>
          <cell r="D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</row>
        <row r="4596">
          <cell r="C4596" t="str">
            <v>Расходы на страхование</v>
          </cell>
          <cell r="D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</row>
        <row r="4597">
          <cell r="C4597" t="str">
            <v>Водный налог</v>
          </cell>
          <cell r="D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</row>
        <row r="4598">
          <cell r="C4598" t="str">
            <v>Плата за землю</v>
          </cell>
          <cell r="D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</row>
        <row r="4599">
          <cell r="C4599" t="str">
            <v>Транспортный налог</v>
          </cell>
          <cell r="D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</row>
        <row r="4600">
          <cell r="C4600" t="str">
            <v>Налог на имущество</v>
          </cell>
          <cell r="D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</row>
        <row r="4601">
          <cell r="C4601" t="str">
            <v xml:space="preserve">Прочие налоги, относимые на с/с </v>
          </cell>
          <cell r="D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</row>
        <row r="4602">
          <cell r="C4602" t="str">
            <v>Патентные расходы</v>
          </cell>
          <cell r="D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</row>
        <row r="4603">
          <cell r="C4603" t="str">
            <v>Затраты на экологию (кроме налогов и сборов (ст. ст. 20000 и 21500))</v>
          </cell>
          <cell r="D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</row>
        <row r="4604">
          <cell r="C4604" t="str">
            <v>Затраты на охрану труда</v>
          </cell>
          <cell r="D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</row>
        <row r="4605">
          <cell r="C4605" t="str">
            <v>Расходы социального характера</v>
          </cell>
          <cell r="D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</row>
        <row r="4606">
          <cell r="C4606" t="str">
            <v>НДС</v>
          </cell>
          <cell r="D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</row>
        <row r="4607">
          <cell r="C4607" t="str">
            <v>Налог на прибыль</v>
          </cell>
          <cell r="D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</row>
        <row r="4608">
          <cell r="C4608" t="str">
            <v>Прочие налоги</v>
          </cell>
          <cell r="D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</row>
        <row r="4609">
          <cell r="C4609" t="str">
            <v xml:space="preserve">Проценты по долгосрочным кредитам </v>
          </cell>
          <cell r="D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</row>
        <row r="4610">
          <cell r="C4610" t="str">
            <v>Проценты по краткосрочным кредитам</v>
          </cell>
          <cell r="D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</row>
        <row r="4611">
          <cell r="C4611" t="str">
            <v>Проценты по долгосрочным займам</v>
          </cell>
          <cell r="D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</row>
        <row r="4612">
          <cell r="C4612" t="str">
            <v>Проценты по краткосрочным займам</v>
          </cell>
          <cell r="D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</row>
        <row r="4613">
          <cell r="C4613" t="str">
            <v>Прочие проценты к уплате</v>
          </cell>
          <cell r="D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</row>
        <row r="4614">
          <cell r="C4614" t="str">
            <v>Оплата услуг кредитных организаций (за исключением ст. ст. 20500 и 21600)</v>
          </cell>
          <cell r="D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</row>
        <row r="4615">
          <cell r="C4615" t="str">
            <v>Пени, штрафы, неустойки признанные или по которым получено решение суда</v>
          </cell>
          <cell r="D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</row>
        <row r="4616">
          <cell r="C4616" t="str">
            <v>Затраты социального характера (кроме персонала)</v>
          </cell>
          <cell r="D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</row>
        <row r="4617">
          <cell r="C4617" t="str">
            <v>От содержания социальной сферы</v>
          </cell>
          <cell r="D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</row>
        <row r="4618">
          <cell r="C4618" t="str">
            <v>Добровольное медицинское страхование</v>
          </cell>
          <cell r="D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</row>
        <row r="4619">
          <cell r="C4619" t="str">
            <v>Выплаты вознаграждений членам Советов директоров и ревизионной комиссии</v>
          </cell>
          <cell r="D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</row>
        <row r="4620">
          <cell r="C4620" t="str">
            <v>Расходы на управление капиталом (переоценка, реестр, консультации)</v>
          </cell>
          <cell r="D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</row>
        <row r="4621">
          <cell r="C4621" t="str">
            <v xml:space="preserve">Расходы на проведение ежегодного собрания акционеров </v>
          </cell>
          <cell r="D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</row>
        <row r="4622">
          <cell r="C4622" t="str">
            <v>Расходы на службу безопасности</v>
          </cell>
          <cell r="D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</row>
        <row r="4623">
          <cell r="C4623" t="str">
            <v>Расходы на развитие</v>
          </cell>
          <cell r="D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</row>
        <row r="4624">
          <cell r="C4624" t="str">
            <v>Прочие расходы</v>
          </cell>
          <cell r="D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</row>
        <row r="4625">
          <cell r="C4625" t="str">
            <v>Поступления от реализации основных средств</v>
          </cell>
          <cell r="D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</row>
        <row r="4626">
          <cell r="C4626" t="str">
            <v>Поступления от реализации НМА</v>
          </cell>
          <cell r="D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</row>
        <row r="4627">
          <cell r="C4627" t="str">
            <v>Поступления от реализации прочих активов</v>
          </cell>
          <cell r="D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</row>
        <row r="4628">
          <cell r="C4628" t="str">
            <v>Доли в уставном капитале других компаний (долгосрочные поступления)</v>
          </cell>
          <cell r="D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</row>
        <row r="4629">
          <cell r="C4629" t="str">
            <v>Акции (долгосрочные поступления)</v>
          </cell>
          <cell r="D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</row>
        <row r="4630">
          <cell r="C4630" t="str">
            <v>Облигации (долгосрочные поступления)</v>
          </cell>
          <cell r="D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</row>
        <row r="4631">
          <cell r="C4631" t="str">
            <v>Векселя (долгосрочные поступления)</v>
          </cell>
          <cell r="D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</row>
        <row r="4632">
          <cell r="C4632" t="str">
            <v>Депозиты (долгосрочные поступления)</v>
          </cell>
          <cell r="D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</row>
        <row r="4633">
          <cell r="C4633" t="str">
            <v>Прочие долгосрочные активы (долгосрочные поступления)</v>
          </cell>
          <cell r="D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</row>
        <row r="4634">
          <cell r="C4634" t="str">
            <v>Возврат предоставленных долгосрочных кредитов и займов</v>
          </cell>
          <cell r="D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</row>
        <row r="4635">
          <cell r="C4635" t="str">
            <v>Возврат предоставленных краткосрочных кредитов и займов</v>
          </cell>
          <cell r="D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</row>
        <row r="4636">
          <cell r="C4636" t="str">
            <v>Возврат предоставленных прочих кредитов и займов</v>
          </cell>
          <cell r="D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</row>
        <row r="4637">
          <cell r="C4637" t="str">
            <v>Прочие поступления по инвестиционной деятельности</v>
          </cell>
          <cell r="D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</row>
        <row r="4638">
          <cell r="C4638" t="str">
            <v>Основное оборудование (01)</v>
          </cell>
          <cell r="D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</row>
        <row r="4639">
          <cell r="C4639" t="str">
            <v>Основное оборудование (02)</v>
          </cell>
          <cell r="D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</row>
        <row r="4640">
          <cell r="C4640" t="str">
            <v>Вспомогательное оборудование</v>
          </cell>
          <cell r="D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</row>
        <row r="4641">
          <cell r="C4641" t="str">
            <v>Покупка автотранспорта</v>
          </cell>
          <cell r="D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</row>
        <row r="4642">
          <cell r="C4642" t="str">
            <v>Мебель</v>
          </cell>
          <cell r="D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</row>
        <row r="4643">
          <cell r="C4643" t="str">
            <v>Компьютерное и офисное оборудование</v>
          </cell>
          <cell r="D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</row>
        <row r="4644">
          <cell r="C4644" t="str">
            <v>Оборудование для службы безопасности</v>
          </cell>
          <cell r="D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</row>
        <row r="4645">
          <cell r="C4645" t="str">
            <v>Земельные участки</v>
          </cell>
          <cell r="D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</row>
        <row r="4646">
          <cell r="C4646" t="str">
            <v>Прочее</v>
          </cell>
          <cell r="D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</row>
        <row r="4647">
          <cell r="C4647" t="str">
            <v>Приобретение программного обеспечения</v>
          </cell>
          <cell r="D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</row>
        <row r="4648">
          <cell r="C4648" t="str">
            <v>Приобретение прочих НМА</v>
          </cell>
          <cell r="D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</row>
        <row r="4649">
          <cell r="C4649" t="str">
            <v>Доли в уставном капитале других компаний (долгосрочные выплаты)</v>
          </cell>
          <cell r="D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</row>
        <row r="4650">
          <cell r="C4650" t="str">
            <v>Акции (долгосрочные выплаты)</v>
          </cell>
          <cell r="D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</row>
        <row r="4651">
          <cell r="C4651" t="str">
            <v>Облигации (долгосрочные выплаты)</v>
          </cell>
          <cell r="D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</row>
        <row r="4652">
          <cell r="C4652" t="str">
            <v>Векселя (долгосрочные выплаты)</v>
          </cell>
          <cell r="D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</row>
        <row r="4653">
          <cell r="C4653" t="str">
            <v>Депозиты (долгосрочные выплаты)</v>
          </cell>
          <cell r="D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</row>
        <row r="4654">
          <cell r="C4654" t="str">
            <v>Прочие долгосрочные активы (долгосрочные выплаты)</v>
          </cell>
          <cell r="D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</row>
        <row r="4655">
          <cell r="C4655" t="str">
            <v>Расходы на НИР и НИОКР</v>
          </cell>
          <cell r="D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</row>
        <row r="4656">
          <cell r="C4656" t="str">
            <v>Разработка ТЗ на проектирование оборудования</v>
          </cell>
          <cell r="D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</row>
        <row r="4657">
          <cell r="C4657" t="str">
            <v>Разработка ТЗ на проектирование размещения оборудования</v>
          </cell>
          <cell r="D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</row>
        <row r="4658">
          <cell r="C4658" t="str">
            <v>Разработка ТЗ на организацию закупки и запуск технологического оборудования</v>
          </cell>
          <cell r="D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</row>
        <row r="4659">
          <cell r="C4659" t="str">
            <v>Разработка ТЗ на обучение персонала</v>
          </cell>
          <cell r="D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</row>
        <row r="4660">
          <cell r="C4660" t="str">
            <v>Разработка ТЗ на оказание прочих работ, услуг</v>
          </cell>
          <cell r="D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</row>
        <row r="4661">
          <cell r="C4661" t="str">
            <v>Предоставление долгосрочных кредитов и займов</v>
          </cell>
          <cell r="D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</row>
        <row r="4662">
          <cell r="C4662" t="str">
            <v>Предоставление краткосрочных кредитов и займов</v>
          </cell>
          <cell r="D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</row>
        <row r="4663">
          <cell r="C4663" t="str">
            <v>Предоставление прочих кредитов и займов</v>
          </cell>
          <cell r="D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</row>
        <row r="4664">
          <cell r="C4664" t="str">
            <v>Проектирование</v>
          </cell>
          <cell r="D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</row>
        <row r="4665">
          <cell r="C4665" t="str">
            <v>Генеральный подряд</v>
          </cell>
          <cell r="D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</row>
        <row r="4666">
          <cell r="C4666" t="str">
            <v>Прочие СМР</v>
          </cell>
          <cell r="D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</row>
        <row r="4667">
          <cell r="C4667" t="str">
            <v>Услуги по управлению проектом</v>
          </cell>
          <cell r="D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</row>
        <row r="4668">
          <cell r="C4668" t="str">
            <v>Ремонт офисных зданий, сооружений</v>
          </cell>
          <cell r="D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</row>
        <row r="4669">
          <cell r="C4669" t="str">
            <v>Затраты на развитие</v>
          </cell>
          <cell r="D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</row>
        <row r="4670">
          <cell r="C4670" t="str">
            <v>Оплата ГК "Роснанотех" доли в уставном капитале проектной компании</v>
          </cell>
          <cell r="D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</row>
        <row r="4671">
          <cell r="C4671" t="str">
            <v>Оплата  Соинвесторами доли в уставном капитале проектной компании</v>
          </cell>
          <cell r="D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</row>
        <row r="4672">
          <cell r="C4672" t="str">
            <v>Получение долгосрочных кредитов и займов</v>
          </cell>
          <cell r="D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</row>
        <row r="4673">
          <cell r="C4673" t="str">
            <v>Получение краткосрочных кредитов и займов</v>
          </cell>
          <cell r="D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</row>
        <row r="4674">
          <cell r="C4674" t="str">
            <v>Доли в уставном капитале других компаний (краткосрочные поступления)</v>
          </cell>
          <cell r="D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</row>
        <row r="4675">
          <cell r="C4675" t="str">
            <v>Акции (краткосрочные поступления)</v>
          </cell>
          <cell r="D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</row>
        <row r="4676">
          <cell r="C4676" t="str">
            <v>Облигации (краткосрочные поступления)</v>
          </cell>
          <cell r="D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</row>
        <row r="4677">
          <cell r="C4677" t="str">
            <v>Векселя (краткосрочные поступления)</v>
          </cell>
          <cell r="D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</row>
        <row r="4678">
          <cell r="C4678" t="str">
            <v>Депозиты (краткосрочные поступления)</v>
          </cell>
          <cell r="D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</row>
        <row r="4679">
          <cell r="C4679" t="str">
            <v>Overnight (краткосрочные поступления)</v>
          </cell>
          <cell r="D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</row>
        <row r="4680">
          <cell r="C4680" t="str">
            <v>Прочие краткосрочные финансовые вложения (краткосрочные поступления)</v>
          </cell>
          <cell r="D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</row>
        <row r="4681">
          <cell r="C4681" t="str">
            <v>По договорам в рамках ДДУ (краткосрочные поступления)</v>
          </cell>
          <cell r="D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</row>
        <row r="4682">
          <cell r="C4682" t="str">
            <v>По прочим договорам (краткосрочные поступления)</v>
          </cell>
          <cell r="D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</row>
        <row r="4683">
          <cell r="C4683" t="str">
            <v>Эмиссия акций</v>
          </cell>
          <cell r="D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</row>
        <row r="4684">
          <cell r="C4684" t="str">
            <v>Дивиденды полученные</v>
          </cell>
          <cell r="D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</row>
        <row r="4685">
          <cell r="C4685" t="str">
            <v>Прочие поступления по финансовой деятельности</v>
          </cell>
          <cell r="D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</row>
        <row r="4686">
          <cell r="C4686" t="str">
            <v>Сокращение ГК "Роснанотех" доли в уставном капитале проектной компании</v>
          </cell>
          <cell r="D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</row>
        <row r="4687">
          <cell r="C4687" t="str">
            <v>Сокращение Соинвесторами доли в уставном капитале проектной компании</v>
          </cell>
          <cell r="D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</row>
        <row r="4688">
          <cell r="C4688" t="str">
            <v>Погашение долгосрочных кредитов и займов</v>
          </cell>
          <cell r="D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</row>
        <row r="4689">
          <cell r="C4689" t="str">
            <v>Погашение краткосрочных кредитов и займов</v>
          </cell>
          <cell r="D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</row>
        <row r="4690">
          <cell r="C4690" t="str">
            <v>Доли в уставном капитале других компаний (краткосрочные выплаты)</v>
          </cell>
          <cell r="D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</row>
        <row r="4691">
          <cell r="C4691" t="str">
            <v>Акции (краткосрочные выплаты)</v>
          </cell>
          <cell r="D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</row>
        <row r="4692">
          <cell r="C4692" t="str">
            <v>Облигации (краткосрочные выплаты)</v>
          </cell>
          <cell r="D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</row>
        <row r="4693">
          <cell r="C4693" t="str">
            <v>Векселя (краткосрочные выплаты)</v>
          </cell>
          <cell r="D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</row>
        <row r="4694">
          <cell r="C4694" t="str">
            <v>Депозиты (краткосрочные выплаты)</v>
          </cell>
          <cell r="D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</row>
        <row r="4695">
          <cell r="C4695" t="str">
            <v>Overnight (краткосрочные выплаты)</v>
          </cell>
          <cell r="D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</row>
        <row r="4696">
          <cell r="C4696" t="str">
            <v>Прочие краткосрочные финансовые вложения (краткосрочные выплаты)</v>
          </cell>
          <cell r="D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</row>
        <row r="4697">
          <cell r="C4697" t="str">
            <v>По договорам в рамках ДДУ (краткосрочные выплаты)</v>
          </cell>
          <cell r="D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</row>
        <row r="4698">
          <cell r="C4698" t="str">
            <v>По прочим договорам (краткосрочные выплаты)</v>
          </cell>
          <cell r="D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</row>
        <row r="4699">
          <cell r="C4699" t="str">
            <v>Выкуп акций</v>
          </cell>
          <cell r="D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</row>
        <row r="4700">
          <cell r="C4700" t="str">
            <v>Дивиденды выплаченные</v>
          </cell>
          <cell r="D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</row>
        <row r="4701">
          <cell r="C4701" t="str">
            <v>Прочие выплаты</v>
          </cell>
          <cell r="D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</row>
        <row r="4702">
          <cell r="D4702" t="str">
            <v>УК</v>
          </cell>
          <cell r="H4702">
            <v>-68826</v>
          </cell>
          <cell r="I4702">
            <v>-72602.8</v>
          </cell>
          <cell r="J4702">
            <v>-222602.8</v>
          </cell>
          <cell r="K4702">
            <v>-364031.6</v>
          </cell>
          <cell r="L4702">
            <v>-46918</v>
          </cell>
          <cell r="M4702">
            <v>-118271</v>
          </cell>
          <cell r="N4702">
            <v>-74718</v>
          </cell>
          <cell r="O4702">
            <v>-61518</v>
          </cell>
          <cell r="P4702">
            <v>-59580</v>
          </cell>
          <cell r="Q4702">
            <v>-584340</v>
          </cell>
          <cell r="R4702">
            <v>-149540</v>
          </cell>
          <cell r="S4702">
            <v>-94540</v>
          </cell>
          <cell r="T4702">
            <v>-89540</v>
          </cell>
          <cell r="U4702">
            <v>-115540</v>
          </cell>
          <cell r="V4702">
            <v>-105018</v>
          </cell>
          <cell r="W4702">
            <v>-734018</v>
          </cell>
          <cell r="X4702">
            <v>-2233541</v>
          </cell>
        </row>
        <row r="4703">
          <cell r="C4703" t="str">
            <v>Поступления от реализации нанопродукции на внутреннем рынке</v>
          </cell>
          <cell r="D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</row>
        <row r="4704">
          <cell r="C4704" t="str">
            <v>Поступления от реализации нанопродукции на экспорт</v>
          </cell>
          <cell r="D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</row>
        <row r="4705">
          <cell r="C4705" t="str">
            <v>Поступления от прочей реализации</v>
          </cell>
          <cell r="D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</row>
        <row r="4706">
          <cell r="C4706" t="str">
            <v>Проценты по займам полученные</v>
          </cell>
          <cell r="D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</row>
        <row r="4707">
          <cell r="C4707" t="str">
            <v>Проценты по финансовым вложениям полученные</v>
          </cell>
          <cell r="D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</row>
        <row r="4708">
          <cell r="C4708" t="str">
            <v>Прочие проценты по финансовым вложениям полученные</v>
          </cell>
          <cell r="D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</row>
        <row r="4709">
          <cell r="C4709" t="str">
            <v>От совместной деятельности</v>
          </cell>
          <cell r="D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</row>
        <row r="4710">
          <cell r="C4710" t="str">
            <v>От реализации МПЗ (ТМЦ)</v>
          </cell>
          <cell r="D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</row>
        <row r="4711">
          <cell r="C4711" t="str">
            <v>От аренды</v>
          </cell>
          <cell r="D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</row>
        <row r="4712">
          <cell r="C4712" t="str">
            <v xml:space="preserve">От участия в других организациях  </v>
          </cell>
          <cell r="D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</row>
        <row r="4713">
          <cell r="C4713" t="str">
            <v>Пени, штрафы, неустойки</v>
          </cell>
          <cell r="D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</row>
        <row r="4714">
          <cell r="C4714" t="str">
            <v>Возмещение по страховым случаям</v>
          </cell>
          <cell r="D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</row>
        <row r="4715">
          <cell r="C4715" t="str">
            <v>Прочие поступления по операционной деятельности</v>
          </cell>
          <cell r="D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</row>
        <row r="4716">
          <cell r="C4716" t="str">
            <v>Сырье и основные материалы</v>
          </cell>
          <cell r="D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</row>
        <row r="4717">
          <cell r="C4717" t="str">
            <v>Вспомогательные материалы</v>
          </cell>
          <cell r="D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</row>
        <row r="4718">
          <cell r="C4718" t="str">
            <v>Топливо</v>
          </cell>
          <cell r="D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</row>
        <row r="4719">
          <cell r="C4719" t="str">
            <v>Электроэнергия</v>
          </cell>
          <cell r="D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</row>
        <row r="4720">
          <cell r="C4720" t="str">
            <v>Прочие материальные затраты</v>
          </cell>
          <cell r="D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</row>
        <row r="4721">
          <cell r="C4721" t="str">
            <v>Услуги подрядчиков по обслуживанию и ремонту оборудования</v>
          </cell>
          <cell r="D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</row>
        <row r="4722">
          <cell r="C4722" t="str">
            <v>Транспортные услуги</v>
          </cell>
          <cell r="D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</row>
        <row r="4723">
          <cell r="C4723" t="str">
            <v>Прочие услуги производственного характера</v>
          </cell>
          <cell r="D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</row>
        <row r="4724">
          <cell r="C4724" t="str">
            <v>Выплата на руки</v>
          </cell>
          <cell r="D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</row>
        <row r="4725">
          <cell r="C4725" t="str">
            <v>НДФЛ (только персонал)</v>
          </cell>
          <cell r="D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</row>
        <row r="4726">
          <cell r="C4726" t="str">
            <v>Премии на руки</v>
          </cell>
          <cell r="D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</row>
        <row r="4727">
          <cell r="C4727" t="str">
            <v>Льготы, компенсации</v>
          </cell>
          <cell r="D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</row>
        <row r="4728">
          <cell r="C4728" t="str">
            <v>Прочие удержания из з/п</v>
          </cell>
          <cell r="D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</row>
        <row r="4729">
          <cell r="C4729" t="str">
            <v>ЕСН – страховые взносы (включая ЕСН на выплаты членам СД)</v>
          </cell>
          <cell r="D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</row>
        <row r="4730">
          <cell r="C4730" t="str">
            <v>Услуги мобильной связи</v>
          </cell>
          <cell r="D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</row>
        <row r="4731">
          <cell r="C4731" t="str">
            <v>Услуги фиксированной связи</v>
          </cell>
          <cell r="D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</row>
        <row r="4732">
          <cell r="C4732" t="str">
            <v>Услуги Интернет</v>
          </cell>
          <cell r="D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</row>
        <row r="4733">
          <cell r="C4733" t="str">
            <v xml:space="preserve">Почтово-телеграфные и курьерские расходы </v>
          </cell>
          <cell r="D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</row>
        <row r="4734">
          <cell r="C4734" t="str">
            <v>Аренда каналов связи</v>
          </cell>
          <cell r="D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</row>
        <row r="4735">
          <cell r="C4735" t="str">
            <v>Коммунальные услуги</v>
          </cell>
          <cell r="D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</row>
        <row r="4736">
          <cell r="C4736" t="str">
            <v>Повышение квалификации и проф.переподготовка</v>
          </cell>
          <cell r="D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</row>
        <row r="4737">
          <cell r="C4737" t="str">
            <v>Услуги по ремонту и обслуживанию оргтехники</v>
          </cell>
          <cell r="D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</row>
        <row r="4738">
          <cell r="C4738" t="str">
            <v>Запасные части и расходные материалы для оргтехники</v>
          </cell>
          <cell r="D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</row>
        <row r="4739">
          <cell r="C4739" t="str">
            <v>Аудиторские услуги</v>
          </cell>
          <cell r="D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</row>
        <row r="4740">
          <cell r="C4740" t="str">
            <v>Юридические услуги</v>
          </cell>
          <cell r="D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</row>
        <row r="4741">
          <cell r="C4741" t="str">
            <v>Консультационные услуги (семинары)</v>
          </cell>
          <cell r="D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</row>
        <row r="4742">
          <cell r="C4742" t="str">
            <v>Услуги пожарной, вневедомственной и сторожевой охраны</v>
          </cell>
          <cell r="D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</row>
        <row r="4743">
          <cell r="C4743" t="str">
            <v>Рекламно-информационные расходы</v>
          </cell>
          <cell r="D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</row>
        <row r="4744">
          <cell r="C4744" t="str">
            <v>Участие на выставках и семинарах</v>
          </cell>
          <cell r="D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</row>
        <row r="4745">
          <cell r="C4745" t="str">
            <v>Фирменная и сувенирная продукция</v>
          </cell>
          <cell r="D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</row>
        <row r="4746">
          <cell r="C4746" t="str">
            <v>Спонсорские и социальные проекты</v>
          </cell>
          <cell r="D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</row>
        <row r="4747">
          <cell r="C4747" t="str">
            <v>Прочие расходы (PR)</v>
          </cell>
          <cell r="D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</row>
        <row r="4748">
          <cell r="C4748" t="str">
            <v>Услуги  по подбору персонала</v>
          </cell>
          <cell r="D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</row>
        <row r="4749">
          <cell r="C4749" t="str">
            <v xml:space="preserve">Уборка </v>
          </cell>
          <cell r="D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</row>
        <row r="4750">
          <cell r="C4750" t="str">
            <v>Обустройство офиса</v>
          </cell>
          <cell r="D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</row>
        <row r="4751">
          <cell r="C4751" t="str">
            <v>Канцелярские расходы</v>
          </cell>
          <cell r="D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</row>
        <row r="4752">
          <cell r="C4752" t="str">
            <v>Хозяйственные расходы</v>
          </cell>
          <cell r="D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</row>
        <row r="4753">
          <cell r="C4753" t="str">
            <v>Вода, чай, кофе</v>
          </cell>
          <cell r="D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</row>
        <row r="4754">
          <cell r="C4754" t="str">
            <v>Ремонт/ТО автотранспорт</v>
          </cell>
          <cell r="D4754" t="str">
            <v>УК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40000</v>
          </cell>
          <cell r="N4754">
            <v>0</v>
          </cell>
          <cell r="O4754">
            <v>0</v>
          </cell>
          <cell r="P4754">
            <v>0</v>
          </cell>
          <cell r="Q4754">
            <v>7000</v>
          </cell>
          <cell r="R4754">
            <v>60000</v>
          </cell>
          <cell r="S4754">
            <v>5000</v>
          </cell>
          <cell r="T4754">
            <v>0</v>
          </cell>
          <cell r="U4754">
            <v>24000</v>
          </cell>
          <cell r="V4754">
            <v>8000</v>
          </cell>
          <cell r="W4754">
            <v>10000</v>
          </cell>
          <cell r="X4754">
            <v>154000</v>
          </cell>
        </row>
        <row r="4755">
          <cell r="C4755" t="str">
            <v xml:space="preserve">Аренда машин </v>
          </cell>
          <cell r="D4755" t="str">
            <v>УК</v>
          </cell>
          <cell r="H4755">
            <v>40000</v>
          </cell>
          <cell r="I4755">
            <v>40000</v>
          </cell>
          <cell r="J4755">
            <v>40000</v>
          </cell>
          <cell r="K4755">
            <v>120000</v>
          </cell>
          <cell r="L4755">
            <v>20000</v>
          </cell>
          <cell r="M4755">
            <v>35000</v>
          </cell>
          <cell r="N4755">
            <v>35000</v>
          </cell>
          <cell r="O4755">
            <v>35000</v>
          </cell>
          <cell r="P4755">
            <v>35000</v>
          </cell>
          <cell r="Q4755">
            <v>35000</v>
          </cell>
          <cell r="R4755">
            <v>50000</v>
          </cell>
          <cell r="S4755">
            <v>50000</v>
          </cell>
          <cell r="T4755">
            <v>50000</v>
          </cell>
          <cell r="U4755">
            <v>50000</v>
          </cell>
          <cell r="V4755">
            <v>50000</v>
          </cell>
          <cell r="W4755">
            <v>550000</v>
          </cell>
          <cell r="X4755">
            <v>995000</v>
          </cell>
        </row>
        <row r="4756">
          <cell r="C4756" t="str">
            <v>Страхование автотранспорта</v>
          </cell>
          <cell r="D4756" t="str">
            <v>УК</v>
          </cell>
          <cell r="H4756">
            <v>0</v>
          </cell>
          <cell r="I4756">
            <v>0</v>
          </cell>
          <cell r="J4756">
            <v>150000</v>
          </cell>
          <cell r="K4756">
            <v>150000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47000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127000</v>
          </cell>
          <cell r="X4756">
            <v>174000</v>
          </cell>
        </row>
        <row r="4757">
          <cell r="C4757" t="str">
            <v>ГСМ</v>
          </cell>
          <cell r="D4757" t="str">
            <v>УК</v>
          </cell>
          <cell r="H4757">
            <v>23826</v>
          </cell>
          <cell r="I4757">
            <v>27002.800000000003</v>
          </cell>
          <cell r="J4757">
            <v>27002.800000000003</v>
          </cell>
          <cell r="K4757">
            <v>77831.600000000006</v>
          </cell>
          <cell r="L4757">
            <v>21317.999999999996</v>
          </cell>
          <cell r="M4757">
            <v>24871</v>
          </cell>
          <cell r="N4757">
            <v>21317.999999999996</v>
          </cell>
          <cell r="O4757">
            <v>21317.999999999996</v>
          </cell>
          <cell r="P4757">
            <v>19380</v>
          </cell>
          <cell r="Q4757">
            <v>27540</v>
          </cell>
          <cell r="R4757">
            <v>27540</v>
          </cell>
          <cell r="S4757">
            <v>27540</v>
          </cell>
          <cell r="T4757">
            <v>27540</v>
          </cell>
          <cell r="U4757">
            <v>27540</v>
          </cell>
          <cell r="V4757">
            <v>31517.999999999996</v>
          </cell>
          <cell r="W4757">
            <v>31517.999999999996</v>
          </cell>
          <cell r="X4757">
            <v>308941</v>
          </cell>
        </row>
        <row r="4758">
          <cell r="C4758" t="str">
            <v>Мойка, парковка, прочее</v>
          </cell>
          <cell r="D4758" t="str">
            <v>УК</v>
          </cell>
          <cell r="H4758">
            <v>5000</v>
          </cell>
          <cell r="I4758">
            <v>5600</v>
          </cell>
          <cell r="J4758">
            <v>5600</v>
          </cell>
          <cell r="K4758">
            <v>16200</v>
          </cell>
          <cell r="L4758">
            <v>5600</v>
          </cell>
          <cell r="M4758">
            <v>5800</v>
          </cell>
          <cell r="N4758">
            <v>5800</v>
          </cell>
          <cell r="O4758">
            <v>5200</v>
          </cell>
          <cell r="P4758">
            <v>5200</v>
          </cell>
          <cell r="Q4758">
            <v>5200</v>
          </cell>
          <cell r="R4758">
            <v>12000</v>
          </cell>
          <cell r="S4758">
            <v>12000</v>
          </cell>
          <cell r="T4758">
            <v>12000</v>
          </cell>
          <cell r="U4758">
            <v>14000</v>
          </cell>
          <cell r="V4758">
            <v>15500</v>
          </cell>
          <cell r="W4758">
            <v>15500</v>
          </cell>
          <cell r="X4758">
            <v>113800</v>
          </cell>
        </row>
        <row r="4759">
          <cell r="C4759" t="str">
            <v>Аренда автостоянки</v>
          </cell>
          <cell r="D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</row>
        <row r="4760">
          <cell r="C4760" t="str">
            <v>Аутсорсинг</v>
          </cell>
          <cell r="D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</row>
        <row r="4761">
          <cell r="C4761" t="str">
            <v>Услуги по организации переводов</v>
          </cell>
          <cell r="D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</row>
        <row r="4762">
          <cell r="C4762" t="str">
            <v>Услуги регистраторов, нотариальные услуги, сертификация</v>
          </cell>
          <cell r="D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</row>
        <row r="4763">
          <cell r="C4763" t="str">
            <v>Справочно-правовые программы, 1С, КИАС</v>
          </cell>
          <cell r="D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</row>
        <row r="4764">
          <cell r="C4764" t="str">
            <v>Подписка на периодические издания</v>
          </cell>
          <cell r="D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</row>
        <row r="4765">
          <cell r="C4765" t="str">
            <v>Прочие работы и услуги сторонних организаций</v>
          </cell>
          <cell r="D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  <cell r="X4765">
            <v>0</v>
          </cell>
        </row>
        <row r="4766">
          <cell r="C4766" t="str">
            <v>Командировочные расходы</v>
          </cell>
          <cell r="D4766" t="str">
            <v>УК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12600</v>
          </cell>
          <cell r="N4766">
            <v>12600</v>
          </cell>
          <cell r="O4766">
            <v>0</v>
          </cell>
          <cell r="P4766">
            <v>0</v>
          </cell>
          <cell r="Q4766">
            <v>12600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37800</v>
          </cell>
        </row>
        <row r="4767">
          <cell r="C4767" t="str">
            <v>Представительские расходы</v>
          </cell>
          <cell r="D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</row>
        <row r="4768">
          <cell r="C4768" t="str">
            <v>Арендная плата по направлениям (арендодателям)</v>
          </cell>
          <cell r="D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</row>
        <row r="4769">
          <cell r="C4769" t="str">
            <v>Лизинг</v>
          </cell>
          <cell r="D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</row>
        <row r="4770">
          <cell r="C4770" t="str">
            <v>Расходы на страхование</v>
          </cell>
          <cell r="D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</row>
        <row r="4771">
          <cell r="C4771" t="str">
            <v>Водный налог</v>
          </cell>
          <cell r="D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</row>
        <row r="4772">
          <cell r="C4772" t="str">
            <v>Плата за землю</v>
          </cell>
          <cell r="D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</row>
        <row r="4773">
          <cell r="C4773" t="str">
            <v>Транспортный налог</v>
          </cell>
          <cell r="D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</row>
        <row r="4774">
          <cell r="C4774" t="str">
            <v>Налог на имущество</v>
          </cell>
          <cell r="D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</row>
        <row r="4775">
          <cell r="C4775" t="str">
            <v xml:space="preserve">Прочие налоги, относимые на с/с </v>
          </cell>
          <cell r="D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</row>
        <row r="4776">
          <cell r="C4776" t="str">
            <v>Патентные расходы</v>
          </cell>
          <cell r="D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</row>
        <row r="4777">
          <cell r="C4777" t="str">
            <v>Затраты на экологию (кроме налогов и сборов (ст. ст. 20000 и 21500))</v>
          </cell>
          <cell r="D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</row>
        <row r="4778">
          <cell r="C4778" t="str">
            <v>Затраты на охрану труда</v>
          </cell>
          <cell r="D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</row>
        <row r="4779">
          <cell r="C4779" t="str">
            <v>Расходы социального характера</v>
          </cell>
          <cell r="D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</row>
        <row r="4780">
          <cell r="C4780" t="str">
            <v>НДС</v>
          </cell>
          <cell r="D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</row>
        <row r="4781">
          <cell r="C4781" t="str">
            <v>Налог на прибыль</v>
          </cell>
          <cell r="D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</row>
        <row r="4782">
          <cell r="C4782" t="str">
            <v>Прочие налоги</v>
          </cell>
          <cell r="D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</row>
        <row r="4783">
          <cell r="C4783" t="str">
            <v xml:space="preserve">Проценты по долгосрочным кредитам </v>
          </cell>
          <cell r="D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</row>
        <row r="4784">
          <cell r="C4784" t="str">
            <v>Проценты по краткосрочным кредитам</v>
          </cell>
          <cell r="D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</row>
        <row r="4785">
          <cell r="C4785" t="str">
            <v>Проценты по долгосрочным займам</v>
          </cell>
          <cell r="D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</row>
        <row r="4786">
          <cell r="C4786" t="str">
            <v>Проценты по краткосрочным займам</v>
          </cell>
          <cell r="D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</row>
        <row r="4787">
          <cell r="C4787" t="str">
            <v>Прочие проценты к уплате</v>
          </cell>
          <cell r="D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</row>
        <row r="4788">
          <cell r="C4788" t="str">
            <v>Оплата услуг кредитных организаций (за исключением ст. ст. 20500 и 21600)</v>
          </cell>
          <cell r="D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</row>
        <row r="4789">
          <cell r="C4789" t="str">
            <v>Пени, штрафы, неустойки признанные или по которым получено решение суда</v>
          </cell>
          <cell r="D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</row>
        <row r="4790">
          <cell r="C4790" t="str">
            <v>Затраты социального характера (кроме персонала)</v>
          </cell>
          <cell r="D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</row>
        <row r="4791">
          <cell r="C4791" t="str">
            <v>От содержания социальной сферы</v>
          </cell>
          <cell r="D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</row>
        <row r="4792">
          <cell r="C4792" t="str">
            <v>Добровольное медицинское страхование</v>
          </cell>
          <cell r="D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</row>
        <row r="4793">
          <cell r="C4793" t="str">
            <v>Выплаты вознаграждений членам Советов директоров и ревизионной комиссии</v>
          </cell>
          <cell r="D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</row>
        <row r="4794">
          <cell r="C4794" t="str">
            <v>Расходы на управление капиталом (переоценка, реестр, консультации)</v>
          </cell>
          <cell r="D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</row>
        <row r="4795">
          <cell r="C4795" t="str">
            <v xml:space="preserve">Расходы на проведение ежегодного собрания акционеров </v>
          </cell>
          <cell r="D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</row>
        <row r="4796">
          <cell r="C4796" t="str">
            <v>Расходы на службу безопасности</v>
          </cell>
          <cell r="D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</row>
        <row r="4797">
          <cell r="C4797" t="str">
            <v>Расходы на развитие</v>
          </cell>
          <cell r="D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</row>
        <row r="4798">
          <cell r="C4798" t="str">
            <v>Прочие расходы</v>
          </cell>
          <cell r="D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</row>
        <row r="4799">
          <cell r="C4799" t="str">
            <v>Поступления от реализации основных средств</v>
          </cell>
          <cell r="D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</row>
        <row r="4800">
          <cell r="C4800" t="str">
            <v>Поступления от реализации НМА</v>
          </cell>
          <cell r="D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</row>
        <row r="4801">
          <cell r="C4801" t="str">
            <v>Поступления от реализации прочих активов</v>
          </cell>
          <cell r="D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</row>
        <row r="4802">
          <cell r="C4802" t="str">
            <v>Доли в уставном капитале других компаний (долгосрочные поступления)</v>
          </cell>
          <cell r="D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</row>
        <row r="4803">
          <cell r="C4803" t="str">
            <v>Акции (долгосрочные поступления)</v>
          </cell>
          <cell r="D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</row>
        <row r="4804">
          <cell r="C4804" t="str">
            <v>Облигации (долгосрочные поступления)</v>
          </cell>
          <cell r="D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</row>
        <row r="4805">
          <cell r="C4805" t="str">
            <v>Векселя (долгосрочные поступления)</v>
          </cell>
          <cell r="D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</row>
        <row r="4806">
          <cell r="C4806" t="str">
            <v>Депозиты (долгосрочные поступления)</v>
          </cell>
          <cell r="D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</row>
        <row r="4807">
          <cell r="C4807" t="str">
            <v>Прочие долгосрочные активы (долгосрочные поступления)</v>
          </cell>
          <cell r="D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</row>
        <row r="4808">
          <cell r="C4808" t="str">
            <v>Возврат предоставленных долгосрочных кредитов и займов</v>
          </cell>
          <cell r="D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</row>
        <row r="4809">
          <cell r="C4809" t="str">
            <v>Возврат предоставленных краткосрочных кредитов и займов</v>
          </cell>
          <cell r="D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</row>
        <row r="4810">
          <cell r="C4810" t="str">
            <v>Возврат предоставленных прочих кредитов и займов</v>
          </cell>
          <cell r="D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</row>
        <row r="4811">
          <cell r="C4811" t="str">
            <v>Прочие поступления по инвестиционной деятельности</v>
          </cell>
          <cell r="D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</row>
        <row r="4812">
          <cell r="C4812" t="str">
            <v>Основное оборудование (01)</v>
          </cell>
          <cell r="D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</row>
        <row r="4813">
          <cell r="C4813" t="str">
            <v>Основное оборудование (02)</v>
          </cell>
          <cell r="D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</row>
        <row r="4814">
          <cell r="C4814" t="str">
            <v>Вспомогательное оборудование</v>
          </cell>
          <cell r="D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</row>
        <row r="4815">
          <cell r="C4815" t="str">
            <v>Покупка автотранспорта</v>
          </cell>
          <cell r="D4815" t="str">
            <v>УК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450000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450000</v>
          </cell>
        </row>
        <row r="4816">
          <cell r="C4816" t="str">
            <v>Мебель</v>
          </cell>
          <cell r="D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</row>
        <row r="4817">
          <cell r="C4817" t="str">
            <v>Компьютерное и офисное оборудование</v>
          </cell>
          <cell r="D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</row>
        <row r="4818">
          <cell r="C4818" t="str">
            <v>Оборудование для службы безопасности</v>
          </cell>
          <cell r="D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</row>
        <row r="4819">
          <cell r="C4819" t="str">
            <v>Земельные участки</v>
          </cell>
          <cell r="D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</row>
        <row r="4820">
          <cell r="C4820" t="str">
            <v>Прочее</v>
          </cell>
          <cell r="D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</row>
        <row r="4821">
          <cell r="C4821" t="str">
            <v>Приобретение программного обеспечения</v>
          </cell>
          <cell r="D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</row>
        <row r="4822">
          <cell r="C4822" t="str">
            <v>Приобретение прочих НМА</v>
          </cell>
          <cell r="D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</row>
        <row r="4823">
          <cell r="C4823" t="str">
            <v>Доли в уставном капитале других компаний (долгосрочные выплаты)</v>
          </cell>
          <cell r="D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</row>
        <row r="4824">
          <cell r="C4824" t="str">
            <v>Акции (долгосрочные выплаты)</v>
          </cell>
          <cell r="D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</row>
        <row r="4825">
          <cell r="C4825" t="str">
            <v>Облигации (долгосрочные выплаты)</v>
          </cell>
          <cell r="D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</row>
        <row r="4826">
          <cell r="C4826" t="str">
            <v>Векселя (долгосрочные выплаты)</v>
          </cell>
          <cell r="D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</row>
        <row r="4827">
          <cell r="C4827" t="str">
            <v>Депозиты (долгосрочные выплаты)</v>
          </cell>
          <cell r="D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</row>
        <row r="4828">
          <cell r="C4828" t="str">
            <v>Прочие долгосрочные активы (долгосрочные выплаты)</v>
          </cell>
          <cell r="D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</row>
        <row r="4829">
          <cell r="C4829" t="str">
            <v>Расходы на НИР и НИОКР</v>
          </cell>
          <cell r="D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</row>
        <row r="4830">
          <cell r="C4830" t="str">
            <v>Разработка ТЗ на проектирование оборудования</v>
          </cell>
          <cell r="D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</row>
        <row r="4831">
          <cell r="C4831" t="str">
            <v>Разработка ТЗ на проектирование размещения оборудования</v>
          </cell>
          <cell r="D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</row>
        <row r="4832">
          <cell r="C4832" t="str">
            <v>Разработка ТЗ на организацию закупки и запуск технологического оборудования</v>
          </cell>
          <cell r="D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</row>
        <row r="4833">
          <cell r="C4833" t="str">
            <v>Разработка ТЗ на обучение персонала</v>
          </cell>
          <cell r="D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</row>
        <row r="4834">
          <cell r="C4834" t="str">
            <v>Разработка ТЗ на оказание прочих работ, услуг</v>
          </cell>
          <cell r="D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</row>
        <row r="4835">
          <cell r="C4835" t="str">
            <v>Предоставление долгосрочных кредитов и займов</v>
          </cell>
          <cell r="D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</row>
        <row r="4836">
          <cell r="C4836" t="str">
            <v>Предоставление краткосрочных кредитов и займов</v>
          </cell>
          <cell r="D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</row>
        <row r="4837">
          <cell r="C4837" t="str">
            <v>Предоставление прочих кредитов и займов</v>
          </cell>
          <cell r="D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</row>
        <row r="4838">
          <cell r="C4838" t="str">
            <v>Проектирование</v>
          </cell>
          <cell r="D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</row>
        <row r="4839">
          <cell r="C4839" t="str">
            <v>Генеральный подряд</v>
          </cell>
          <cell r="D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</row>
        <row r="4840">
          <cell r="C4840" t="str">
            <v>Прочие СМР</v>
          </cell>
          <cell r="D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</row>
        <row r="4841">
          <cell r="C4841" t="str">
            <v>Услуги по управлению проектом</v>
          </cell>
          <cell r="D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</row>
        <row r="4842">
          <cell r="C4842" t="str">
            <v>Ремонт офисных зданий, сооружений</v>
          </cell>
          <cell r="D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</row>
        <row r="4843">
          <cell r="C4843" t="str">
            <v>Затраты на развитие</v>
          </cell>
          <cell r="D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</row>
        <row r="4844">
          <cell r="C4844" t="str">
            <v>Оплата ГК "Роснанотех" доли в уставном капитале проектной компании</v>
          </cell>
          <cell r="D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</row>
        <row r="4845">
          <cell r="C4845" t="str">
            <v>Оплата  Соинвесторами доли в уставном капитале проектной компании</v>
          </cell>
          <cell r="D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</row>
        <row r="4846">
          <cell r="C4846" t="str">
            <v>Получение долгосрочных кредитов и займов</v>
          </cell>
          <cell r="D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</row>
        <row r="4847">
          <cell r="C4847" t="str">
            <v>Получение краткосрочных кредитов и займов</v>
          </cell>
          <cell r="D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</row>
        <row r="4848">
          <cell r="C4848" t="str">
            <v>Доли в уставном капитале других компаний (краткосрочные поступления)</v>
          </cell>
          <cell r="D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</row>
        <row r="4849">
          <cell r="C4849" t="str">
            <v>Акции (краткосрочные поступления)</v>
          </cell>
          <cell r="D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</row>
        <row r="4850">
          <cell r="C4850" t="str">
            <v>Облигации (краткосрочные поступления)</v>
          </cell>
          <cell r="D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</row>
        <row r="4851">
          <cell r="C4851" t="str">
            <v>Векселя (краткосрочные поступления)</v>
          </cell>
          <cell r="D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</row>
        <row r="4852">
          <cell r="C4852" t="str">
            <v>Депозиты (краткосрочные поступления)</v>
          </cell>
          <cell r="D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</row>
        <row r="4853">
          <cell r="C4853" t="str">
            <v>Overnight (краткосрочные поступления)</v>
          </cell>
          <cell r="D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</row>
        <row r="4854">
          <cell r="C4854" t="str">
            <v>Прочие краткосрочные финансовые вложения (краткосрочные поступления)</v>
          </cell>
          <cell r="D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</row>
        <row r="4855">
          <cell r="C4855" t="str">
            <v>По договорам в рамках ДДУ (краткосрочные поступления)</v>
          </cell>
          <cell r="D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</row>
        <row r="4856">
          <cell r="C4856" t="str">
            <v>По прочим договорам (краткосрочные поступления)</v>
          </cell>
          <cell r="D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</row>
        <row r="4857">
          <cell r="C4857" t="str">
            <v>Эмиссия акций</v>
          </cell>
          <cell r="D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</row>
        <row r="4858">
          <cell r="C4858" t="str">
            <v>Дивиденды полученные</v>
          </cell>
          <cell r="D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</row>
        <row r="4859">
          <cell r="C4859" t="str">
            <v>Прочие поступления по финансовой деятельности</v>
          </cell>
          <cell r="D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</row>
        <row r="4860">
          <cell r="C4860" t="str">
            <v>Сокращение ГК "Роснанотех" доли в уставном капитале проектной компании</v>
          </cell>
          <cell r="D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</row>
        <row r="4861">
          <cell r="C4861" t="str">
            <v>Сокращение Соинвесторами доли в уставном капитале проектной компании</v>
          </cell>
          <cell r="D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</row>
        <row r="4862">
          <cell r="C4862" t="str">
            <v>Погашение долгосрочных кредитов и займов</v>
          </cell>
          <cell r="D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</row>
        <row r="4863">
          <cell r="C4863" t="str">
            <v>Погашение краткосрочных кредитов и займов</v>
          </cell>
          <cell r="D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</row>
        <row r="4864">
          <cell r="C4864" t="str">
            <v>Доли в уставном капитале других компаний (краткосрочные выплаты)</v>
          </cell>
          <cell r="D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</row>
        <row r="4865">
          <cell r="C4865" t="str">
            <v>Акции (краткосрочные выплаты)</v>
          </cell>
          <cell r="D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</row>
        <row r="4866">
          <cell r="C4866" t="str">
            <v>Облигации (краткосрочные выплаты)</v>
          </cell>
          <cell r="D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</row>
        <row r="4867">
          <cell r="C4867" t="str">
            <v>Векселя (краткосрочные выплаты)</v>
          </cell>
          <cell r="D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</row>
        <row r="4868">
          <cell r="C4868" t="str">
            <v>Депозиты (краткосрочные выплаты)</v>
          </cell>
          <cell r="D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</row>
        <row r="4869">
          <cell r="C4869" t="str">
            <v>Overnight (краткосрочные выплаты)</v>
          </cell>
          <cell r="D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</row>
        <row r="4870">
          <cell r="C4870" t="str">
            <v>Прочие краткосрочные финансовые вложения (краткосрочные выплаты)</v>
          </cell>
          <cell r="D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</row>
        <row r="4871">
          <cell r="C4871" t="str">
            <v>По договорам в рамках ДДУ (краткосрочные выплаты)</v>
          </cell>
          <cell r="D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</row>
        <row r="4872">
          <cell r="C4872" t="str">
            <v>По прочим договорам (краткосрочные выплаты)</v>
          </cell>
          <cell r="D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</row>
        <row r="4873">
          <cell r="C4873" t="str">
            <v>Выкуп акций</v>
          </cell>
          <cell r="D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</row>
        <row r="4874">
          <cell r="C4874" t="str">
            <v>Дивиденды выплаченные</v>
          </cell>
          <cell r="D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</row>
        <row r="4875">
          <cell r="C4875" t="str">
            <v>Прочие выплаты</v>
          </cell>
          <cell r="D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</row>
        <row r="4876">
          <cell r="D4876" t="str">
            <v>УК</v>
          </cell>
          <cell r="H4876">
            <v>-12614726.5</v>
          </cell>
          <cell r="I4876">
            <v>-34165797.5</v>
          </cell>
          <cell r="J4876">
            <v>-13326451.5</v>
          </cell>
          <cell r="K4876">
            <v>-60106975.5</v>
          </cell>
          <cell r="L4876">
            <v>-10070443.616666667</v>
          </cell>
          <cell r="M4876">
            <v>-9793144.5166666657</v>
          </cell>
          <cell r="N4876">
            <v>-9704966.1416666657</v>
          </cell>
          <cell r="O4876">
            <v>-9877618.6016666684</v>
          </cell>
          <cell r="P4876">
            <v>-10466729.444216665</v>
          </cell>
          <cell r="Q4876">
            <v>-41946252.86421667</v>
          </cell>
          <cell r="R4876">
            <v>-10659992.174216665</v>
          </cell>
          <cell r="S4876">
            <v>-10531907.424216665</v>
          </cell>
          <cell r="T4876">
            <v>-10758312.644216668</v>
          </cell>
          <cell r="U4876">
            <v>-9703726.7167166658</v>
          </cell>
          <cell r="V4876">
            <v>-33073073.504216667</v>
          </cell>
          <cell r="W4876">
            <v>-10487813.504216667</v>
          </cell>
          <cell r="X4876">
            <v>-177073981.15290001</v>
          </cell>
        </row>
        <row r="4877">
          <cell r="C4877" t="str">
            <v>Поступления от реализации нанопродукции на внутреннем рынке</v>
          </cell>
          <cell r="D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</row>
        <row r="4878">
          <cell r="C4878" t="str">
            <v>Поступления от реализации нанопродукции на экспорт</v>
          </cell>
          <cell r="D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</row>
        <row r="4879">
          <cell r="C4879" t="str">
            <v>Поступления от прочей реализации</v>
          </cell>
          <cell r="D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</row>
        <row r="4880">
          <cell r="C4880" t="str">
            <v>Проценты по займам полученные</v>
          </cell>
          <cell r="D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</row>
        <row r="4881">
          <cell r="C4881" t="str">
            <v>Проценты по финансовым вложениям полученные</v>
          </cell>
          <cell r="D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</row>
        <row r="4882">
          <cell r="C4882" t="str">
            <v>Прочие проценты по финансовым вложениям полученные</v>
          </cell>
          <cell r="D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</row>
        <row r="4883">
          <cell r="C4883" t="str">
            <v>От совместной деятельности</v>
          </cell>
          <cell r="D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</row>
        <row r="4884">
          <cell r="C4884" t="str">
            <v>От реализации МПЗ (ТМЦ)</v>
          </cell>
          <cell r="D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</row>
        <row r="4885">
          <cell r="C4885" t="str">
            <v>От аренды</v>
          </cell>
          <cell r="D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</row>
        <row r="4886">
          <cell r="C4886" t="str">
            <v xml:space="preserve">От участия в других организациях  </v>
          </cell>
          <cell r="D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</row>
        <row r="4887">
          <cell r="C4887" t="str">
            <v>Пени, штрафы, неустойки</v>
          </cell>
          <cell r="D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</row>
        <row r="4888">
          <cell r="C4888" t="str">
            <v>Возмещение по страховым случаям</v>
          </cell>
          <cell r="D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</row>
        <row r="4889">
          <cell r="C4889" t="str">
            <v>Прочие поступления по операционной деятельности</v>
          </cell>
          <cell r="D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</row>
        <row r="4890">
          <cell r="C4890" t="str">
            <v>Сырье и основные материалы</v>
          </cell>
          <cell r="D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</row>
        <row r="4891">
          <cell r="C4891" t="str">
            <v>Вспомогательные материалы</v>
          </cell>
          <cell r="D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</row>
        <row r="4892">
          <cell r="C4892" t="str">
            <v>Топливо</v>
          </cell>
          <cell r="D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</row>
        <row r="4893">
          <cell r="C4893" t="str">
            <v>Электроэнергия</v>
          </cell>
          <cell r="D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</row>
        <row r="4894">
          <cell r="C4894" t="str">
            <v>Прочие материальные затраты</v>
          </cell>
          <cell r="D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</row>
        <row r="4895">
          <cell r="C4895" t="str">
            <v>Услуги подрядчиков по обслуживанию и ремонту оборудования</v>
          </cell>
          <cell r="D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</row>
        <row r="4896">
          <cell r="C4896" t="str">
            <v>Транспортные услуги</v>
          </cell>
          <cell r="D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</row>
        <row r="4897">
          <cell r="C4897" t="str">
            <v>Прочие услуги производственного характера</v>
          </cell>
          <cell r="D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</row>
        <row r="4898">
          <cell r="C4898" t="str">
            <v>Выплата на руки</v>
          </cell>
          <cell r="D4898" t="str">
            <v>УК</v>
          </cell>
          <cell r="H4898">
            <v>9963664.125</v>
          </cell>
          <cell r="I4898">
            <v>9963664.125</v>
          </cell>
          <cell r="J4898">
            <v>9963664.125</v>
          </cell>
          <cell r="K4898">
            <v>29890992.375</v>
          </cell>
          <cell r="L4898">
            <v>6743848.5</v>
          </cell>
          <cell r="M4898">
            <v>6743848.5</v>
          </cell>
          <cell r="N4898">
            <v>6767447.25</v>
          </cell>
          <cell r="O4898">
            <v>7299835.0499999998</v>
          </cell>
          <cell r="P4898">
            <v>7813032.3464999991</v>
          </cell>
          <cell r="Q4898">
            <v>7813032.3464999991</v>
          </cell>
          <cell r="R4898">
            <v>8073562.5464999992</v>
          </cell>
          <cell r="S4898">
            <v>8073562.5464999992</v>
          </cell>
          <cell r="T4898">
            <v>7552502.1464999989</v>
          </cell>
          <cell r="U4898">
            <v>7454803.3214999996</v>
          </cell>
          <cell r="V4898">
            <v>7291971.9465000005</v>
          </cell>
          <cell r="W4898">
            <v>7291971.9465000005</v>
          </cell>
          <cell r="X4898">
            <v>88919418.446999997</v>
          </cell>
        </row>
        <row r="4899">
          <cell r="C4899" t="str">
            <v>НДФЛ (только персонал)</v>
          </cell>
          <cell r="D4899" t="str">
            <v>УК</v>
          </cell>
          <cell r="H4899">
            <v>1495323.375</v>
          </cell>
          <cell r="I4899">
            <v>4061523.375</v>
          </cell>
          <cell r="J4899">
            <v>1495323.375</v>
          </cell>
          <cell r="K4899">
            <v>7052170.125</v>
          </cell>
          <cell r="L4899">
            <v>1013256.3566666667</v>
          </cell>
          <cell r="M4899">
            <v>1013256.3566666667</v>
          </cell>
          <cell r="N4899">
            <v>1016805.3566666667</v>
          </cell>
          <cell r="O4899">
            <v>1096539.5566666669</v>
          </cell>
          <cell r="P4899">
            <v>1173042.2101666667</v>
          </cell>
          <cell r="Q4899">
            <v>4794435.3101666672</v>
          </cell>
          <cell r="R4899">
            <v>1212190.4101666666</v>
          </cell>
          <cell r="S4899">
            <v>1212190.4101666666</v>
          </cell>
          <cell r="T4899">
            <v>1139276.0101666667</v>
          </cell>
          <cell r="U4899">
            <v>1119213.4351666667</v>
          </cell>
          <cell r="V4899">
            <v>3660945.8101666667</v>
          </cell>
          <cell r="W4899">
            <v>1100127.8101666667</v>
          </cell>
          <cell r="X4899">
            <v>19551279.033</v>
          </cell>
        </row>
        <row r="4900">
          <cell r="C4900" t="str">
            <v>Премии на руки</v>
          </cell>
          <cell r="D4900" t="str">
            <v>УК</v>
          </cell>
          <cell r="H4900">
            <v>0</v>
          </cell>
          <cell r="I4900">
            <v>17173800</v>
          </cell>
          <cell r="J4900">
            <v>0</v>
          </cell>
          <cell r="K4900">
            <v>17173800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24235476.899999999</v>
          </cell>
          <cell r="R4900">
            <v>0</v>
          </cell>
          <cell r="S4900">
            <v>0</v>
          </cell>
          <cell r="T4900">
            <v>36018</v>
          </cell>
          <cell r="U4900">
            <v>0</v>
          </cell>
          <cell r="V4900">
            <v>17173800</v>
          </cell>
          <cell r="W4900">
            <v>36018</v>
          </cell>
          <cell r="X4900">
            <v>41481312.899999999</v>
          </cell>
        </row>
        <row r="4901">
          <cell r="C4901" t="str">
            <v>Льготы, компенсации</v>
          </cell>
          <cell r="D4901" t="str">
            <v>УК</v>
          </cell>
          <cell r="H4901">
            <v>43500</v>
          </cell>
          <cell r="I4901">
            <v>43500</v>
          </cell>
          <cell r="J4901">
            <v>43500</v>
          </cell>
          <cell r="K4901">
            <v>130500</v>
          </cell>
          <cell r="L4901">
            <v>37174.810000000005</v>
          </cell>
          <cell r="M4901">
            <v>37174.810000000005</v>
          </cell>
          <cell r="N4901">
            <v>37327.060000000005</v>
          </cell>
          <cell r="O4901">
            <v>38545.060000000005</v>
          </cell>
          <cell r="P4901">
            <v>37327.060000000005</v>
          </cell>
          <cell r="Q4901">
            <v>37327.060000000005</v>
          </cell>
          <cell r="R4901">
            <v>38788.660000000003</v>
          </cell>
          <cell r="S4901">
            <v>38788.660000000003</v>
          </cell>
          <cell r="T4901">
            <v>35865.460000000006</v>
          </cell>
          <cell r="U4901">
            <v>35317.360000000001</v>
          </cell>
          <cell r="V4901">
            <v>34403.86</v>
          </cell>
          <cell r="W4901">
            <v>34403.86</v>
          </cell>
          <cell r="X4901">
            <v>442443.72000000003</v>
          </cell>
        </row>
        <row r="4902">
          <cell r="C4902" t="str">
            <v>Прочие удержания из з/п</v>
          </cell>
          <cell r="D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</row>
        <row r="4903">
          <cell r="C4903" t="str">
            <v>ЕСН – страховые взносы (включая ЕСН на выплаты членам СД)</v>
          </cell>
          <cell r="D4903" t="str">
            <v>УК</v>
          </cell>
          <cell r="H4903">
            <v>1018639</v>
          </cell>
          <cell r="I4903">
            <v>2805410</v>
          </cell>
          <cell r="J4903">
            <v>986064</v>
          </cell>
          <cell r="K4903">
            <v>4810113</v>
          </cell>
          <cell r="L4903">
            <v>2154263.9500000002</v>
          </cell>
          <cell r="M4903">
            <v>1733964.8499999999</v>
          </cell>
          <cell r="N4903">
            <v>1345236.4749999999</v>
          </cell>
          <cell r="O4903">
            <v>1288898.9349999998</v>
          </cell>
          <cell r="P4903">
            <v>1258427.82755</v>
          </cell>
          <cell r="Q4903">
            <v>4275381.2475499995</v>
          </cell>
          <cell r="R4903">
            <v>1121650.55755</v>
          </cell>
          <cell r="S4903">
            <v>1085465.80755</v>
          </cell>
          <cell r="T4903">
            <v>982751.02755</v>
          </cell>
          <cell r="U4903">
            <v>958792.60005000001</v>
          </cell>
          <cell r="V4903">
            <v>3090051.8875499992</v>
          </cell>
          <cell r="W4903">
            <v>938391.8875500001</v>
          </cell>
          <cell r="X4903">
            <v>20233277.052899998</v>
          </cell>
        </row>
        <row r="4904">
          <cell r="C4904" t="str">
            <v>Услуги мобильной связи</v>
          </cell>
          <cell r="D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</row>
        <row r="4905">
          <cell r="C4905" t="str">
            <v>Услуги фиксированной связи</v>
          </cell>
          <cell r="D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</row>
        <row r="4906">
          <cell r="C4906" t="str">
            <v>Услуги Интернет</v>
          </cell>
          <cell r="D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</row>
        <row r="4907">
          <cell r="C4907" t="str">
            <v xml:space="preserve">Почтово-телеграфные и курьерские расходы </v>
          </cell>
          <cell r="D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</row>
        <row r="4908">
          <cell r="C4908" t="str">
            <v>Аренда каналов связи</v>
          </cell>
          <cell r="D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</row>
        <row r="4909">
          <cell r="C4909" t="str">
            <v>Коммунальные услуги</v>
          </cell>
          <cell r="D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</row>
        <row r="4910">
          <cell r="C4910" t="str">
            <v>Повышение квалификации и проф.переподготовка</v>
          </cell>
          <cell r="D4910" t="str">
            <v>УК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60000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60000</v>
          </cell>
        </row>
        <row r="4911">
          <cell r="C4911" t="str">
            <v>Услуги по ремонту и обслуживанию оргтехники</v>
          </cell>
          <cell r="D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</row>
        <row r="4912">
          <cell r="C4912" t="str">
            <v>Запасные части и расходные материалы для оргтехники</v>
          </cell>
          <cell r="D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</row>
        <row r="4913">
          <cell r="C4913" t="str">
            <v>Аудиторские услуги</v>
          </cell>
          <cell r="D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</row>
        <row r="4914">
          <cell r="C4914" t="str">
            <v>Юридические услуги</v>
          </cell>
          <cell r="D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</row>
        <row r="4915">
          <cell r="C4915" t="str">
            <v>Консультационные услуги (семинары)</v>
          </cell>
          <cell r="D4915" t="str">
            <v>УК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63000</v>
          </cell>
          <cell r="Q4915">
            <v>250000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313000</v>
          </cell>
        </row>
        <row r="4916">
          <cell r="C4916" t="str">
            <v>Услуги пожарной, вневедомственной и сторожевой охраны</v>
          </cell>
          <cell r="D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</row>
        <row r="4917">
          <cell r="C4917" t="str">
            <v>Рекламно-информационные расходы</v>
          </cell>
          <cell r="D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</row>
        <row r="4918">
          <cell r="C4918" t="str">
            <v>Участие на выставках и семинарах</v>
          </cell>
          <cell r="D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</row>
        <row r="4919">
          <cell r="C4919" t="str">
            <v>Фирменная и сувенирная продукция</v>
          </cell>
          <cell r="D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</row>
        <row r="4920">
          <cell r="C4920" t="str">
            <v>Спонсорские и социальные проекты</v>
          </cell>
          <cell r="D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</row>
        <row r="4921">
          <cell r="C4921" t="str">
            <v>Прочие расходы (PR)</v>
          </cell>
          <cell r="D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</row>
        <row r="4922">
          <cell r="C4922" t="str">
            <v>Услуги  по подбору персонала</v>
          </cell>
          <cell r="D4922" t="str">
            <v>УК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650000</v>
          </cell>
          <cell r="X4922">
            <v>650000</v>
          </cell>
        </row>
        <row r="4923">
          <cell r="C4923" t="str">
            <v xml:space="preserve">Уборка </v>
          </cell>
          <cell r="D4923" t="str">
            <v>УК</v>
          </cell>
          <cell r="H4923">
            <v>50000</v>
          </cell>
          <cell r="I4923">
            <v>50000</v>
          </cell>
          <cell r="J4923">
            <v>50000</v>
          </cell>
          <cell r="K4923">
            <v>150000</v>
          </cell>
          <cell r="L4923">
            <v>54000</v>
          </cell>
          <cell r="M4923">
            <v>54000</v>
          </cell>
          <cell r="N4923">
            <v>54000</v>
          </cell>
          <cell r="O4923">
            <v>54000</v>
          </cell>
          <cell r="P4923">
            <v>54000</v>
          </cell>
          <cell r="Q4923">
            <v>54000</v>
          </cell>
          <cell r="R4923">
            <v>54000</v>
          </cell>
          <cell r="S4923">
            <v>54000</v>
          </cell>
          <cell r="T4923">
            <v>54000</v>
          </cell>
          <cell r="U4923">
            <v>54000</v>
          </cell>
          <cell r="V4923">
            <v>54000</v>
          </cell>
          <cell r="W4923">
            <v>54000</v>
          </cell>
          <cell r="X4923">
            <v>648000</v>
          </cell>
        </row>
        <row r="4924">
          <cell r="C4924" t="str">
            <v>Обустройство офиса</v>
          </cell>
          <cell r="D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</row>
        <row r="4925">
          <cell r="C4925" t="str">
            <v>Канцелярские расходы</v>
          </cell>
          <cell r="D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</row>
        <row r="4926">
          <cell r="C4926" t="str">
            <v>Хозяйственные расходы</v>
          </cell>
          <cell r="D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</row>
        <row r="4927">
          <cell r="C4927" t="str">
            <v>Вода, чай, кофе</v>
          </cell>
          <cell r="D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</row>
        <row r="4928">
          <cell r="C4928" t="str">
            <v>Ремонт/ТО автотранспорт</v>
          </cell>
          <cell r="D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</row>
        <row r="4929">
          <cell r="C4929" t="str">
            <v xml:space="preserve">Аренда машин </v>
          </cell>
          <cell r="D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</row>
        <row r="4930">
          <cell r="C4930" t="str">
            <v>Страхование автотранспорта</v>
          </cell>
          <cell r="D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</row>
        <row r="4931">
          <cell r="C4931" t="str">
            <v>ГСМ</v>
          </cell>
          <cell r="D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</row>
        <row r="4932">
          <cell r="C4932" t="str">
            <v>Мойка, парковка, прочее</v>
          </cell>
          <cell r="D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</row>
        <row r="4933">
          <cell r="C4933" t="str">
            <v>Аренда автостоянки</v>
          </cell>
          <cell r="D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</row>
        <row r="4934">
          <cell r="C4934" t="str">
            <v>Аутсорсинг</v>
          </cell>
          <cell r="D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</row>
        <row r="4935">
          <cell r="C4935" t="str">
            <v>Услуги по организации переводов</v>
          </cell>
          <cell r="D4935" t="str">
            <v>УК</v>
          </cell>
          <cell r="H4935">
            <v>0</v>
          </cell>
          <cell r="I4935">
            <v>3000</v>
          </cell>
          <cell r="J4935">
            <v>3000</v>
          </cell>
          <cell r="K4935">
            <v>6000</v>
          </cell>
          <cell r="L4935">
            <v>3000</v>
          </cell>
          <cell r="M4935">
            <v>3000</v>
          </cell>
          <cell r="N4935">
            <v>3000</v>
          </cell>
          <cell r="O4935">
            <v>3000</v>
          </cell>
          <cell r="P4935">
            <v>3000</v>
          </cell>
          <cell r="Q4935">
            <v>3000</v>
          </cell>
          <cell r="R4935">
            <v>3000</v>
          </cell>
          <cell r="S4935">
            <v>3000</v>
          </cell>
          <cell r="T4935">
            <v>3000</v>
          </cell>
          <cell r="U4935">
            <v>3000</v>
          </cell>
          <cell r="V4935">
            <v>3000</v>
          </cell>
          <cell r="W4935">
            <v>3000</v>
          </cell>
          <cell r="X4935">
            <v>36000</v>
          </cell>
        </row>
        <row r="4936">
          <cell r="C4936" t="str">
            <v>Услуги регистраторов, нотариальные услуги, сертификация</v>
          </cell>
          <cell r="D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</row>
        <row r="4937">
          <cell r="C4937" t="str">
            <v>Справочно-правовые программы, 1С, КИАС</v>
          </cell>
          <cell r="D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</row>
        <row r="4938">
          <cell r="C4938" t="str">
            <v>Подписка на периодические издания</v>
          </cell>
          <cell r="D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</row>
        <row r="4939">
          <cell r="C4939" t="str">
            <v>Прочие работы и услуги сторонних организаций</v>
          </cell>
          <cell r="D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</row>
        <row r="4940">
          <cell r="C4940" t="str">
            <v>Командировочные расходы</v>
          </cell>
          <cell r="D4940" t="str">
            <v>УК</v>
          </cell>
          <cell r="H4940">
            <v>43600</v>
          </cell>
          <cell r="I4940">
            <v>29900</v>
          </cell>
          <cell r="J4940">
            <v>29900</v>
          </cell>
          <cell r="K4940">
            <v>103400</v>
          </cell>
          <cell r="L4940">
            <v>29900</v>
          </cell>
          <cell r="M4940">
            <v>29900</v>
          </cell>
          <cell r="N4940">
            <v>29900</v>
          </cell>
          <cell r="O4940">
            <v>61800</v>
          </cell>
          <cell r="P4940">
            <v>29900</v>
          </cell>
          <cell r="Q4940">
            <v>43600</v>
          </cell>
          <cell r="R4940">
            <v>61800</v>
          </cell>
          <cell r="S4940">
            <v>29900</v>
          </cell>
          <cell r="T4940">
            <v>29900</v>
          </cell>
          <cell r="U4940">
            <v>43600</v>
          </cell>
          <cell r="V4940">
            <v>29900</v>
          </cell>
          <cell r="W4940">
            <v>29900</v>
          </cell>
          <cell r="X4940">
            <v>450000</v>
          </cell>
        </row>
        <row r="4941">
          <cell r="C4941" t="str">
            <v>Представительские расходы</v>
          </cell>
          <cell r="D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</row>
        <row r="4942">
          <cell r="C4942" t="str">
            <v>Арендная плата по направлениям (арендодателям)</v>
          </cell>
          <cell r="D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</row>
        <row r="4943">
          <cell r="C4943" t="str">
            <v>Лизинг</v>
          </cell>
          <cell r="D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</row>
        <row r="4944">
          <cell r="C4944" t="str">
            <v>Расходы на страхование</v>
          </cell>
          <cell r="D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</row>
        <row r="4945">
          <cell r="C4945" t="str">
            <v>Водный налог</v>
          </cell>
          <cell r="D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</row>
        <row r="4946">
          <cell r="C4946" t="str">
            <v>Плата за землю</v>
          </cell>
          <cell r="D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</row>
        <row r="4947">
          <cell r="C4947" t="str">
            <v>Транспортный налог</v>
          </cell>
          <cell r="D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</row>
        <row r="4948">
          <cell r="C4948" t="str">
            <v>Налог на имущество</v>
          </cell>
          <cell r="D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</row>
        <row r="4949">
          <cell r="C4949" t="str">
            <v xml:space="preserve">Прочие налоги, относимые на с/с </v>
          </cell>
          <cell r="D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</row>
        <row r="4950">
          <cell r="C4950" t="str">
            <v>Патентные расходы</v>
          </cell>
          <cell r="D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</row>
        <row r="4951">
          <cell r="C4951" t="str">
            <v>Затраты на экологию (кроме налогов и сборов (ст. ст. 20000 и 21500))</v>
          </cell>
          <cell r="D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</row>
        <row r="4952">
          <cell r="C4952" t="str">
            <v>Затраты на охрану труда</v>
          </cell>
          <cell r="D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</row>
        <row r="4953">
          <cell r="C4953" t="str">
            <v>Расходы социального характера</v>
          </cell>
          <cell r="D4953" t="str">
            <v>УК</v>
          </cell>
          <cell r="H4953">
            <v>0</v>
          </cell>
          <cell r="I4953">
            <v>35000</v>
          </cell>
          <cell r="J4953">
            <v>65000</v>
          </cell>
          <cell r="K4953">
            <v>100000</v>
          </cell>
          <cell r="L4953">
            <v>35000</v>
          </cell>
          <cell r="M4953">
            <v>178000</v>
          </cell>
          <cell r="N4953">
            <v>35000</v>
          </cell>
          <cell r="O4953">
            <v>35000</v>
          </cell>
          <cell r="P4953">
            <v>35000</v>
          </cell>
          <cell r="Q4953">
            <v>35000</v>
          </cell>
          <cell r="R4953">
            <v>35000</v>
          </cell>
          <cell r="S4953">
            <v>35000</v>
          </cell>
          <cell r="T4953">
            <v>250000</v>
          </cell>
          <cell r="U4953">
            <v>35000</v>
          </cell>
          <cell r="V4953">
            <v>1735000</v>
          </cell>
          <cell r="W4953">
            <v>35000</v>
          </cell>
          <cell r="X4953">
            <v>2478000</v>
          </cell>
        </row>
        <row r="4954">
          <cell r="C4954" t="str">
            <v>НДС</v>
          </cell>
          <cell r="D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</row>
        <row r="4955">
          <cell r="C4955" t="str">
            <v>Налог на прибыль</v>
          </cell>
          <cell r="D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</row>
        <row r="4956">
          <cell r="C4956" t="str">
            <v>Прочие налоги</v>
          </cell>
          <cell r="D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</row>
        <row r="4957">
          <cell r="C4957" t="str">
            <v xml:space="preserve">Проценты по долгосрочным кредитам </v>
          </cell>
          <cell r="D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</row>
        <row r="4958">
          <cell r="C4958" t="str">
            <v>Проценты по краткосрочным кредитам</v>
          </cell>
          <cell r="D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</row>
        <row r="4959">
          <cell r="C4959" t="str">
            <v>Проценты по долгосрочным займам</v>
          </cell>
          <cell r="D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</row>
        <row r="4960">
          <cell r="C4960" t="str">
            <v>Проценты по краткосрочным займам</v>
          </cell>
          <cell r="D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</row>
        <row r="4961">
          <cell r="C4961" t="str">
            <v>Прочие проценты к уплате</v>
          </cell>
          <cell r="D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</row>
        <row r="4962">
          <cell r="C4962" t="str">
            <v>Оплата услуг кредитных организаций (за исключением ст. ст. 20500 и 21600)</v>
          </cell>
          <cell r="D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</row>
        <row r="4963">
          <cell r="C4963" t="str">
            <v>Пени, штрафы, неустойки признанные или по которым получено решение суда</v>
          </cell>
          <cell r="D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0</v>
          </cell>
        </row>
        <row r="4964">
          <cell r="C4964" t="str">
            <v>Затраты социального характера (кроме персонала)</v>
          </cell>
          <cell r="D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</row>
        <row r="4965">
          <cell r="C4965" t="str">
            <v>От содержания социальной сферы</v>
          </cell>
          <cell r="D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</row>
        <row r="4966">
          <cell r="C4966" t="str">
            <v>Добровольное медицинское страхование</v>
          </cell>
          <cell r="D4966" t="str">
            <v>УК</v>
          </cell>
          <cell r="H4966">
            <v>0</v>
          </cell>
          <cell r="I4966">
            <v>0</v>
          </cell>
          <cell r="J4966">
            <v>690000</v>
          </cell>
          <cell r="K4966">
            <v>690000</v>
          </cell>
          <cell r="L4966">
            <v>0</v>
          </cell>
          <cell r="M4966">
            <v>0</v>
          </cell>
          <cell r="N4966">
            <v>416250</v>
          </cell>
          <cell r="O4966">
            <v>0</v>
          </cell>
          <cell r="P4966">
            <v>0</v>
          </cell>
          <cell r="Q4966">
            <v>405000</v>
          </cell>
          <cell r="R4966">
            <v>0</v>
          </cell>
          <cell r="S4966">
            <v>0</v>
          </cell>
          <cell r="T4966">
            <v>675000</v>
          </cell>
          <cell r="U4966">
            <v>0</v>
          </cell>
          <cell r="V4966">
            <v>0</v>
          </cell>
          <cell r="W4966">
            <v>315000</v>
          </cell>
          <cell r="X4966">
            <v>1811250</v>
          </cell>
        </row>
        <row r="4967">
          <cell r="C4967" t="str">
            <v>Выплаты вознаграждений членам Советов директоров и ревизионной комиссии</v>
          </cell>
          <cell r="D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</row>
        <row r="4968">
          <cell r="C4968" t="str">
            <v>Расходы на управление капиталом (переоценка, реестр, консультации)</v>
          </cell>
          <cell r="D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</row>
        <row r="4969">
          <cell r="C4969" t="str">
            <v xml:space="preserve">Расходы на проведение ежегодного собрания акционеров </v>
          </cell>
          <cell r="D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</row>
        <row r="4970">
          <cell r="C4970" t="str">
            <v>Расходы на службу безопасности</v>
          </cell>
          <cell r="D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</row>
        <row r="4971">
          <cell r="C4971" t="str">
            <v>Расходы на развитие</v>
          </cell>
          <cell r="D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</row>
        <row r="4972">
          <cell r="C4972" t="str">
            <v>Прочие расходы</v>
          </cell>
          <cell r="D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</row>
        <row r="4973">
          <cell r="C4973" t="str">
            <v>Поступления от реализации основных средств</v>
          </cell>
          <cell r="D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</row>
        <row r="4974">
          <cell r="C4974" t="str">
            <v>Поступления от реализации НМА</v>
          </cell>
          <cell r="D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</row>
        <row r="4975">
          <cell r="C4975" t="str">
            <v>Поступления от реализации прочих активов</v>
          </cell>
          <cell r="D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</row>
        <row r="4976">
          <cell r="C4976" t="str">
            <v>Доли в уставном капитале других компаний (долгосрочные поступления)</v>
          </cell>
          <cell r="D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</row>
        <row r="4977">
          <cell r="C4977" t="str">
            <v>Акции (долгосрочные поступления)</v>
          </cell>
          <cell r="D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</row>
        <row r="4978">
          <cell r="C4978" t="str">
            <v>Облигации (долгосрочные поступления)</v>
          </cell>
          <cell r="D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</row>
        <row r="4979">
          <cell r="C4979" t="str">
            <v>Векселя (долгосрочные поступления)</v>
          </cell>
          <cell r="D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</row>
        <row r="4980">
          <cell r="C4980" t="str">
            <v>Депозиты (долгосрочные поступления)</v>
          </cell>
          <cell r="D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</row>
        <row r="4981">
          <cell r="C4981" t="str">
            <v>Прочие долгосрочные активы (долгосрочные поступления)</v>
          </cell>
          <cell r="D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</row>
        <row r="4982">
          <cell r="C4982" t="str">
            <v>Возврат предоставленных долгосрочных кредитов и займов</v>
          </cell>
          <cell r="D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</row>
        <row r="4983">
          <cell r="C4983" t="str">
            <v>Возврат предоставленных краткосрочных кредитов и займов</v>
          </cell>
          <cell r="D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</row>
        <row r="4984">
          <cell r="C4984" t="str">
            <v>Возврат предоставленных прочих кредитов и займов</v>
          </cell>
          <cell r="D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</row>
        <row r="4985">
          <cell r="C4985" t="str">
            <v>Прочие поступления по инвестиционной деятельности</v>
          </cell>
          <cell r="D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</row>
        <row r="4986">
          <cell r="C4986" t="str">
            <v>Основное оборудование (01)</v>
          </cell>
          <cell r="D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</row>
        <row r="4987">
          <cell r="C4987" t="str">
            <v>Основное оборудование (02)</v>
          </cell>
          <cell r="D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</row>
        <row r="4988">
          <cell r="C4988" t="str">
            <v>Вспомогательное оборудование</v>
          </cell>
          <cell r="D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</row>
        <row r="4989">
          <cell r="C4989" t="str">
            <v>Покупка автотранспорта</v>
          </cell>
          <cell r="D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</row>
        <row r="4990">
          <cell r="C4990" t="str">
            <v>Мебель</v>
          </cell>
          <cell r="D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</row>
        <row r="4991">
          <cell r="C4991" t="str">
            <v>Компьютерное и офисное оборудование</v>
          </cell>
          <cell r="D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</row>
        <row r="4992">
          <cell r="C4992" t="str">
            <v>Оборудование для службы безопасности</v>
          </cell>
          <cell r="D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</row>
        <row r="4993">
          <cell r="C4993" t="str">
            <v>Земельные участки</v>
          </cell>
          <cell r="D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</row>
        <row r="4994">
          <cell r="C4994" t="str">
            <v>Прочее</v>
          </cell>
          <cell r="D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</row>
        <row r="4995">
          <cell r="C4995" t="str">
            <v>Приобретение программного обеспечения</v>
          </cell>
          <cell r="D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</row>
        <row r="4996">
          <cell r="C4996" t="str">
            <v>Приобретение прочих НМА</v>
          </cell>
          <cell r="D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0</v>
          </cell>
        </row>
        <row r="4997">
          <cell r="C4997" t="str">
            <v>Доли в уставном капитале других компаний (долгосрочные выплаты)</v>
          </cell>
          <cell r="D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  <cell r="W4997">
            <v>0</v>
          </cell>
          <cell r="X4997">
            <v>0</v>
          </cell>
        </row>
        <row r="4998">
          <cell r="C4998" t="str">
            <v>Акции (долгосрочные выплаты)</v>
          </cell>
          <cell r="D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0</v>
          </cell>
        </row>
        <row r="4999">
          <cell r="C4999" t="str">
            <v>Облигации (долгосрочные выплаты)</v>
          </cell>
          <cell r="D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0</v>
          </cell>
        </row>
        <row r="5000">
          <cell r="C5000" t="str">
            <v>Векселя (долгосрочные выплаты)</v>
          </cell>
          <cell r="D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0</v>
          </cell>
        </row>
        <row r="5001">
          <cell r="C5001" t="str">
            <v>Депозиты (долгосрочные выплаты)</v>
          </cell>
          <cell r="D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0</v>
          </cell>
        </row>
        <row r="5002">
          <cell r="C5002" t="str">
            <v>Прочие долгосрочные активы (долгосрочные выплаты)</v>
          </cell>
          <cell r="D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0</v>
          </cell>
        </row>
        <row r="5003">
          <cell r="C5003" t="str">
            <v>Расходы на НИР и НИОКР</v>
          </cell>
          <cell r="D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0</v>
          </cell>
        </row>
        <row r="5004">
          <cell r="C5004" t="str">
            <v>Разработка ТЗ на проектирование оборудования</v>
          </cell>
          <cell r="D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>
            <v>0</v>
          </cell>
          <cell r="X5004">
            <v>0</v>
          </cell>
        </row>
        <row r="5005">
          <cell r="C5005" t="str">
            <v>Разработка ТЗ на проектирование размещения оборудования</v>
          </cell>
          <cell r="D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0</v>
          </cell>
        </row>
        <row r="5006">
          <cell r="C5006" t="str">
            <v>Разработка ТЗ на организацию закупки и запуск технологического оборудования</v>
          </cell>
          <cell r="D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>
            <v>0</v>
          </cell>
          <cell r="X5006">
            <v>0</v>
          </cell>
        </row>
        <row r="5007">
          <cell r="C5007" t="str">
            <v>Разработка ТЗ на обучение персонала</v>
          </cell>
          <cell r="D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0</v>
          </cell>
        </row>
        <row r="5008">
          <cell r="C5008" t="str">
            <v>Разработка ТЗ на оказание прочих работ, услуг</v>
          </cell>
          <cell r="D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0</v>
          </cell>
        </row>
        <row r="5009">
          <cell r="C5009" t="str">
            <v>Предоставление долгосрочных кредитов и займов</v>
          </cell>
          <cell r="D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0</v>
          </cell>
        </row>
        <row r="5010">
          <cell r="C5010" t="str">
            <v>Предоставление краткосрочных кредитов и займов</v>
          </cell>
          <cell r="D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  <cell r="W5010">
            <v>0</v>
          </cell>
          <cell r="X5010">
            <v>0</v>
          </cell>
        </row>
        <row r="5011">
          <cell r="C5011" t="str">
            <v>Предоставление прочих кредитов и займов</v>
          </cell>
          <cell r="D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0</v>
          </cell>
        </row>
        <row r="5012">
          <cell r="C5012" t="str">
            <v>Проектирование</v>
          </cell>
          <cell r="D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0</v>
          </cell>
        </row>
        <row r="5013">
          <cell r="C5013" t="str">
            <v>Генеральный подряд</v>
          </cell>
          <cell r="D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0</v>
          </cell>
        </row>
        <row r="5014">
          <cell r="C5014" t="str">
            <v>Прочие СМР</v>
          </cell>
          <cell r="D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0</v>
          </cell>
        </row>
        <row r="5015">
          <cell r="C5015" t="str">
            <v>Услуги по управлению проектом</v>
          </cell>
          <cell r="D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0</v>
          </cell>
        </row>
        <row r="5016">
          <cell r="C5016" t="str">
            <v>Ремонт офисных зданий, сооружений</v>
          </cell>
          <cell r="D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0</v>
          </cell>
        </row>
        <row r="5017">
          <cell r="C5017" t="str">
            <v>Затраты на развитие</v>
          </cell>
          <cell r="D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0</v>
          </cell>
        </row>
        <row r="5018">
          <cell r="C5018" t="str">
            <v>Оплата ГК "Роснанотех" доли в уставном капитале проектной компании</v>
          </cell>
          <cell r="D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</row>
        <row r="5019">
          <cell r="C5019" t="str">
            <v>Оплата  Соинвесторами доли в уставном капитале проектной компании</v>
          </cell>
          <cell r="D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V5019">
            <v>0</v>
          </cell>
          <cell r="W5019">
            <v>0</v>
          </cell>
          <cell r="X5019">
            <v>0</v>
          </cell>
        </row>
        <row r="5020">
          <cell r="C5020" t="str">
            <v>Получение долгосрочных кредитов и займов</v>
          </cell>
          <cell r="D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>
            <v>0</v>
          </cell>
          <cell r="X5020">
            <v>0</v>
          </cell>
        </row>
        <row r="5021">
          <cell r="C5021" t="str">
            <v>Получение краткосрочных кредитов и займов</v>
          </cell>
          <cell r="D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>
            <v>0</v>
          </cell>
          <cell r="X5021">
            <v>0</v>
          </cell>
        </row>
        <row r="5022">
          <cell r="C5022" t="str">
            <v>Доли в уставном капитале других компаний (краткосрочные поступления)</v>
          </cell>
          <cell r="D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0</v>
          </cell>
        </row>
        <row r="5023">
          <cell r="C5023" t="str">
            <v>Акции (краткосрочные поступления)</v>
          </cell>
          <cell r="D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0</v>
          </cell>
        </row>
        <row r="5024">
          <cell r="C5024" t="str">
            <v>Облигации (краткосрочные поступления)</v>
          </cell>
          <cell r="D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>
            <v>0</v>
          </cell>
          <cell r="X5024">
            <v>0</v>
          </cell>
        </row>
        <row r="5025">
          <cell r="C5025" t="str">
            <v>Векселя (краткосрочные поступления)</v>
          </cell>
          <cell r="D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</row>
        <row r="5026">
          <cell r="C5026" t="str">
            <v>Депозиты (краткосрочные поступления)</v>
          </cell>
          <cell r="D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</row>
        <row r="5027">
          <cell r="C5027" t="str">
            <v>Overnight (краткосрочные поступления)</v>
          </cell>
          <cell r="D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</row>
        <row r="5028">
          <cell r="C5028" t="str">
            <v>Прочие краткосрочные финансовые вложения (краткосрочные поступления)</v>
          </cell>
          <cell r="D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</row>
        <row r="5029">
          <cell r="C5029" t="str">
            <v>По договорам в рамках ДДУ (краткосрочные поступления)</v>
          </cell>
          <cell r="D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0</v>
          </cell>
        </row>
        <row r="5030">
          <cell r="C5030" t="str">
            <v>По прочим договорам (краткосрочные поступления)</v>
          </cell>
          <cell r="D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0</v>
          </cell>
        </row>
        <row r="5031">
          <cell r="C5031" t="str">
            <v>Эмиссия акций</v>
          </cell>
          <cell r="D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  <cell r="U5031">
            <v>0</v>
          </cell>
          <cell r="V5031">
            <v>0</v>
          </cell>
          <cell r="W5031">
            <v>0</v>
          </cell>
          <cell r="X5031">
            <v>0</v>
          </cell>
        </row>
        <row r="5032">
          <cell r="C5032" t="str">
            <v>Дивиденды полученные</v>
          </cell>
          <cell r="D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>
            <v>0</v>
          </cell>
          <cell r="X5032">
            <v>0</v>
          </cell>
        </row>
        <row r="5033">
          <cell r="C5033" t="str">
            <v>Прочие поступления по финансовой деятельности</v>
          </cell>
          <cell r="D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0</v>
          </cell>
        </row>
        <row r="5034">
          <cell r="C5034" t="str">
            <v>Сокращение ГК "Роснанотех" доли в уставном капитале проектной компании</v>
          </cell>
          <cell r="D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0</v>
          </cell>
        </row>
        <row r="5035">
          <cell r="C5035" t="str">
            <v>Сокращение Соинвесторами доли в уставном капитале проектной компании</v>
          </cell>
          <cell r="D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0</v>
          </cell>
        </row>
        <row r="5036">
          <cell r="C5036" t="str">
            <v>Погашение долгосрочных кредитов и займов</v>
          </cell>
          <cell r="D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0</v>
          </cell>
        </row>
        <row r="5037">
          <cell r="C5037" t="str">
            <v>Погашение краткосрочных кредитов и займов</v>
          </cell>
          <cell r="D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0</v>
          </cell>
          <cell r="X5037">
            <v>0</v>
          </cell>
        </row>
        <row r="5038">
          <cell r="C5038" t="str">
            <v>Доли в уставном капитале других компаний (краткосрочные выплаты)</v>
          </cell>
          <cell r="D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</row>
        <row r="5039">
          <cell r="C5039" t="str">
            <v>Акции (краткосрочные выплаты)</v>
          </cell>
          <cell r="D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0</v>
          </cell>
        </row>
        <row r="5040">
          <cell r="C5040" t="str">
            <v>Облигации (краткосрочные выплаты)</v>
          </cell>
          <cell r="D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0</v>
          </cell>
        </row>
        <row r="5041">
          <cell r="C5041" t="str">
            <v>Векселя (краткосрочные выплаты)</v>
          </cell>
          <cell r="D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0</v>
          </cell>
        </row>
        <row r="5042">
          <cell r="C5042" t="str">
            <v>Депозиты (краткосрочные выплаты)</v>
          </cell>
          <cell r="D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0</v>
          </cell>
        </row>
        <row r="5043">
          <cell r="C5043" t="str">
            <v>Overnight (краткосрочные выплаты)</v>
          </cell>
          <cell r="D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0</v>
          </cell>
          <cell r="X5043">
            <v>0</v>
          </cell>
        </row>
        <row r="5044">
          <cell r="C5044" t="str">
            <v>Прочие краткосрочные финансовые вложения (краткосрочные выплаты)</v>
          </cell>
          <cell r="D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V5044">
            <v>0</v>
          </cell>
          <cell r="W5044">
            <v>0</v>
          </cell>
          <cell r="X5044">
            <v>0</v>
          </cell>
        </row>
        <row r="5045">
          <cell r="C5045" t="str">
            <v>По договорам в рамках ДДУ (краткосрочные выплаты)</v>
          </cell>
          <cell r="D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0</v>
          </cell>
        </row>
        <row r="5046">
          <cell r="C5046" t="str">
            <v>По прочим договорам (краткосрочные выплаты)</v>
          </cell>
          <cell r="D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  <cell r="W5046">
            <v>0</v>
          </cell>
          <cell r="X5046">
            <v>0</v>
          </cell>
        </row>
        <row r="5047">
          <cell r="C5047" t="str">
            <v>Выкуп акций</v>
          </cell>
          <cell r="D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  <cell r="W5047">
            <v>0</v>
          </cell>
          <cell r="X5047">
            <v>0</v>
          </cell>
        </row>
        <row r="5048">
          <cell r="C5048" t="str">
            <v>Дивиденды выплаченные</v>
          </cell>
          <cell r="D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  <cell r="W5048">
            <v>0</v>
          </cell>
          <cell r="X5048">
            <v>0</v>
          </cell>
        </row>
        <row r="5049">
          <cell r="C5049" t="str">
            <v>Прочие выплаты</v>
          </cell>
          <cell r="D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0</v>
          </cell>
          <cell r="X5049">
            <v>0</v>
          </cell>
        </row>
        <row r="5050">
          <cell r="D5050" t="str">
            <v>УК</v>
          </cell>
          <cell r="H5050">
            <v>-5147372</v>
          </cell>
          <cell r="I5050">
            <v>-1507383.0485029998</v>
          </cell>
          <cell r="J5050">
            <v>-2199786.0643999996</v>
          </cell>
          <cell r="K5050">
            <v>-8854541.1129029989</v>
          </cell>
          <cell r="L5050">
            <v>-321800</v>
          </cell>
          <cell r="M5050">
            <v>-48615.44</v>
          </cell>
          <cell r="N5050">
            <v>-321800</v>
          </cell>
          <cell r="O5050">
            <v>-321800</v>
          </cell>
          <cell r="P5050">
            <v>-321800</v>
          </cell>
          <cell r="Q5050">
            <v>-833320</v>
          </cell>
          <cell r="R5050">
            <v>-571800</v>
          </cell>
          <cell r="S5050">
            <v>-671800</v>
          </cell>
          <cell r="T5050">
            <v>-497457</v>
          </cell>
          <cell r="U5050">
            <v>-571800</v>
          </cell>
          <cell r="V5050">
            <v>-671800</v>
          </cell>
          <cell r="W5050">
            <v>206265680</v>
          </cell>
          <cell r="X5050">
            <v>201111887.56</v>
          </cell>
        </row>
        <row r="5051">
          <cell r="C5051" t="str">
            <v>Поступления от реализации нанопродукции на внутреннем рынке</v>
          </cell>
          <cell r="D5051" t="str">
            <v>УК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207149000</v>
          </cell>
          <cell r="X5051">
            <v>207149000</v>
          </cell>
        </row>
        <row r="5052">
          <cell r="C5052" t="str">
            <v>Поступления от реализации нанопродукции на экспорт</v>
          </cell>
          <cell r="D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0</v>
          </cell>
          <cell r="X5052">
            <v>0</v>
          </cell>
        </row>
        <row r="5053">
          <cell r="C5053" t="str">
            <v>Поступления от прочей реализации</v>
          </cell>
          <cell r="D5053" t="str">
            <v>УК</v>
          </cell>
          <cell r="H5053">
            <v>832100</v>
          </cell>
          <cell r="I5053">
            <v>832100</v>
          </cell>
          <cell r="J5053">
            <v>920851.05</v>
          </cell>
          <cell r="K5053">
            <v>2585051.0499999998</v>
          </cell>
          <cell r="L5053">
            <v>0</v>
          </cell>
          <cell r="M5053">
            <v>273184.56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1000863</v>
          </cell>
          <cell r="U5053">
            <v>0</v>
          </cell>
          <cell r="V5053">
            <v>0</v>
          </cell>
          <cell r="W5053">
            <v>0</v>
          </cell>
          <cell r="X5053">
            <v>1274047.56</v>
          </cell>
        </row>
        <row r="5054">
          <cell r="C5054" t="str">
            <v>Проценты по займам полученные</v>
          </cell>
          <cell r="D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  <cell r="W5054">
            <v>0</v>
          </cell>
          <cell r="X5054">
            <v>0</v>
          </cell>
        </row>
        <row r="5055">
          <cell r="C5055" t="str">
            <v>Проценты по финансовым вложениям полученные</v>
          </cell>
          <cell r="D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0</v>
          </cell>
          <cell r="X5055">
            <v>0</v>
          </cell>
        </row>
        <row r="5056">
          <cell r="C5056" t="str">
            <v>Прочие проценты по финансовым вложениям полученные</v>
          </cell>
          <cell r="D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0</v>
          </cell>
          <cell r="X5056">
            <v>0</v>
          </cell>
        </row>
        <row r="5057">
          <cell r="C5057" t="str">
            <v>От совместной деятельности</v>
          </cell>
          <cell r="D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</row>
        <row r="5058">
          <cell r="C5058" t="str">
            <v>От реализации МПЗ (ТМЦ)</v>
          </cell>
          <cell r="D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>
            <v>0</v>
          </cell>
          <cell r="X5058">
            <v>0</v>
          </cell>
        </row>
        <row r="5059">
          <cell r="C5059" t="str">
            <v>От аренды</v>
          </cell>
          <cell r="D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0</v>
          </cell>
        </row>
        <row r="5060">
          <cell r="C5060" t="str">
            <v xml:space="preserve">От участия в других организациях  </v>
          </cell>
          <cell r="D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0</v>
          </cell>
        </row>
        <row r="5061">
          <cell r="C5061" t="str">
            <v>Пени, штрафы, неустойки</v>
          </cell>
          <cell r="D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</row>
        <row r="5062">
          <cell r="C5062" t="str">
            <v>Возмещение по страховым случаям</v>
          </cell>
          <cell r="D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</row>
        <row r="5063">
          <cell r="C5063" t="str">
            <v>Прочие поступления по операционной деятельности</v>
          </cell>
          <cell r="D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0</v>
          </cell>
        </row>
        <row r="5064">
          <cell r="C5064" t="str">
            <v>Сырье и основные материалы</v>
          </cell>
          <cell r="D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0</v>
          </cell>
        </row>
        <row r="5065">
          <cell r="C5065" t="str">
            <v>Вспомогательные материалы</v>
          </cell>
          <cell r="D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0</v>
          </cell>
        </row>
        <row r="5066">
          <cell r="C5066" t="str">
            <v>Топливо</v>
          </cell>
          <cell r="D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0</v>
          </cell>
        </row>
        <row r="5067">
          <cell r="C5067" t="str">
            <v>Электроэнергия</v>
          </cell>
          <cell r="D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W5067">
            <v>0</v>
          </cell>
          <cell r="X5067">
            <v>0</v>
          </cell>
        </row>
        <row r="5068">
          <cell r="C5068" t="str">
            <v>Прочие материальные затраты</v>
          </cell>
          <cell r="D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0</v>
          </cell>
        </row>
        <row r="5069">
          <cell r="C5069" t="str">
            <v>Услуги подрядчиков по обслуживанию и ремонту оборудования</v>
          </cell>
          <cell r="D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0</v>
          </cell>
        </row>
        <row r="5070">
          <cell r="C5070" t="str">
            <v>Транспортные услуги</v>
          </cell>
          <cell r="D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0</v>
          </cell>
        </row>
        <row r="5071">
          <cell r="C5071" t="str">
            <v>Прочие услуги производственного характера</v>
          </cell>
          <cell r="D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0</v>
          </cell>
        </row>
        <row r="5072">
          <cell r="C5072" t="str">
            <v>Выплата на руки</v>
          </cell>
          <cell r="D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  <cell r="U5072">
            <v>0</v>
          </cell>
          <cell r="V5072">
            <v>0</v>
          </cell>
          <cell r="W5072">
            <v>0</v>
          </cell>
          <cell r="X5072">
            <v>0</v>
          </cell>
        </row>
        <row r="5073">
          <cell r="C5073" t="str">
            <v>НДФЛ (только персонал)</v>
          </cell>
          <cell r="D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  <cell r="U5073">
            <v>0</v>
          </cell>
          <cell r="V5073">
            <v>0</v>
          </cell>
          <cell r="W5073">
            <v>0</v>
          </cell>
          <cell r="X5073">
            <v>0</v>
          </cell>
        </row>
        <row r="5074">
          <cell r="C5074" t="str">
            <v>Премии на руки</v>
          </cell>
          <cell r="D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0</v>
          </cell>
        </row>
        <row r="5075">
          <cell r="C5075" t="str">
            <v>Льготы, компенсации</v>
          </cell>
          <cell r="D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0</v>
          </cell>
        </row>
        <row r="5076">
          <cell r="C5076" t="str">
            <v>Прочие удержания из з/п</v>
          </cell>
          <cell r="D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0</v>
          </cell>
        </row>
        <row r="5077">
          <cell r="C5077" t="str">
            <v>ЕСН – страховые взносы (включая ЕСН на выплаты членам СД)</v>
          </cell>
          <cell r="D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0</v>
          </cell>
        </row>
        <row r="5078">
          <cell r="C5078" t="str">
            <v>Услуги мобильной связи</v>
          </cell>
          <cell r="D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0</v>
          </cell>
        </row>
        <row r="5079">
          <cell r="C5079" t="str">
            <v>Услуги фиксированной связи</v>
          </cell>
          <cell r="D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0</v>
          </cell>
          <cell r="X5079">
            <v>0</v>
          </cell>
        </row>
        <row r="5080">
          <cell r="C5080" t="str">
            <v>Услуги Интернет</v>
          </cell>
          <cell r="D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0</v>
          </cell>
        </row>
        <row r="5081">
          <cell r="C5081" t="str">
            <v xml:space="preserve">Почтово-телеграфные и курьерские расходы </v>
          </cell>
          <cell r="D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0</v>
          </cell>
          <cell r="X5081">
            <v>0</v>
          </cell>
        </row>
        <row r="5082">
          <cell r="C5082" t="str">
            <v>Аренда каналов связи</v>
          </cell>
          <cell r="D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0</v>
          </cell>
          <cell r="X5082">
            <v>0</v>
          </cell>
        </row>
        <row r="5083">
          <cell r="C5083" t="str">
            <v>Коммунальные услуги</v>
          </cell>
          <cell r="D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  <cell r="W5083">
            <v>0</v>
          </cell>
          <cell r="X5083">
            <v>0</v>
          </cell>
        </row>
        <row r="5084">
          <cell r="C5084" t="str">
            <v>Повышение квалификации и проф.переподготовка</v>
          </cell>
          <cell r="D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>
            <v>0</v>
          </cell>
          <cell r="X5084">
            <v>0</v>
          </cell>
        </row>
        <row r="5085">
          <cell r="C5085" t="str">
            <v>Услуги по ремонту и обслуживанию оргтехники</v>
          </cell>
          <cell r="D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V5085">
            <v>0</v>
          </cell>
          <cell r="W5085">
            <v>0</v>
          </cell>
          <cell r="X5085">
            <v>0</v>
          </cell>
        </row>
        <row r="5086">
          <cell r="C5086" t="str">
            <v>Запасные части и расходные материалы для оргтехники</v>
          </cell>
          <cell r="D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  <cell r="W5086">
            <v>0</v>
          </cell>
          <cell r="X5086">
            <v>0</v>
          </cell>
        </row>
        <row r="5087">
          <cell r="C5087" t="str">
            <v>Аудиторские услуги</v>
          </cell>
          <cell r="D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  <cell r="W5087">
            <v>0</v>
          </cell>
          <cell r="X5087">
            <v>0</v>
          </cell>
        </row>
        <row r="5088">
          <cell r="C5088" t="str">
            <v>Юридические услуги</v>
          </cell>
          <cell r="D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>
            <v>0</v>
          </cell>
          <cell r="X5088">
            <v>0</v>
          </cell>
        </row>
        <row r="5089">
          <cell r="C5089" t="str">
            <v>Консультационные услуги (семинары)</v>
          </cell>
          <cell r="D5089" t="str">
            <v>УК</v>
          </cell>
          <cell r="H5089">
            <v>0</v>
          </cell>
          <cell r="I5089">
            <v>0</v>
          </cell>
          <cell r="J5089">
            <v>1588525</v>
          </cell>
          <cell r="K5089">
            <v>1588525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311520</v>
          </cell>
          <cell r="R5089">
            <v>0</v>
          </cell>
          <cell r="S5089">
            <v>0</v>
          </cell>
          <cell r="T5089">
            <v>311520</v>
          </cell>
          <cell r="U5089">
            <v>0</v>
          </cell>
          <cell r="V5089">
            <v>0</v>
          </cell>
          <cell r="W5089">
            <v>311520</v>
          </cell>
          <cell r="X5089">
            <v>934560</v>
          </cell>
        </row>
        <row r="5090">
          <cell r="C5090" t="str">
            <v>Услуги пожарной, вневедомственной и сторожевой охраны</v>
          </cell>
          <cell r="D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V5090">
            <v>0</v>
          </cell>
          <cell r="W5090">
            <v>0</v>
          </cell>
          <cell r="X5090">
            <v>0</v>
          </cell>
        </row>
        <row r="5091">
          <cell r="C5091" t="str">
            <v>Рекламно-информационные расходы</v>
          </cell>
          <cell r="D5091" t="str">
            <v>УК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50000</v>
          </cell>
          <cell r="S5091">
            <v>150000</v>
          </cell>
          <cell r="T5091">
            <v>50000</v>
          </cell>
          <cell r="U5091">
            <v>50000</v>
          </cell>
          <cell r="V5091">
            <v>150000</v>
          </cell>
          <cell r="W5091">
            <v>50000</v>
          </cell>
          <cell r="X5091">
            <v>500000</v>
          </cell>
        </row>
        <row r="5092">
          <cell r="C5092" t="str">
            <v>Участие на выставках и семинарах</v>
          </cell>
          <cell r="D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>
            <v>0</v>
          </cell>
          <cell r="X5092">
            <v>0</v>
          </cell>
        </row>
        <row r="5093">
          <cell r="C5093" t="str">
            <v>Фирменная и сувенирная продукция</v>
          </cell>
          <cell r="D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</row>
        <row r="5094">
          <cell r="C5094" t="str">
            <v>Спонсорские и социальные проекты</v>
          </cell>
          <cell r="D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  <cell r="W5094">
            <v>0</v>
          </cell>
          <cell r="X5094">
            <v>0</v>
          </cell>
        </row>
        <row r="5095">
          <cell r="C5095" t="str">
            <v>Прочие расходы (PR)</v>
          </cell>
          <cell r="D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</row>
        <row r="5096">
          <cell r="C5096" t="str">
            <v>Услуги  по подбору персонала</v>
          </cell>
          <cell r="D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</row>
        <row r="5097">
          <cell r="C5097" t="str">
            <v xml:space="preserve">Уборка </v>
          </cell>
          <cell r="D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>
            <v>0</v>
          </cell>
          <cell r="X5097">
            <v>0</v>
          </cell>
        </row>
        <row r="5098">
          <cell r="C5098" t="str">
            <v>Обустройство офиса</v>
          </cell>
          <cell r="D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</row>
        <row r="5099">
          <cell r="C5099" t="str">
            <v>Канцелярские расходы</v>
          </cell>
          <cell r="D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</row>
        <row r="5100">
          <cell r="C5100" t="str">
            <v>Хозяйственные расходы</v>
          </cell>
          <cell r="D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>
            <v>0</v>
          </cell>
          <cell r="X5100">
            <v>0</v>
          </cell>
        </row>
        <row r="5101">
          <cell r="C5101" t="str">
            <v>Вода, чай, кофе</v>
          </cell>
          <cell r="D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</row>
        <row r="5102">
          <cell r="C5102" t="str">
            <v>Ремонт/ТО автотранспорт</v>
          </cell>
          <cell r="D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</row>
        <row r="5103">
          <cell r="C5103" t="str">
            <v xml:space="preserve">Аренда машин </v>
          </cell>
          <cell r="D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>
            <v>0</v>
          </cell>
          <cell r="X5103">
            <v>0</v>
          </cell>
        </row>
        <row r="5104">
          <cell r="C5104" t="str">
            <v>Страхование автотранспорта</v>
          </cell>
          <cell r="D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>
            <v>0</v>
          </cell>
          <cell r="X5104">
            <v>0</v>
          </cell>
        </row>
        <row r="5105">
          <cell r="C5105" t="str">
            <v>ГСМ</v>
          </cell>
          <cell r="D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</row>
        <row r="5106">
          <cell r="C5106" t="str">
            <v>Мойка, парковка, прочее</v>
          </cell>
          <cell r="D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</row>
        <row r="5107">
          <cell r="C5107" t="str">
            <v>Аренда автостоянки</v>
          </cell>
          <cell r="D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>
            <v>0</v>
          </cell>
          <cell r="X5107">
            <v>0</v>
          </cell>
        </row>
        <row r="5108">
          <cell r="C5108" t="str">
            <v>Аутсорсинг</v>
          </cell>
          <cell r="D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</row>
        <row r="5109">
          <cell r="C5109" t="str">
            <v>Услуги по организации переводов</v>
          </cell>
          <cell r="D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</row>
        <row r="5110">
          <cell r="C5110" t="str">
            <v>Услуги регистраторов, нотариальные услуги, сертификация</v>
          </cell>
          <cell r="D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</row>
        <row r="5111">
          <cell r="C5111" t="str">
            <v>Справочно-правовые программы, 1С, КИАС</v>
          </cell>
          <cell r="D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  <cell r="W5111">
            <v>0</v>
          </cell>
          <cell r="X5111">
            <v>0</v>
          </cell>
        </row>
        <row r="5112">
          <cell r="C5112" t="str">
            <v>Подписка на периодические издания</v>
          </cell>
          <cell r="D5112" t="str">
            <v>УК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V5112">
            <v>0</v>
          </cell>
          <cell r="W5112">
            <v>0</v>
          </cell>
          <cell r="X5112">
            <v>0</v>
          </cell>
        </row>
        <row r="5113">
          <cell r="C5113" t="str">
            <v>Прочие работы и услуги сторонних организаций</v>
          </cell>
          <cell r="D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>
            <v>0</v>
          </cell>
          <cell r="X5113">
            <v>0</v>
          </cell>
        </row>
        <row r="5114">
          <cell r="C5114" t="str">
            <v>Командировочные расходы</v>
          </cell>
          <cell r="D5114" t="str">
            <v>УК</v>
          </cell>
          <cell r="H5114">
            <v>229472</v>
          </cell>
          <cell r="I5114">
            <v>363800</v>
          </cell>
          <cell r="J5114">
            <v>363800</v>
          </cell>
          <cell r="K5114">
            <v>957072</v>
          </cell>
          <cell r="L5114">
            <v>321800</v>
          </cell>
          <cell r="M5114">
            <v>321800</v>
          </cell>
          <cell r="N5114">
            <v>321800</v>
          </cell>
          <cell r="O5114">
            <v>321800</v>
          </cell>
          <cell r="P5114">
            <v>321800</v>
          </cell>
          <cell r="Q5114">
            <v>321800</v>
          </cell>
          <cell r="R5114">
            <v>321800</v>
          </cell>
          <cell r="S5114">
            <v>321800</v>
          </cell>
          <cell r="T5114">
            <v>321800</v>
          </cell>
          <cell r="U5114">
            <v>321800</v>
          </cell>
          <cell r="V5114">
            <v>321800</v>
          </cell>
          <cell r="W5114">
            <v>321800</v>
          </cell>
          <cell r="X5114">
            <v>3861600</v>
          </cell>
        </row>
        <row r="5115">
          <cell r="C5115" t="str">
            <v>Представительские расходы</v>
          </cell>
          <cell r="D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>
            <v>0</v>
          </cell>
          <cell r="X5115">
            <v>0</v>
          </cell>
        </row>
        <row r="5116">
          <cell r="C5116" t="str">
            <v>Арендная плата по направлениям (арендодателям)</v>
          </cell>
          <cell r="D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V5116">
            <v>0</v>
          </cell>
          <cell r="W5116">
            <v>0</v>
          </cell>
          <cell r="X5116">
            <v>0</v>
          </cell>
        </row>
        <row r="5117">
          <cell r="C5117" t="str">
            <v>Лизинг</v>
          </cell>
          <cell r="D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  <cell r="W5117">
            <v>0</v>
          </cell>
          <cell r="X5117">
            <v>0</v>
          </cell>
        </row>
        <row r="5118">
          <cell r="C5118" t="str">
            <v>Расходы на страхование</v>
          </cell>
          <cell r="D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0</v>
          </cell>
          <cell r="X5118">
            <v>0</v>
          </cell>
        </row>
        <row r="5119">
          <cell r="C5119" t="str">
            <v>Водный налог</v>
          </cell>
          <cell r="D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>
            <v>0</v>
          </cell>
          <cell r="X5119">
            <v>0</v>
          </cell>
        </row>
        <row r="5120">
          <cell r="C5120" t="str">
            <v>Плата за землю</v>
          </cell>
          <cell r="D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>
            <v>0</v>
          </cell>
          <cell r="X5120">
            <v>0</v>
          </cell>
        </row>
        <row r="5121">
          <cell r="C5121" t="str">
            <v>Транспортный налог</v>
          </cell>
          <cell r="D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  <cell r="W5121">
            <v>0</v>
          </cell>
          <cell r="X5121">
            <v>0</v>
          </cell>
        </row>
        <row r="5122">
          <cell r="C5122" t="str">
            <v>Налог на имущество</v>
          </cell>
          <cell r="D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  <cell r="W5122">
            <v>0</v>
          </cell>
          <cell r="X5122">
            <v>0</v>
          </cell>
        </row>
        <row r="5123">
          <cell r="C5123" t="str">
            <v xml:space="preserve">Прочие налоги, относимые на с/с </v>
          </cell>
          <cell r="D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>
            <v>0</v>
          </cell>
          <cell r="X5123">
            <v>0</v>
          </cell>
        </row>
        <row r="5124">
          <cell r="C5124" t="str">
            <v>Патентные расходы</v>
          </cell>
          <cell r="D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V5124">
            <v>0</v>
          </cell>
          <cell r="W5124">
            <v>0</v>
          </cell>
          <cell r="X5124">
            <v>0</v>
          </cell>
        </row>
        <row r="5125">
          <cell r="C5125" t="str">
            <v>Затраты на экологию (кроме налогов и сборов (ст. ст. 20000 и 21500))</v>
          </cell>
          <cell r="D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>
            <v>0</v>
          </cell>
          <cell r="X5125">
            <v>0</v>
          </cell>
        </row>
        <row r="5126">
          <cell r="C5126" t="str">
            <v>Затраты на охрану труда</v>
          </cell>
          <cell r="D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>
            <v>0</v>
          </cell>
          <cell r="X5126">
            <v>0</v>
          </cell>
        </row>
        <row r="5127">
          <cell r="C5127" t="str">
            <v>Расходы социального характера</v>
          </cell>
          <cell r="D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0</v>
          </cell>
        </row>
        <row r="5128">
          <cell r="C5128" t="str">
            <v>НДС</v>
          </cell>
          <cell r="D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V5128">
            <v>0</v>
          </cell>
          <cell r="W5128">
            <v>0</v>
          </cell>
          <cell r="X5128">
            <v>0</v>
          </cell>
        </row>
        <row r="5129">
          <cell r="C5129" t="str">
            <v>Налог на прибыль</v>
          </cell>
          <cell r="D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  <cell r="W5129">
            <v>0</v>
          </cell>
          <cell r="X5129">
            <v>0</v>
          </cell>
        </row>
        <row r="5130">
          <cell r="C5130" t="str">
            <v>Прочие налоги</v>
          </cell>
          <cell r="D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</row>
        <row r="5131">
          <cell r="C5131" t="str">
            <v xml:space="preserve">Проценты по долгосрочным кредитам </v>
          </cell>
          <cell r="D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V5131">
            <v>0</v>
          </cell>
          <cell r="W5131">
            <v>0</v>
          </cell>
          <cell r="X5131">
            <v>0</v>
          </cell>
        </row>
        <row r="5132">
          <cell r="C5132" t="str">
            <v>Проценты по краткосрочным кредитам</v>
          </cell>
          <cell r="D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  <cell r="U5132">
            <v>0</v>
          </cell>
          <cell r="V5132">
            <v>0</v>
          </cell>
          <cell r="W5132">
            <v>0</v>
          </cell>
          <cell r="X5132">
            <v>0</v>
          </cell>
        </row>
        <row r="5133">
          <cell r="C5133" t="str">
            <v>Проценты по долгосрочным займам</v>
          </cell>
          <cell r="D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  <cell r="W5133">
            <v>0</v>
          </cell>
          <cell r="X5133">
            <v>0</v>
          </cell>
        </row>
        <row r="5134">
          <cell r="C5134" t="str">
            <v>Проценты по краткосрочным займам</v>
          </cell>
          <cell r="D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  <cell r="U5134">
            <v>0</v>
          </cell>
          <cell r="V5134">
            <v>0</v>
          </cell>
          <cell r="W5134">
            <v>0</v>
          </cell>
          <cell r="X5134">
            <v>0</v>
          </cell>
        </row>
        <row r="5135">
          <cell r="C5135" t="str">
            <v>Прочие проценты к уплате</v>
          </cell>
          <cell r="D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  <cell r="U5135">
            <v>0</v>
          </cell>
          <cell r="V5135">
            <v>0</v>
          </cell>
          <cell r="W5135">
            <v>0</v>
          </cell>
          <cell r="X5135">
            <v>0</v>
          </cell>
        </row>
        <row r="5136">
          <cell r="C5136" t="str">
            <v>Оплата услуг кредитных организаций (за исключением ст. ст. 20500 и 21600)</v>
          </cell>
          <cell r="D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>
            <v>0</v>
          </cell>
          <cell r="X5136">
            <v>0</v>
          </cell>
        </row>
        <row r="5137">
          <cell r="C5137" t="str">
            <v>Пени, штрафы, неустойки признанные или по которым получено решение суда</v>
          </cell>
          <cell r="D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  <cell r="W5137">
            <v>0</v>
          </cell>
          <cell r="X5137">
            <v>0</v>
          </cell>
        </row>
        <row r="5138">
          <cell r="C5138" t="str">
            <v>Затраты социального характера (кроме персонала)</v>
          </cell>
          <cell r="D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  <cell r="W5138">
            <v>0</v>
          </cell>
          <cell r="X5138">
            <v>0</v>
          </cell>
        </row>
        <row r="5139">
          <cell r="C5139" t="str">
            <v>От содержания социальной сферы</v>
          </cell>
          <cell r="D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  <cell r="W5139">
            <v>0</v>
          </cell>
          <cell r="X5139">
            <v>0</v>
          </cell>
        </row>
        <row r="5140">
          <cell r="C5140" t="str">
            <v>Добровольное медицинское страхование</v>
          </cell>
          <cell r="D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  <cell r="W5140">
            <v>0</v>
          </cell>
          <cell r="X5140">
            <v>0</v>
          </cell>
        </row>
        <row r="5141">
          <cell r="C5141" t="str">
            <v>Выплаты вознаграждений членам Советов директоров и ревизионной комиссии</v>
          </cell>
          <cell r="D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  <cell r="W5141">
            <v>0</v>
          </cell>
          <cell r="X5141">
            <v>0</v>
          </cell>
        </row>
        <row r="5142">
          <cell r="C5142" t="str">
            <v>Расходы на управление капиталом (переоценка, реестр, консультации)</v>
          </cell>
          <cell r="D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>
            <v>0</v>
          </cell>
          <cell r="X5142">
            <v>0</v>
          </cell>
        </row>
        <row r="5143">
          <cell r="C5143" t="str">
            <v xml:space="preserve">Расходы на проведение ежегодного собрания акционеров </v>
          </cell>
          <cell r="D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>
            <v>0</v>
          </cell>
          <cell r="X5143">
            <v>0</v>
          </cell>
        </row>
        <row r="5144">
          <cell r="C5144" t="str">
            <v>Расходы на службу безопасности</v>
          </cell>
          <cell r="D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>
            <v>0</v>
          </cell>
          <cell r="X5144">
            <v>0</v>
          </cell>
        </row>
        <row r="5145">
          <cell r="C5145" t="str">
            <v>Расходы на развитие</v>
          </cell>
          <cell r="D5145" t="str">
            <v>УК</v>
          </cell>
          <cell r="H5145">
            <v>5750000</v>
          </cell>
          <cell r="I5145">
            <v>65053.04</v>
          </cell>
          <cell r="J5145">
            <v>0</v>
          </cell>
          <cell r="K5145">
            <v>5815053.04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200000</v>
          </cell>
          <cell r="R5145">
            <v>200000</v>
          </cell>
          <cell r="S5145">
            <v>200000</v>
          </cell>
          <cell r="T5145">
            <v>815000</v>
          </cell>
          <cell r="U5145">
            <v>200000</v>
          </cell>
          <cell r="V5145">
            <v>200000</v>
          </cell>
          <cell r="W5145">
            <v>200000</v>
          </cell>
          <cell r="X5145">
            <v>2015000</v>
          </cell>
        </row>
        <row r="5146">
          <cell r="C5146" t="str">
            <v>Прочие расходы</v>
          </cell>
          <cell r="D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>
            <v>0</v>
          </cell>
          <cell r="X5146">
            <v>0</v>
          </cell>
        </row>
        <row r="5147">
          <cell r="C5147" t="str">
            <v>Поступления от реализации основных средств</v>
          </cell>
          <cell r="D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>
            <v>0</v>
          </cell>
          <cell r="X5147">
            <v>0</v>
          </cell>
        </row>
        <row r="5148">
          <cell r="C5148" t="str">
            <v>Поступления от реализации НМА</v>
          </cell>
          <cell r="D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  <cell r="W5148">
            <v>0</v>
          </cell>
          <cell r="X5148">
            <v>0</v>
          </cell>
        </row>
        <row r="5149">
          <cell r="C5149" t="str">
            <v>Поступления от реализации прочих активов</v>
          </cell>
          <cell r="D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  <cell r="W5149">
            <v>0</v>
          </cell>
          <cell r="X5149">
            <v>0</v>
          </cell>
        </row>
        <row r="5150">
          <cell r="C5150" t="str">
            <v>Доли в уставном капитале других компаний (долгосрочные поступления)</v>
          </cell>
          <cell r="D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  <cell r="W5150">
            <v>0</v>
          </cell>
          <cell r="X5150">
            <v>0</v>
          </cell>
        </row>
        <row r="5151">
          <cell r="C5151" t="str">
            <v>Акции (долгосрочные поступления)</v>
          </cell>
          <cell r="D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  <cell r="W5151">
            <v>0</v>
          </cell>
          <cell r="X5151">
            <v>0</v>
          </cell>
        </row>
        <row r="5152">
          <cell r="C5152" t="str">
            <v>Облигации (долгосрочные поступления)</v>
          </cell>
          <cell r="D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</row>
        <row r="5153">
          <cell r="C5153" t="str">
            <v>Векселя (долгосрочные поступления)</v>
          </cell>
          <cell r="D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</row>
        <row r="5154">
          <cell r="C5154" t="str">
            <v>Депозиты (долгосрочные поступления)</v>
          </cell>
          <cell r="D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</row>
        <row r="5155">
          <cell r="C5155" t="str">
            <v>Прочие долгосрочные активы (долгосрочные поступления)</v>
          </cell>
          <cell r="D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  <cell r="W5155">
            <v>0</v>
          </cell>
          <cell r="X5155">
            <v>0</v>
          </cell>
        </row>
        <row r="5156">
          <cell r="C5156" t="str">
            <v>Возврат предоставленных долгосрочных кредитов и займов</v>
          </cell>
          <cell r="D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  <cell r="W5156">
            <v>0</v>
          </cell>
          <cell r="X5156">
            <v>0</v>
          </cell>
        </row>
        <row r="5157">
          <cell r="C5157" t="str">
            <v>Возврат предоставленных краткосрочных кредитов и займов</v>
          </cell>
          <cell r="D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0</v>
          </cell>
          <cell r="X5157">
            <v>0</v>
          </cell>
        </row>
        <row r="5158">
          <cell r="C5158" t="str">
            <v>Возврат предоставленных прочих кредитов и займов</v>
          </cell>
          <cell r="D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  <cell r="W5158">
            <v>0</v>
          </cell>
          <cell r="X5158">
            <v>0</v>
          </cell>
        </row>
        <row r="5159">
          <cell r="C5159" t="str">
            <v>Прочие поступления по инвестиционной деятельности</v>
          </cell>
          <cell r="D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  <cell r="W5159">
            <v>0</v>
          </cell>
          <cell r="X5159">
            <v>0</v>
          </cell>
        </row>
        <row r="5160">
          <cell r="C5160" t="str">
            <v>Основное оборудование (01)</v>
          </cell>
          <cell r="D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>
            <v>0</v>
          </cell>
          <cell r="X5160">
            <v>0</v>
          </cell>
        </row>
        <row r="5161">
          <cell r="C5161" t="str">
            <v>Основное оборудование (02)</v>
          </cell>
          <cell r="D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>
            <v>0</v>
          </cell>
          <cell r="X5161">
            <v>0</v>
          </cell>
        </row>
        <row r="5162">
          <cell r="C5162" t="str">
            <v>Вспомогательное оборудование</v>
          </cell>
          <cell r="D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  <cell r="W5162">
            <v>0</v>
          </cell>
          <cell r="X5162">
            <v>0</v>
          </cell>
        </row>
        <row r="5163">
          <cell r="C5163" t="str">
            <v>Покупка автотранспорта</v>
          </cell>
          <cell r="D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V5163">
            <v>0</v>
          </cell>
          <cell r="W5163">
            <v>0</v>
          </cell>
          <cell r="X5163">
            <v>0</v>
          </cell>
        </row>
        <row r="5164">
          <cell r="C5164" t="str">
            <v>Мебель</v>
          </cell>
          <cell r="D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  <cell r="W5164">
            <v>0</v>
          </cell>
          <cell r="X5164">
            <v>0</v>
          </cell>
        </row>
        <row r="5165">
          <cell r="C5165" t="str">
            <v>Компьютерное и офисное оборудование</v>
          </cell>
          <cell r="D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  <cell r="W5165">
            <v>0</v>
          </cell>
          <cell r="X5165">
            <v>0</v>
          </cell>
        </row>
        <row r="5166">
          <cell r="C5166" t="str">
            <v>Оборудование для службы безопасности</v>
          </cell>
          <cell r="D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</row>
        <row r="5167">
          <cell r="C5167" t="str">
            <v>Земельные участки</v>
          </cell>
          <cell r="D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  <cell r="W5167">
            <v>0</v>
          </cell>
          <cell r="X5167">
            <v>0</v>
          </cell>
        </row>
        <row r="5168">
          <cell r="C5168" t="str">
            <v>Прочее</v>
          </cell>
          <cell r="D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  <cell r="W5168">
            <v>0</v>
          </cell>
          <cell r="X5168">
            <v>0</v>
          </cell>
        </row>
        <row r="5169">
          <cell r="C5169" t="str">
            <v>Приобретение программного обеспечения</v>
          </cell>
          <cell r="D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  <cell r="W5169">
            <v>0</v>
          </cell>
          <cell r="X5169">
            <v>0</v>
          </cell>
        </row>
        <row r="5170">
          <cell r="C5170" t="str">
            <v>Приобретение прочих НМА</v>
          </cell>
          <cell r="D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</row>
        <row r="5171">
          <cell r="C5171" t="str">
            <v>Доли в уставном капитале других компаний (долгосрочные выплаты)</v>
          </cell>
          <cell r="D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  <cell r="W5171">
            <v>0</v>
          </cell>
          <cell r="X5171">
            <v>0</v>
          </cell>
        </row>
        <row r="5172">
          <cell r="C5172" t="str">
            <v>Акции (долгосрочные выплаты)</v>
          </cell>
          <cell r="D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  <cell r="W5172">
            <v>0</v>
          </cell>
          <cell r="X5172">
            <v>0</v>
          </cell>
        </row>
        <row r="5173">
          <cell r="C5173" t="str">
            <v>Облигации (долгосрочные выплаты)</v>
          </cell>
          <cell r="D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  <cell r="W5173">
            <v>0</v>
          </cell>
          <cell r="X5173">
            <v>0</v>
          </cell>
        </row>
        <row r="5174">
          <cell r="C5174" t="str">
            <v>Векселя (долгосрочные выплаты)</v>
          </cell>
          <cell r="D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  <cell r="W5174">
            <v>0</v>
          </cell>
          <cell r="X5174">
            <v>0</v>
          </cell>
        </row>
        <row r="5175">
          <cell r="C5175" t="str">
            <v>Депозиты (долгосрочные выплаты)</v>
          </cell>
          <cell r="D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>
            <v>0</v>
          </cell>
          <cell r="X5175">
            <v>0</v>
          </cell>
        </row>
        <row r="5176">
          <cell r="C5176" t="str">
            <v>Прочие долгосрочные активы (долгосрочные выплаты)</v>
          </cell>
          <cell r="D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>
            <v>0</v>
          </cell>
          <cell r="X5176">
            <v>0</v>
          </cell>
        </row>
        <row r="5177">
          <cell r="C5177" t="str">
            <v>Расходы на НИР и НИОКР</v>
          </cell>
          <cell r="D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  <cell r="W5177">
            <v>0</v>
          </cell>
          <cell r="X5177">
            <v>0</v>
          </cell>
        </row>
        <row r="5178">
          <cell r="C5178" t="str">
            <v>Разработка ТЗ на проектирование оборудования</v>
          </cell>
          <cell r="D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>
            <v>0</v>
          </cell>
          <cell r="X5178">
            <v>0</v>
          </cell>
        </row>
        <row r="5179">
          <cell r="C5179" t="str">
            <v>Разработка ТЗ на проектирование размещения оборудования</v>
          </cell>
          <cell r="D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  <cell r="W5179">
            <v>0</v>
          </cell>
          <cell r="X5179">
            <v>0</v>
          </cell>
        </row>
        <row r="5180">
          <cell r="C5180" t="str">
            <v>Разработка ТЗ на организацию закупки и запуск технологического оборудования</v>
          </cell>
          <cell r="D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  <cell r="W5180">
            <v>0</v>
          </cell>
          <cell r="X5180">
            <v>0</v>
          </cell>
        </row>
        <row r="5181">
          <cell r="C5181" t="str">
            <v>Разработка ТЗ на обучение персонала</v>
          </cell>
          <cell r="D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>
            <v>0</v>
          </cell>
          <cell r="X5181">
            <v>0</v>
          </cell>
        </row>
        <row r="5182">
          <cell r="C5182" t="str">
            <v>Разработка ТЗ на оказание прочих работ, услуг</v>
          </cell>
          <cell r="D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  <cell r="W5182">
            <v>0</v>
          </cell>
          <cell r="X5182">
            <v>0</v>
          </cell>
        </row>
        <row r="5183">
          <cell r="C5183" t="str">
            <v>Предоставление долгосрочных кредитов и займов</v>
          </cell>
          <cell r="D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  <cell r="W5183">
            <v>0</v>
          </cell>
          <cell r="X5183">
            <v>0</v>
          </cell>
        </row>
        <row r="5184">
          <cell r="C5184" t="str">
            <v>Предоставление краткосрочных кредитов и займов</v>
          </cell>
          <cell r="D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  <cell r="W5184">
            <v>0</v>
          </cell>
          <cell r="X5184">
            <v>0</v>
          </cell>
        </row>
        <row r="5185">
          <cell r="C5185" t="str">
            <v>Предоставление прочих кредитов и займов</v>
          </cell>
          <cell r="D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>
            <v>0</v>
          </cell>
          <cell r="X5185">
            <v>0</v>
          </cell>
        </row>
        <row r="5186">
          <cell r="C5186" t="str">
            <v>Проектирование</v>
          </cell>
          <cell r="D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>
            <v>0</v>
          </cell>
          <cell r="X5186">
            <v>0</v>
          </cell>
        </row>
        <row r="5187">
          <cell r="C5187" t="str">
            <v>Генеральный подряд</v>
          </cell>
          <cell r="D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  <cell r="W5187">
            <v>0</v>
          </cell>
          <cell r="X5187">
            <v>0</v>
          </cell>
        </row>
        <row r="5188">
          <cell r="C5188" t="str">
            <v>Прочие СМР</v>
          </cell>
          <cell r="D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>
            <v>0</v>
          </cell>
          <cell r="X5188">
            <v>0</v>
          </cell>
        </row>
        <row r="5189">
          <cell r="C5189" t="str">
            <v>Услуги по управлению проектом</v>
          </cell>
          <cell r="D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  <cell r="W5189">
            <v>0</v>
          </cell>
          <cell r="X5189">
            <v>0</v>
          </cell>
        </row>
        <row r="5190">
          <cell r="C5190" t="str">
            <v>Ремонт офисных зданий, сооружений</v>
          </cell>
          <cell r="D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  <cell r="W5190">
            <v>0</v>
          </cell>
          <cell r="X5190">
            <v>0</v>
          </cell>
        </row>
        <row r="5191">
          <cell r="C5191" t="str">
            <v>Затраты на развитие</v>
          </cell>
          <cell r="D5191" t="str">
            <v>УК</v>
          </cell>
          <cell r="H5191">
            <v>0</v>
          </cell>
          <cell r="I5191">
            <v>1910630.0085029998</v>
          </cell>
          <cell r="J5191">
            <v>1168312.1143999998</v>
          </cell>
          <cell r="K5191">
            <v>3078942.1229029996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>
            <v>0</v>
          </cell>
          <cell r="X5191">
            <v>0</v>
          </cell>
        </row>
        <row r="5192">
          <cell r="C5192" t="str">
            <v>Оплата ГК "Роснанотех" доли в уставном капитале проектной компании</v>
          </cell>
          <cell r="D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V5192">
            <v>0</v>
          </cell>
          <cell r="W5192">
            <v>0</v>
          </cell>
          <cell r="X5192">
            <v>0</v>
          </cell>
        </row>
        <row r="5193">
          <cell r="C5193" t="str">
            <v>Оплата  Соинвесторами доли в уставном капитале проектной компании</v>
          </cell>
          <cell r="D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</row>
        <row r="5194">
          <cell r="C5194" t="str">
            <v>Получение долгосрочных кредитов и займов</v>
          </cell>
          <cell r="D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</row>
        <row r="5195">
          <cell r="C5195" t="str">
            <v>Получение краткосрочных кредитов и займов</v>
          </cell>
          <cell r="D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</row>
        <row r="5196">
          <cell r="C5196" t="str">
            <v>Доли в уставном капитале других компаний (краткосрочные поступления)</v>
          </cell>
          <cell r="D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</row>
        <row r="5197">
          <cell r="C5197" t="str">
            <v>Акции (краткосрочные поступления)</v>
          </cell>
          <cell r="D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0</v>
          </cell>
          <cell r="X5197">
            <v>0</v>
          </cell>
        </row>
        <row r="5198">
          <cell r="C5198" t="str">
            <v>Облигации (краткосрочные поступления)</v>
          </cell>
          <cell r="D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</row>
        <row r="5199">
          <cell r="C5199" t="str">
            <v>Векселя (краткосрочные поступления)</v>
          </cell>
          <cell r="D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0</v>
          </cell>
          <cell r="X5199">
            <v>0</v>
          </cell>
        </row>
        <row r="5200">
          <cell r="C5200" t="str">
            <v>Депозиты (краткосрочные поступления)</v>
          </cell>
          <cell r="D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</row>
        <row r="5201">
          <cell r="C5201" t="str">
            <v>Overnight (краткосрочные поступления)</v>
          </cell>
          <cell r="D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  <cell r="W5201">
            <v>0</v>
          </cell>
          <cell r="X5201">
            <v>0</v>
          </cell>
        </row>
        <row r="5202">
          <cell r="C5202" t="str">
            <v>Прочие краткосрочные финансовые вложения (краткосрочные поступления)</v>
          </cell>
          <cell r="D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>
            <v>0</v>
          </cell>
          <cell r="X5202">
            <v>0</v>
          </cell>
        </row>
        <row r="5203">
          <cell r="C5203" t="str">
            <v>По договорам в рамках ДДУ (краткосрочные поступления)</v>
          </cell>
          <cell r="D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</row>
        <row r="5204">
          <cell r="C5204" t="str">
            <v>По прочим договорам (краткосрочные поступления)</v>
          </cell>
          <cell r="D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</row>
        <row r="5205">
          <cell r="C5205" t="str">
            <v>Эмиссия акций</v>
          </cell>
          <cell r="D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</row>
        <row r="5206">
          <cell r="C5206" t="str">
            <v>Дивиденды полученные</v>
          </cell>
          <cell r="D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</row>
        <row r="5207">
          <cell r="C5207" t="str">
            <v>Прочие поступления по финансовой деятельности</v>
          </cell>
          <cell r="D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>
            <v>0</v>
          </cell>
          <cell r="X5207">
            <v>0</v>
          </cell>
        </row>
        <row r="5208">
          <cell r="C5208" t="str">
            <v>Сокращение ГК "Роснанотех" доли в уставном капитале проектной компании</v>
          </cell>
          <cell r="D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</row>
        <row r="5209">
          <cell r="C5209" t="str">
            <v>Сокращение Соинвесторами доли в уставном капитале проектной компании</v>
          </cell>
          <cell r="D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>
            <v>0</v>
          </cell>
          <cell r="X5209">
            <v>0</v>
          </cell>
        </row>
        <row r="5210">
          <cell r="C5210" t="str">
            <v>Погашение долгосрочных кредитов и займов</v>
          </cell>
          <cell r="D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</row>
        <row r="5211">
          <cell r="C5211" t="str">
            <v>Погашение краткосрочных кредитов и займов</v>
          </cell>
          <cell r="D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</row>
        <row r="5212">
          <cell r="C5212" t="str">
            <v>Доли в уставном капитале других компаний (краткосрочные выплаты)</v>
          </cell>
          <cell r="D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</row>
        <row r="5213">
          <cell r="C5213" t="str">
            <v>Акции (краткосрочные выплаты)</v>
          </cell>
          <cell r="D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  <cell r="U5213">
            <v>0</v>
          </cell>
          <cell r="V5213">
            <v>0</v>
          </cell>
          <cell r="W5213">
            <v>0</v>
          </cell>
          <cell r="X5213">
            <v>0</v>
          </cell>
        </row>
        <row r="5214">
          <cell r="C5214" t="str">
            <v>Облигации (краткосрочные выплаты)</v>
          </cell>
          <cell r="D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>
            <v>0</v>
          </cell>
          <cell r="X5214">
            <v>0</v>
          </cell>
        </row>
        <row r="5215">
          <cell r="C5215" t="str">
            <v>Векселя (краткосрочные выплаты)</v>
          </cell>
          <cell r="D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>
            <v>0</v>
          </cell>
          <cell r="X5215">
            <v>0</v>
          </cell>
        </row>
        <row r="5216">
          <cell r="C5216" t="str">
            <v>Депозиты (краткосрочные выплаты)</v>
          </cell>
          <cell r="D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  <cell r="U5216">
            <v>0</v>
          </cell>
          <cell r="V5216">
            <v>0</v>
          </cell>
          <cell r="W5216">
            <v>0</v>
          </cell>
          <cell r="X5216">
            <v>0</v>
          </cell>
        </row>
        <row r="5217">
          <cell r="C5217" t="str">
            <v>Overnight (краткосрочные выплаты)</v>
          </cell>
          <cell r="D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</row>
        <row r="5218">
          <cell r="C5218" t="str">
            <v>Прочие краткосрочные финансовые вложения (краткосрочные выплаты)</v>
          </cell>
          <cell r="D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  <cell r="W5218">
            <v>0</v>
          </cell>
          <cell r="X5218">
            <v>0</v>
          </cell>
        </row>
        <row r="5219">
          <cell r="C5219" t="str">
            <v>По договорам в рамках ДДУ (краткосрочные выплаты)</v>
          </cell>
          <cell r="D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  <cell r="W5219">
            <v>0</v>
          </cell>
          <cell r="X5219">
            <v>0</v>
          </cell>
        </row>
        <row r="5220">
          <cell r="C5220" t="str">
            <v>По прочим договорам (краткосрочные выплаты)</v>
          </cell>
          <cell r="D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>
            <v>0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>
            <v>0</v>
          </cell>
          <cell r="X5220">
            <v>0</v>
          </cell>
        </row>
        <row r="5221">
          <cell r="C5221" t="str">
            <v>Выкуп акций</v>
          </cell>
          <cell r="D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  <cell r="W5221">
            <v>0</v>
          </cell>
          <cell r="X5221">
            <v>0</v>
          </cell>
        </row>
        <row r="5222">
          <cell r="C5222" t="str">
            <v>Дивиденды выплаченные</v>
          </cell>
          <cell r="D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>
            <v>0</v>
          </cell>
          <cell r="X5222">
            <v>0</v>
          </cell>
        </row>
        <row r="5223">
          <cell r="C5223" t="str">
            <v>Прочие выплаты</v>
          </cell>
          <cell r="D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0</v>
          </cell>
          <cell r="U5223">
            <v>0</v>
          </cell>
          <cell r="V5223">
            <v>0</v>
          </cell>
          <cell r="W5223">
            <v>0</v>
          </cell>
          <cell r="X5223">
            <v>0</v>
          </cell>
        </row>
        <row r="5224">
          <cell r="D5224" t="str">
            <v>УК</v>
          </cell>
          <cell r="H5224">
            <v>355470000</v>
          </cell>
          <cell r="I5224">
            <v>-30000</v>
          </cell>
          <cell r="J5224">
            <v>-50000</v>
          </cell>
          <cell r="K5224">
            <v>355390000</v>
          </cell>
          <cell r="L5224">
            <v>-30000</v>
          </cell>
          <cell r="M5224">
            <v>-1000030000</v>
          </cell>
          <cell r="N5224">
            <v>-30000</v>
          </cell>
          <cell r="O5224">
            <v>234770000</v>
          </cell>
          <cell r="P5224">
            <v>1018370000</v>
          </cell>
          <cell r="Q5224">
            <v>-906030000</v>
          </cell>
          <cell r="R5224">
            <v>368350000</v>
          </cell>
          <cell r="S5224">
            <v>965450000</v>
          </cell>
          <cell r="T5224">
            <v>289650000</v>
          </cell>
          <cell r="U5224">
            <v>-294050000</v>
          </cell>
          <cell r="V5224">
            <v>335250000</v>
          </cell>
          <cell r="W5224">
            <v>-96050000</v>
          </cell>
          <cell r="X5224">
            <v>915620000</v>
          </cell>
        </row>
        <row r="5225">
          <cell r="C5225" t="str">
            <v>Поступления от реализации нанопродукции на внутреннем рынке</v>
          </cell>
          <cell r="D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</row>
        <row r="5226">
          <cell r="C5226" t="str">
            <v>Поступления от реализации нанопродукции на экспорт</v>
          </cell>
          <cell r="D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>
            <v>0</v>
          </cell>
          <cell r="X5226">
            <v>0</v>
          </cell>
        </row>
        <row r="5227">
          <cell r="C5227" t="str">
            <v>Поступления от прочей реализации</v>
          </cell>
          <cell r="D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0</v>
          </cell>
          <cell r="X5227">
            <v>0</v>
          </cell>
        </row>
        <row r="5228">
          <cell r="C5228" t="str">
            <v>Проценты по займам полученные</v>
          </cell>
          <cell r="D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>
            <v>0</v>
          </cell>
          <cell r="X5228">
            <v>0</v>
          </cell>
        </row>
        <row r="5229">
          <cell r="C5229" t="str">
            <v>Проценты по финансовым вложениям полученные</v>
          </cell>
          <cell r="D5229" t="str">
            <v>УК</v>
          </cell>
          <cell r="H5229">
            <v>55500000</v>
          </cell>
          <cell r="I5229">
            <v>0</v>
          </cell>
          <cell r="J5229">
            <v>0</v>
          </cell>
          <cell r="K5229">
            <v>55500000</v>
          </cell>
          <cell r="L5229">
            <v>0</v>
          </cell>
          <cell r="M5229">
            <v>0</v>
          </cell>
          <cell r="N5229">
            <v>0</v>
          </cell>
          <cell r="O5229">
            <v>34800000</v>
          </cell>
          <cell r="P5229">
            <v>18400000</v>
          </cell>
          <cell r="Q5229">
            <v>0</v>
          </cell>
          <cell r="R5229">
            <v>5400000</v>
          </cell>
          <cell r="S5229">
            <v>20500000</v>
          </cell>
          <cell r="T5229">
            <v>6700000</v>
          </cell>
          <cell r="U5229">
            <v>0</v>
          </cell>
          <cell r="V5229">
            <v>6300000</v>
          </cell>
          <cell r="W5229">
            <v>0</v>
          </cell>
          <cell r="X5229">
            <v>92100000</v>
          </cell>
        </row>
        <row r="5230">
          <cell r="C5230" t="str">
            <v>Прочие проценты по финансовым вложениям полученные</v>
          </cell>
          <cell r="D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>
            <v>0</v>
          </cell>
          <cell r="X5230">
            <v>0</v>
          </cell>
        </row>
        <row r="5231">
          <cell r="C5231" t="str">
            <v>От совместной деятельности</v>
          </cell>
          <cell r="D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>
            <v>0</v>
          </cell>
          <cell r="X5231">
            <v>0</v>
          </cell>
        </row>
        <row r="5232">
          <cell r="C5232" t="str">
            <v>От реализации МПЗ (ТМЦ)</v>
          </cell>
          <cell r="D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>
            <v>0</v>
          </cell>
          <cell r="X5232">
            <v>0</v>
          </cell>
        </row>
        <row r="5233">
          <cell r="C5233" t="str">
            <v>От аренды</v>
          </cell>
          <cell r="D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  <cell r="W5233">
            <v>0</v>
          </cell>
          <cell r="X5233">
            <v>0</v>
          </cell>
        </row>
        <row r="5234">
          <cell r="C5234" t="str">
            <v xml:space="preserve">От участия в других организациях  </v>
          </cell>
          <cell r="D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</row>
        <row r="5235">
          <cell r="C5235" t="str">
            <v>Пени, штрафы, неустойки</v>
          </cell>
          <cell r="D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V5235">
            <v>0</v>
          </cell>
          <cell r="W5235">
            <v>0</v>
          </cell>
          <cell r="X5235">
            <v>0</v>
          </cell>
        </row>
        <row r="5236">
          <cell r="C5236" t="str">
            <v>Возмещение по страховым случаям</v>
          </cell>
          <cell r="D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V5236">
            <v>0</v>
          </cell>
          <cell r="W5236">
            <v>0</v>
          </cell>
          <cell r="X5236">
            <v>0</v>
          </cell>
        </row>
        <row r="5237">
          <cell r="C5237" t="str">
            <v>Прочие поступления по операционной деятельности</v>
          </cell>
          <cell r="D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0</v>
          </cell>
          <cell r="T5237">
            <v>0</v>
          </cell>
          <cell r="U5237">
            <v>0</v>
          </cell>
          <cell r="V5237">
            <v>0</v>
          </cell>
          <cell r="W5237">
            <v>0</v>
          </cell>
          <cell r="X5237">
            <v>0</v>
          </cell>
        </row>
        <row r="5238">
          <cell r="C5238" t="str">
            <v>Сырье и основные материалы</v>
          </cell>
          <cell r="D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R5238">
            <v>0</v>
          </cell>
          <cell r="S5238">
            <v>0</v>
          </cell>
          <cell r="T5238">
            <v>0</v>
          </cell>
          <cell r="U5238">
            <v>0</v>
          </cell>
          <cell r="V5238">
            <v>0</v>
          </cell>
          <cell r="W5238">
            <v>0</v>
          </cell>
          <cell r="X5238">
            <v>0</v>
          </cell>
        </row>
        <row r="5239">
          <cell r="C5239" t="str">
            <v>Вспомогательные материалы</v>
          </cell>
          <cell r="D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  <cell r="W5239">
            <v>0</v>
          </cell>
          <cell r="X5239">
            <v>0</v>
          </cell>
        </row>
        <row r="5240">
          <cell r="C5240" t="str">
            <v>Топливо</v>
          </cell>
          <cell r="D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  <cell r="W5240">
            <v>0</v>
          </cell>
          <cell r="X5240">
            <v>0</v>
          </cell>
        </row>
        <row r="5241">
          <cell r="C5241" t="str">
            <v>Электроэнергия</v>
          </cell>
          <cell r="D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  <cell r="W5241">
            <v>0</v>
          </cell>
          <cell r="X5241">
            <v>0</v>
          </cell>
        </row>
        <row r="5242">
          <cell r="C5242" t="str">
            <v>Прочие материальные затраты</v>
          </cell>
          <cell r="D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  <cell r="W5242">
            <v>0</v>
          </cell>
          <cell r="X5242">
            <v>0</v>
          </cell>
        </row>
        <row r="5243">
          <cell r="C5243" t="str">
            <v>Услуги подрядчиков по обслуживанию и ремонту оборудования</v>
          </cell>
          <cell r="D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  <cell r="W5243">
            <v>0</v>
          </cell>
          <cell r="X5243">
            <v>0</v>
          </cell>
        </row>
        <row r="5244">
          <cell r="C5244" t="str">
            <v>Транспортные услуги</v>
          </cell>
          <cell r="D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  <cell r="W5244">
            <v>0</v>
          </cell>
          <cell r="X5244">
            <v>0</v>
          </cell>
        </row>
        <row r="5245">
          <cell r="C5245" t="str">
            <v>Прочие услуги производственного характера</v>
          </cell>
          <cell r="D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</row>
        <row r="5246">
          <cell r="C5246" t="str">
            <v>Выплата на руки</v>
          </cell>
          <cell r="D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  <cell r="W5246">
            <v>0</v>
          </cell>
          <cell r="X5246">
            <v>0</v>
          </cell>
        </row>
        <row r="5247">
          <cell r="C5247" t="str">
            <v>НДФЛ (только персонал)</v>
          </cell>
          <cell r="D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V5247">
            <v>0</v>
          </cell>
          <cell r="W5247">
            <v>0</v>
          </cell>
          <cell r="X5247">
            <v>0</v>
          </cell>
        </row>
        <row r="5248">
          <cell r="C5248" t="str">
            <v>Премии на руки</v>
          </cell>
          <cell r="D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V5248">
            <v>0</v>
          </cell>
          <cell r="W5248">
            <v>0</v>
          </cell>
          <cell r="X5248">
            <v>0</v>
          </cell>
        </row>
        <row r="5249">
          <cell r="C5249" t="str">
            <v>Льготы, компенсации</v>
          </cell>
          <cell r="D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V5249">
            <v>0</v>
          </cell>
          <cell r="W5249">
            <v>0</v>
          </cell>
          <cell r="X5249">
            <v>0</v>
          </cell>
        </row>
        <row r="5250">
          <cell r="C5250" t="str">
            <v>Прочие удержания из з/п</v>
          </cell>
          <cell r="D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V5250">
            <v>0</v>
          </cell>
          <cell r="W5250">
            <v>0</v>
          </cell>
          <cell r="X5250">
            <v>0</v>
          </cell>
        </row>
        <row r="5251">
          <cell r="C5251" t="str">
            <v>ЕСН – страховые взносы (включая ЕСН на выплаты членам СД)</v>
          </cell>
          <cell r="D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0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V5251">
            <v>0</v>
          </cell>
          <cell r="W5251">
            <v>0</v>
          </cell>
          <cell r="X5251">
            <v>0</v>
          </cell>
        </row>
        <row r="5252">
          <cell r="C5252" t="str">
            <v>Услуги мобильной связи</v>
          </cell>
          <cell r="D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V5252">
            <v>0</v>
          </cell>
          <cell r="W5252">
            <v>0</v>
          </cell>
          <cell r="X5252">
            <v>0</v>
          </cell>
        </row>
        <row r="5253">
          <cell r="C5253" t="str">
            <v>Услуги фиксированной связи</v>
          </cell>
          <cell r="D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V5253">
            <v>0</v>
          </cell>
          <cell r="W5253">
            <v>0</v>
          </cell>
          <cell r="X5253">
            <v>0</v>
          </cell>
        </row>
        <row r="5254">
          <cell r="C5254" t="str">
            <v>Услуги Интернет</v>
          </cell>
          <cell r="D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>
            <v>0</v>
          </cell>
          <cell r="S5254">
            <v>0</v>
          </cell>
          <cell r="T5254">
            <v>0</v>
          </cell>
          <cell r="U5254">
            <v>0</v>
          </cell>
          <cell r="V5254">
            <v>0</v>
          </cell>
          <cell r="W5254">
            <v>0</v>
          </cell>
          <cell r="X5254">
            <v>0</v>
          </cell>
        </row>
        <row r="5255">
          <cell r="C5255" t="str">
            <v xml:space="preserve">Почтово-телеграфные и курьерские расходы </v>
          </cell>
          <cell r="D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V5255">
            <v>0</v>
          </cell>
          <cell r="W5255">
            <v>0</v>
          </cell>
          <cell r="X5255">
            <v>0</v>
          </cell>
        </row>
        <row r="5256">
          <cell r="C5256" t="str">
            <v>Аренда каналов связи</v>
          </cell>
          <cell r="D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>
            <v>0</v>
          </cell>
          <cell r="S5256">
            <v>0</v>
          </cell>
          <cell r="T5256">
            <v>0</v>
          </cell>
          <cell r="U5256">
            <v>0</v>
          </cell>
          <cell r="V5256">
            <v>0</v>
          </cell>
          <cell r="W5256">
            <v>0</v>
          </cell>
          <cell r="X5256">
            <v>0</v>
          </cell>
        </row>
        <row r="5257">
          <cell r="C5257" t="str">
            <v>Коммунальные услуги</v>
          </cell>
          <cell r="D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V5257">
            <v>0</v>
          </cell>
          <cell r="W5257">
            <v>0</v>
          </cell>
          <cell r="X5257">
            <v>0</v>
          </cell>
        </row>
        <row r="5258">
          <cell r="C5258" t="str">
            <v>Повышение квалификации и проф.переподготовка</v>
          </cell>
          <cell r="D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  <cell r="W5258">
            <v>0</v>
          </cell>
          <cell r="X5258">
            <v>0</v>
          </cell>
        </row>
        <row r="5259">
          <cell r="C5259" t="str">
            <v>Услуги по ремонту и обслуживанию оргтехники</v>
          </cell>
          <cell r="D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  <cell r="W5259">
            <v>0</v>
          </cell>
          <cell r="X5259">
            <v>0</v>
          </cell>
        </row>
        <row r="5260">
          <cell r="C5260" t="str">
            <v>Запасные части и расходные материалы для оргтехники</v>
          </cell>
          <cell r="D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  <cell r="W5260">
            <v>0</v>
          </cell>
          <cell r="X5260">
            <v>0</v>
          </cell>
        </row>
        <row r="5261">
          <cell r="C5261" t="str">
            <v>Аудиторские услуги</v>
          </cell>
          <cell r="D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V5261">
            <v>0</v>
          </cell>
          <cell r="W5261">
            <v>0</v>
          </cell>
          <cell r="X5261">
            <v>0</v>
          </cell>
        </row>
        <row r="5262">
          <cell r="C5262" t="str">
            <v>Юридические услуги</v>
          </cell>
          <cell r="D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  <cell r="W5262">
            <v>0</v>
          </cell>
          <cell r="X5262">
            <v>0</v>
          </cell>
        </row>
        <row r="5263">
          <cell r="C5263" t="str">
            <v>Консультационные услуги (семинары)</v>
          </cell>
          <cell r="D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  <cell r="W5263">
            <v>0</v>
          </cell>
          <cell r="X5263">
            <v>0</v>
          </cell>
        </row>
        <row r="5264">
          <cell r="C5264" t="str">
            <v>Услуги пожарной, вневедомственной и сторожевой охраны</v>
          </cell>
          <cell r="D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  <cell r="W5264">
            <v>0</v>
          </cell>
          <cell r="X5264">
            <v>0</v>
          </cell>
        </row>
        <row r="5265">
          <cell r="C5265" t="str">
            <v>Рекламно-информационные расходы</v>
          </cell>
          <cell r="D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V5265">
            <v>0</v>
          </cell>
          <cell r="W5265">
            <v>0</v>
          </cell>
          <cell r="X5265">
            <v>0</v>
          </cell>
        </row>
        <row r="5266">
          <cell r="C5266" t="str">
            <v>Участие на выставках и семинарах</v>
          </cell>
          <cell r="D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V5266">
            <v>0</v>
          </cell>
          <cell r="W5266">
            <v>0</v>
          </cell>
          <cell r="X5266">
            <v>0</v>
          </cell>
        </row>
        <row r="5267">
          <cell r="C5267" t="str">
            <v>Фирменная и сувенирная продукция</v>
          </cell>
          <cell r="D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V5267">
            <v>0</v>
          </cell>
          <cell r="W5267">
            <v>0</v>
          </cell>
          <cell r="X5267">
            <v>0</v>
          </cell>
        </row>
        <row r="5268">
          <cell r="C5268" t="str">
            <v>Спонсорские и социальные проекты</v>
          </cell>
          <cell r="D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  <cell r="W5268">
            <v>0</v>
          </cell>
          <cell r="X5268">
            <v>0</v>
          </cell>
        </row>
        <row r="5269">
          <cell r="C5269" t="str">
            <v>Прочие расходы (PR)</v>
          </cell>
          <cell r="D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V5269">
            <v>0</v>
          </cell>
          <cell r="W5269">
            <v>0</v>
          </cell>
          <cell r="X5269">
            <v>0</v>
          </cell>
        </row>
        <row r="5270">
          <cell r="C5270" t="str">
            <v>Услуги  по подбору персонала</v>
          </cell>
          <cell r="D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  <cell r="N5270">
            <v>0</v>
          </cell>
          <cell r="O5270">
            <v>0</v>
          </cell>
          <cell r="P5270">
            <v>0</v>
          </cell>
          <cell r="Q5270">
            <v>0</v>
          </cell>
          <cell r="R5270">
            <v>0</v>
          </cell>
          <cell r="S5270">
            <v>0</v>
          </cell>
          <cell r="T5270">
            <v>0</v>
          </cell>
          <cell r="U5270">
            <v>0</v>
          </cell>
          <cell r="V5270">
            <v>0</v>
          </cell>
          <cell r="W5270">
            <v>0</v>
          </cell>
          <cell r="X5270">
            <v>0</v>
          </cell>
        </row>
        <row r="5271">
          <cell r="C5271" t="str">
            <v xml:space="preserve">Уборка </v>
          </cell>
          <cell r="D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V5271">
            <v>0</v>
          </cell>
          <cell r="W5271">
            <v>0</v>
          </cell>
          <cell r="X5271">
            <v>0</v>
          </cell>
        </row>
        <row r="5272">
          <cell r="C5272" t="str">
            <v>Обустройство офиса</v>
          </cell>
          <cell r="D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0</v>
          </cell>
          <cell r="O5272">
            <v>0</v>
          </cell>
          <cell r="P5272">
            <v>0</v>
          </cell>
          <cell r="Q5272">
            <v>0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V5272">
            <v>0</v>
          </cell>
          <cell r="W5272">
            <v>0</v>
          </cell>
          <cell r="X5272">
            <v>0</v>
          </cell>
        </row>
        <row r="5273">
          <cell r="C5273" t="str">
            <v>Канцелярские расходы</v>
          </cell>
          <cell r="D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0</v>
          </cell>
          <cell r="T5273">
            <v>0</v>
          </cell>
          <cell r="U5273">
            <v>0</v>
          </cell>
          <cell r="V5273">
            <v>0</v>
          </cell>
          <cell r="W5273">
            <v>0</v>
          </cell>
          <cell r="X5273">
            <v>0</v>
          </cell>
        </row>
        <row r="5274">
          <cell r="C5274" t="str">
            <v>Хозяйственные расходы</v>
          </cell>
          <cell r="D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0</v>
          </cell>
          <cell r="V5274">
            <v>0</v>
          </cell>
          <cell r="W5274">
            <v>0</v>
          </cell>
          <cell r="X5274">
            <v>0</v>
          </cell>
        </row>
        <row r="5275">
          <cell r="C5275" t="str">
            <v>Вода, чай, кофе</v>
          </cell>
          <cell r="D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0</v>
          </cell>
          <cell r="T5275">
            <v>0</v>
          </cell>
          <cell r="U5275">
            <v>0</v>
          </cell>
          <cell r="V5275">
            <v>0</v>
          </cell>
          <cell r="W5275">
            <v>0</v>
          </cell>
          <cell r="X5275">
            <v>0</v>
          </cell>
        </row>
        <row r="5276">
          <cell r="C5276" t="str">
            <v>Ремонт/ТО автотранспорт</v>
          </cell>
          <cell r="D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0</v>
          </cell>
          <cell r="V5276">
            <v>0</v>
          </cell>
          <cell r="W5276">
            <v>0</v>
          </cell>
          <cell r="X5276">
            <v>0</v>
          </cell>
        </row>
        <row r="5277">
          <cell r="C5277" t="str">
            <v xml:space="preserve">Аренда машин </v>
          </cell>
          <cell r="D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0</v>
          </cell>
          <cell r="V5277">
            <v>0</v>
          </cell>
          <cell r="W5277">
            <v>0</v>
          </cell>
          <cell r="X5277">
            <v>0</v>
          </cell>
        </row>
        <row r="5278">
          <cell r="C5278" t="str">
            <v>Страхование автотранспорта</v>
          </cell>
          <cell r="D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V5278">
            <v>0</v>
          </cell>
          <cell r="W5278">
            <v>0</v>
          </cell>
          <cell r="X5278">
            <v>0</v>
          </cell>
        </row>
        <row r="5279">
          <cell r="C5279" t="str">
            <v>ГСМ</v>
          </cell>
          <cell r="D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V5279">
            <v>0</v>
          </cell>
          <cell r="W5279">
            <v>0</v>
          </cell>
          <cell r="X5279">
            <v>0</v>
          </cell>
        </row>
        <row r="5280">
          <cell r="C5280" t="str">
            <v>Мойка, парковка, прочее</v>
          </cell>
          <cell r="D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>
            <v>0</v>
          </cell>
          <cell r="X5280">
            <v>0</v>
          </cell>
        </row>
        <row r="5281">
          <cell r="C5281" t="str">
            <v>Аренда автостоянки</v>
          </cell>
          <cell r="D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0</v>
          </cell>
          <cell r="T5281">
            <v>0</v>
          </cell>
          <cell r="U5281">
            <v>0</v>
          </cell>
          <cell r="V5281">
            <v>0</v>
          </cell>
          <cell r="W5281">
            <v>0</v>
          </cell>
          <cell r="X5281">
            <v>0</v>
          </cell>
        </row>
        <row r="5282">
          <cell r="C5282" t="str">
            <v>Аутсорсинг</v>
          </cell>
          <cell r="D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V5282">
            <v>0</v>
          </cell>
          <cell r="W5282">
            <v>0</v>
          </cell>
          <cell r="X5282">
            <v>0</v>
          </cell>
        </row>
        <row r="5283">
          <cell r="C5283" t="str">
            <v>Услуги по организации переводов</v>
          </cell>
          <cell r="D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V5283">
            <v>0</v>
          </cell>
          <cell r="W5283">
            <v>0</v>
          </cell>
          <cell r="X5283">
            <v>0</v>
          </cell>
        </row>
        <row r="5284">
          <cell r="C5284" t="str">
            <v>Услуги регистраторов, нотариальные услуги, сертификация</v>
          </cell>
          <cell r="D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0</v>
          </cell>
          <cell r="V5284">
            <v>0</v>
          </cell>
          <cell r="W5284">
            <v>0</v>
          </cell>
          <cell r="X5284">
            <v>0</v>
          </cell>
        </row>
        <row r="5285">
          <cell r="C5285" t="str">
            <v>Справочно-правовые программы, 1С, КИАС</v>
          </cell>
          <cell r="D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V5285">
            <v>0</v>
          </cell>
          <cell r="W5285">
            <v>0</v>
          </cell>
          <cell r="X5285">
            <v>0</v>
          </cell>
        </row>
        <row r="5286">
          <cell r="C5286" t="str">
            <v>Подписка на периодические издания</v>
          </cell>
          <cell r="D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R5286">
            <v>0</v>
          </cell>
          <cell r="S5286">
            <v>0</v>
          </cell>
          <cell r="T5286">
            <v>0</v>
          </cell>
          <cell r="U5286">
            <v>0</v>
          </cell>
          <cell r="V5286">
            <v>0</v>
          </cell>
          <cell r="W5286">
            <v>0</v>
          </cell>
          <cell r="X5286">
            <v>0</v>
          </cell>
        </row>
        <row r="5287">
          <cell r="C5287" t="str">
            <v>Прочие работы и услуги сторонних организаций</v>
          </cell>
          <cell r="D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>
            <v>0</v>
          </cell>
          <cell r="S5287">
            <v>0</v>
          </cell>
          <cell r="T5287">
            <v>0</v>
          </cell>
          <cell r="U5287">
            <v>0</v>
          </cell>
          <cell r="V5287">
            <v>0</v>
          </cell>
          <cell r="W5287">
            <v>0</v>
          </cell>
          <cell r="X5287">
            <v>0</v>
          </cell>
        </row>
        <row r="5288">
          <cell r="C5288" t="str">
            <v>Командировочные расходы</v>
          </cell>
          <cell r="D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  <cell r="T5288">
            <v>0</v>
          </cell>
          <cell r="U5288">
            <v>0</v>
          </cell>
          <cell r="V5288">
            <v>0</v>
          </cell>
          <cell r="W5288">
            <v>0</v>
          </cell>
          <cell r="X5288">
            <v>0</v>
          </cell>
        </row>
        <row r="5289">
          <cell r="C5289" t="str">
            <v>Представительские расходы</v>
          </cell>
          <cell r="D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V5289">
            <v>0</v>
          </cell>
          <cell r="W5289">
            <v>0</v>
          </cell>
          <cell r="X5289">
            <v>0</v>
          </cell>
        </row>
        <row r="5290">
          <cell r="C5290" t="str">
            <v>Арендная плата по направлениям (арендодателям)</v>
          </cell>
          <cell r="D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V5290">
            <v>0</v>
          </cell>
          <cell r="W5290">
            <v>0</v>
          </cell>
          <cell r="X5290">
            <v>0</v>
          </cell>
        </row>
        <row r="5291">
          <cell r="C5291" t="str">
            <v>Лизинг</v>
          </cell>
          <cell r="D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>
            <v>0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>
            <v>0</v>
          </cell>
          <cell r="X5291">
            <v>0</v>
          </cell>
        </row>
        <row r="5292">
          <cell r="C5292" t="str">
            <v>Расходы на страхование</v>
          </cell>
          <cell r="D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0</v>
          </cell>
          <cell r="S5292">
            <v>0</v>
          </cell>
          <cell r="T5292">
            <v>0</v>
          </cell>
          <cell r="U5292">
            <v>0</v>
          </cell>
          <cell r="V5292">
            <v>0</v>
          </cell>
          <cell r="W5292">
            <v>0</v>
          </cell>
          <cell r="X5292">
            <v>0</v>
          </cell>
        </row>
        <row r="5293">
          <cell r="C5293" t="str">
            <v>Водный налог</v>
          </cell>
          <cell r="D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V5293">
            <v>0</v>
          </cell>
          <cell r="W5293">
            <v>0</v>
          </cell>
          <cell r="X5293">
            <v>0</v>
          </cell>
        </row>
        <row r="5294">
          <cell r="C5294" t="str">
            <v>Плата за землю</v>
          </cell>
          <cell r="D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>
            <v>0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>
            <v>0</v>
          </cell>
          <cell r="X5294">
            <v>0</v>
          </cell>
        </row>
        <row r="5295">
          <cell r="C5295" t="str">
            <v>Транспортный налог</v>
          </cell>
          <cell r="D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>
            <v>0</v>
          </cell>
          <cell r="S5295">
            <v>0</v>
          </cell>
          <cell r="T5295">
            <v>0</v>
          </cell>
          <cell r="U5295">
            <v>0</v>
          </cell>
          <cell r="V5295">
            <v>0</v>
          </cell>
          <cell r="W5295">
            <v>0</v>
          </cell>
          <cell r="X5295">
            <v>0</v>
          </cell>
        </row>
        <row r="5296">
          <cell r="C5296" t="str">
            <v>Налог на имущество</v>
          </cell>
          <cell r="D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R5296">
            <v>0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>
            <v>0</v>
          </cell>
          <cell r="X5296">
            <v>0</v>
          </cell>
        </row>
        <row r="5297">
          <cell r="C5297" t="str">
            <v xml:space="preserve">Прочие налоги, относимые на с/с </v>
          </cell>
          <cell r="D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V5297">
            <v>0</v>
          </cell>
          <cell r="W5297">
            <v>0</v>
          </cell>
          <cell r="X5297">
            <v>0</v>
          </cell>
        </row>
        <row r="5298">
          <cell r="C5298" t="str">
            <v>Патентные расходы</v>
          </cell>
          <cell r="D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V5298">
            <v>0</v>
          </cell>
          <cell r="W5298">
            <v>0</v>
          </cell>
          <cell r="X5298">
            <v>0</v>
          </cell>
        </row>
        <row r="5299">
          <cell r="C5299" t="str">
            <v>Затраты на экологию (кроме налогов и сборов (ст. ст. 20000 и 21500))</v>
          </cell>
          <cell r="D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>
            <v>0</v>
          </cell>
          <cell r="X5299">
            <v>0</v>
          </cell>
        </row>
        <row r="5300">
          <cell r="C5300" t="str">
            <v>Затраты на охрану труда</v>
          </cell>
          <cell r="D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>
            <v>0</v>
          </cell>
          <cell r="X5300">
            <v>0</v>
          </cell>
        </row>
        <row r="5301">
          <cell r="C5301" t="str">
            <v>Расходы социального характера</v>
          </cell>
          <cell r="D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>
            <v>0</v>
          </cell>
          <cell r="X5301">
            <v>0</v>
          </cell>
        </row>
        <row r="5302">
          <cell r="C5302" t="str">
            <v>НДС</v>
          </cell>
          <cell r="D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V5302">
            <v>0</v>
          </cell>
          <cell r="W5302">
            <v>0</v>
          </cell>
          <cell r="X5302">
            <v>0</v>
          </cell>
        </row>
        <row r="5303">
          <cell r="C5303" t="str">
            <v>Налог на прибыль</v>
          </cell>
          <cell r="D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V5303">
            <v>0</v>
          </cell>
          <cell r="W5303">
            <v>0</v>
          </cell>
          <cell r="X5303">
            <v>0</v>
          </cell>
        </row>
        <row r="5304">
          <cell r="C5304" t="str">
            <v>Прочие налоги</v>
          </cell>
          <cell r="D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V5304">
            <v>0</v>
          </cell>
          <cell r="W5304">
            <v>0</v>
          </cell>
          <cell r="X5304">
            <v>0</v>
          </cell>
        </row>
        <row r="5305">
          <cell r="C5305" t="str">
            <v xml:space="preserve">Проценты по долгосрочным кредитам </v>
          </cell>
          <cell r="D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>
            <v>0</v>
          </cell>
          <cell r="X5305">
            <v>0</v>
          </cell>
        </row>
        <row r="5306">
          <cell r="C5306" t="str">
            <v>Проценты по краткосрочным кредитам</v>
          </cell>
          <cell r="D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V5306">
            <v>0</v>
          </cell>
          <cell r="W5306">
            <v>0</v>
          </cell>
          <cell r="X5306">
            <v>0</v>
          </cell>
        </row>
        <row r="5307">
          <cell r="C5307" t="str">
            <v>Проценты по долгосрочным займам</v>
          </cell>
          <cell r="D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V5307">
            <v>0</v>
          </cell>
          <cell r="W5307">
            <v>0</v>
          </cell>
          <cell r="X5307">
            <v>0</v>
          </cell>
        </row>
        <row r="5308">
          <cell r="C5308" t="str">
            <v>Проценты по краткосрочным займам</v>
          </cell>
          <cell r="D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V5308">
            <v>0</v>
          </cell>
          <cell r="W5308">
            <v>0</v>
          </cell>
          <cell r="X5308">
            <v>0</v>
          </cell>
        </row>
        <row r="5309">
          <cell r="C5309" t="str">
            <v>Прочие проценты к уплате</v>
          </cell>
          <cell r="D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V5309">
            <v>0</v>
          </cell>
          <cell r="W5309">
            <v>0</v>
          </cell>
          <cell r="X5309">
            <v>0</v>
          </cell>
        </row>
        <row r="5310">
          <cell r="C5310" t="str">
            <v>Оплата услуг кредитных организаций (за исключением ст. ст. 20500 и 21600)</v>
          </cell>
          <cell r="D5310" t="str">
            <v>УК</v>
          </cell>
          <cell r="H5310">
            <v>30000</v>
          </cell>
          <cell r="I5310">
            <v>30000</v>
          </cell>
          <cell r="J5310">
            <v>50000</v>
          </cell>
          <cell r="K5310">
            <v>110000</v>
          </cell>
          <cell r="L5310">
            <v>30000</v>
          </cell>
          <cell r="M5310">
            <v>30000</v>
          </cell>
          <cell r="N5310">
            <v>30000</v>
          </cell>
          <cell r="O5310">
            <v>30000</v>
          </cell>
          <cell r="P5310">
            <v>30000</v>
          </cell>
          <cell r="Q5310">
            <v>30000</v>
          </cell>
          <cell r="R5310">
            <v>50000</v>
          </cell>
          <cell r="S5310">
            <v>50000</v>
          </cell>
          <cell r="T5310">
            <v>50000</v>
          </cell>
          <cell r="U5310">
            <v>50000</v>
          </cell>
          <cell r="V5310">
            <v>50000</v>
          </cell>
          <cell r="W5310">
            <v>50000</v>
          </cell>
          <cell r="X5310">
            <v>480000</v>
          </cell>
        </row>
        <row r="5311">
          <cell r="C5311" t="str">
            <v>Пени, штрафы, неустойки признанные или по которым получено решение суда</v>
          </cell>
          <cell r="D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  <cell r="W5311">
            <v>0</v>
          </cell>
          <cell r="X5311">
            <v>0</v>
          </cell>
        </row>
        <row r="5312">
          <cell r="C5312" t="str">
            <v>Затраты социального характера (кроме персонала)</v>
          </cell>
          <cell r="D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  <cell r="W5312">
            <v>0</v>
          </cell>
          <cell r="X5312">
            <v>0</v>
          </cell>
        </row>
        <row r="5313">
          <cell r="C5313" t="str">
            <v>От содержания социальной сферы</v>
          </cell>
          <cell r="D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  <cell r="W5313">
            <v>0</v>
          </cell>
          <cell r="X5313">
            <v>0</v>
          </cell>
        </row>
        <row r="5314">
          <cell r="C5314" t="str">
            <v>Добровольное медицинское страхование</v>
          </cell>
          <cell r="D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V5314">
            <v>0</v>
          </cell>
          <cell r="W5314">
            <v>0</v>
          </cell>
          <cell r="X5314">
            <v>0</v>
          </cell>
        </row>
        <row r="5315">
          <cell r="C5315" t="str">
            <v>Выплаты вознаграждений членам Советов директоров и ревизионной комиссии</v>
          </cell>
          <cell r="D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V5315">
            <v>0</v>
          </cell>
          <cell r="W5315">
            <v>0</v>
          </cell>
          <cell r="X5315">
            <v>0</v>
          </cell>
        </row>
        <row r="5316">
          <cell r="C5316" t="str">
            <v>Расходы на управление капиталом (переоценка, реестр, консультации)</v>
          </cell>
          <cell r="D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V5316">
            <v>0</v>
          </cell>
          <cell r="W5316">
            <v>0</v>
          </cell>
          <cell r="X5316">
            <v>0</v>
          </cell>
        </row>
        <row r="5317">
          <cell r="C5317" t="str">
            <v xml:space="preserve">Расходы на проведение ежегодного собрания акционеров </v>
          </cell>
          <cell r="D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V5317">
            <v>0</v>
          </cell>
          <cell r="W5317">
            <v>0</v>
          </cell>
          <cell r="X5317">
            <v>0</v>
          </cell>
        </row>
        <row r="5318">
          <cell r="C5318" t="str">
            <v>Расходы на службу безопасности</v>
          </cell>
          <cell r="D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  <cell r="W5318">
            <v>0</v>
          </cell>
          <cell r="X5318">
            <v>0</v>
          </cell>
        </row>
        <row r="5319">
          <cell r="C5319" t="str">
            <v>Расходы на развитие</v>
          </cell>
          <cell r="D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V5319">
            <v>0</v>
          </cell>
          <cell r="W5319">
            <v>0</v>
          </cell>
          <cell r="X5319">
            <v>0</v>
          </cell>
        </row>
        <row r="5320">
          <cell r="C5320" t="str">
            <v>Прочие расходы</v>
          </cell>
          <cell r="D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V5320">
            <v>0</v>
          </cell>
          <cell r="W5320">
            <v>0</v>
          </cell>
          <cell r="X5320">
            <v>0</v>
          </cell>
        </row>
        <row r="5321">
          <cell r="C5321" t="str">
            <v>Поступления от реализации основных средств</v>
          </cell>
          <cell r="D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  <cell r="W5321">
            <v>0</v>
          </cell>
          <cell r="X5321">
            <v>0</v>
          </cell>
        </row>
        <row r="5322">
          <cell r="C5322" t="str">
            <v>Поступления от реализации НМА</v>
          </cell>
          <cell r="D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V5322">
            <v>0</v>
          </cell>
          <cell r="W5322">
            <v>0</v>
          </cell>
          <cell r="X5322">
            <v>0</v>
          </cell>
        </row>
        <row r="5323">
          <cell r="C5323" t="str">
            <v>Поступления от реализации прочих активов</v>
          </cell>
          <cell r="D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  <cell r="W5323">
            <v>0</v>
          </cell>
          <cell r="X5323">
            <v>0</v>
          </cell>
        </row>
        <row r="5324">
          <cell r="C5324" t="str">
            <v>Доли в уставном капитале других компаний (долгосрочные поступления)</v>
          </cell>
          <cell r="D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  <cell r="W5324">
            <v>0</v>
          </cell>
          <cell r="X5324">
            <v>0</v>
          </cell>
        </row>
        <row r="5325">
          <cell r="C5325" t="str">
            <v>Акции (долгосрочные поступления)</v>
          </cell>
          <cell r="D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  <cell r="W5325">
            <v>0</v>
          </cell>
          <cell r="X5325">
            <v>0</v>
          </cell>
        </row>
        <row r="5326">
          <cell r="C5326" t="str">
            <v>Облигации (долгосрочные поступления)</v>
          </cell>
          <cell r="D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  <cell r="W5326">
            <v>0</v>
          </cell>
          <cell r="X5326">
            <v>0</v>
          </cell>
        </row>
        <row r="5327">
          <cell r="C5327" t="str">
            <v>Векселя (долгосрочные поступления)</v>
          </cell>
          <cell r="D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  <cell r="W5327">
            <v>0</v>
          </cell>
          <cell r="X5327">
            <v>0</v>
          </cell>
        </row>
        <row r="5328">
          <cell r="C5328" t="str">
            <v>Депозиты (долгосрочные поступления)</v>
          </cell>
          <cell r="D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  <cell r="W5328">
            <v>0</v>
          </cell>
          <cell r="X5328">
            <v>0</v>
          </cell>
        </row>
        <row r="5329">
          <cell r="C5329" t="str">
            <v>Прочие долгосрочные активы (долгосрочные поступления)</v>
          </cell>
          <cell r="D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  <cell r="W5329">
            <v>0</v>
          </cell>
          <cell r="X5329">
            <v>0</v>
          </cell>
        </row>
        <row r="5330">
          <cell r="C5330" t="str">
            <v>Возврат предоставленных долгосрочных кредитов и займов</v>
          </cell>
          <cell r="D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  <cell r="W5330">
            <v>0</v>
          </cell>
          <cell r="X5330">
            <v>0</v>
          </cell>
        </row>
        <row r="5331">
          <cell r="C5331" t="str">
            <v>Возврат предоставленных краткосрочных кредитов и займов</v>
          </cell>
          <cell r="D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  <cell r="W5331">
            <v>0</v>
          </cell>
          <cell r="X5331">
            <v>0</v>
          </cell>
        </row>
        <row r="5332">
          <cell r="C5332" t="str">
            <v>Возврат предоставленных прочих кредитов и займов</v>
          </cell>
          <cell r="D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  <cell r="W5332">
            <v>0</v>
          </cell>
          <cell r="X5332">
            <v>0</v>
          </cell>
        </row>
        <row r="5333">
          <cell r="C5333" t="str">
            <v>Прочие поступления по инвестиционной деятельности</v>
          </cell>
          <cell r="D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V5333">
            <v>0</v>
          </cell>
          <cell r="W5333">
            <v>0</v>
          </cell>
          <cell r="X5333">
            <v>0</v>
          </cell>
        </row>
        <row r="5334">
          <cell r="C5334" t="str">
            <v>Основное оборудование (01)</v>
          </cell>
          <cell r="D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  <cell r="W5334">
            <v>0</v>
          </cell>
          <cell r="X5334">
            <v>0</v>
          </cell>
        </row>
        <row r="5335">
          <cell r="C5335" t="str">
            <v>Основное оборудование (02)</v>
          </cell>
          <cell r="D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  <cell r="W5335">
            <v>0</v>
          </cell>
          <cell r="X5335">
            <v>0</v>
          </cell>
        </row>
        <row r="5336">
          <cell r="C5336" t="str">
            <v>Вспомогательное оборудование</v>
          </cell>
          <cell r="D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V5336">
            <v>0</v>
          </cell>
          <cell r="W5336">
            <v>0</v>
          </cell>
          <cell r="X5336">
            <v>0</v>
          </cell>
        </row>
        <row r="5337">
          <cell r="C5337" t="str">
            <v>Покупка автотранспорта</v>
          </cell>
          <cell r="D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V5337">
            <v>0</v>
          </cell>
          <cell r="W5337">
            <v>0</v>
          </cell>
          <cell r="X5337">
            <v>0</v>
          </cell>
        </row>
        <row r="5338">
          <cell r="C5338" t="str">
            <v>Мебель</v>
          </cell>
          <cell r="D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V5338">
            <v>0</v>
          </cell>
          <cell r="W5338">
            <v>0</v>
          </cell>
          <cell r="X5338">
            <v>0</v>
          </cell>
        </row>
        <row r="5339">
          <cell r="C5339" t="str">
            <v>Компьютерное и офисное оборудование</v>
          </cell>
          <cell r="D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V5339">
            <v>0</v>
          </cell>
          <cell r="W5339">
            <v>0</v>
          </cell>
          <cell r="X5339">
            <v>0</v>
          </cell>
        </row>
        <row r="5340">
          <cell r="C5340" t="str">
            <v>Оборудование для службы безопасности</v>
          </cell>
          <cell r="D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V5340">
            <v>0</v>
          </cell>
          <cell r="W5340">
            <v>0</v>
          </cell>
          <cell r="X5340">
            <v>0</v>
          </cell>
        </row>
        <row r="5341">
          <cell r="C5341" t="str">
            <v>Земельные участки</v>
          </cell>
          <cell r="D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>
            <v>0</v>
          </cell>
          <cell r="X5341">
            <v>0</v>
          </cell>
        </row>
        <row r="5342">
          <cell r="C5342" t="str">
            <v>Прочее</v>
          </cell>
          <cell r="D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V5342">
            <v>0</v>
          </cell>
          <cell r="W5342">
            <v>0</v>
          </cell>
          <cell r="X5342">
            <v>0</v>
          </cell>
        </row>
        <row r="5343">
          <cell r="C5343" t="str">
            <v>Приобретение программного обеспечения</v>
          </cell>
          <cell r="D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  <cell r="W5343">
            <v>0</v>
          </cell>
          <cell r="X5343">
            <v>0</v>
          </cell>
        </row>
        <row r="5344">
          <cell r="C5344" t="str">
            <v>Приобретение прочих НМА</v>
          </cell>
          <cell r="D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>
            <v>0</v>
          </cell>
          <cell r="X5344">
            <v>0</v>
          </cell>
        </row>
        <row r="5345">
          <cell r="C5345" t="str">
            <v>Доли в уставном капитале других компаний (долгосрочные выплаты)</v>
          </cell>
          <cell r="D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V5345">
            <v>0</v>
          </cell>
          <cell r="W5345">
            <v>0</v>
          </cell>
          <cell r="X5345">
            <v>0</v>
          </cell>
        </row>
        <row r="5346">
          <cell r="C5346" t="str">
            <v>Акции (долгосрочные выплаты)</v>
          </cell>
          <cell r="D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>
            <v>0</v>
          </cell>
          <cell r="X5346">
            <v>0</v>
          </cell>
        </row>
        <row r="5347">
          <cell r="C5347" t="str">
            <v>Облигации (долгосрочные выплаты)</v>
          </cell>
          <cell r="D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>
            <v>0</v>
          </cell>
          <cell r="X5347">
            <v>0</v>
          </cell>
        </row>
        <row r="5348">
          <cell r="C5348" t="str">
            <v>Векселя (долгосрочные выплаты)</v>
          </cell>
          <cell r="D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0</v>
          </cell>
          <cell r="X5348">
            <v>0</v>
          </cell>
        </row>
        <row r="5349">
          <cell r="C5349" t="str">
            <v>Депозиты (долгосрочные выплаты)</v>
          </cell>
          <cell r="D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>
            <v>0</v>
          </cell>
          <cell r="X5349">
            <v>0</v>
          </cell>
        </row>
        <row r="5350">
          <cell r="C5350" t="str">
            <v>Прочие долгосрочные активы (долгосрочные выплаты)</v>
          </cell>
          <cell r="D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  <cell r="W5350">
            <v>0</v>
          </cell>
          <cell r="X5350">
            <v>0</v>
          </cell>
        </row>
        <row r="5351">
          <cell r="C5351" t="str">
            <v>Расходы на НИР и НИОКР</v>
          </cell>
          <cell r="D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  <cell r="X5351">
            <v>0</v>
          </cell>
        </row>
        <row r="5352">
          <cell r="C5352" t="str">
            <v>Разработка ТЗ на проектирование оборудования</v>
          </cell>
          <cell r="D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  <cell r="W5352">
            <v>0</v>
          </cell>
          <cell r="X5352">
            <v>0</v>
          </cell>
        </row>
        <row r="5353">
          <cell r="C5353" t="str">
            <v>Разработка ТЗ на проектирование размещения оборудования</v>
          </cell>
          <cell r="D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  <cell r="X5353">
            <v>0</v>
          </cell>
        </row>
        <row r="5354">
          <cell r="C5354" t="str">
            <v>Разработка ТЗ на организацию закупки и запуск технологического оборудования</v>
          </cell>
          <cell r="D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  <cell r="X5354">
            <v>0</v>
          </cell>
        </row>
        <row r="5355">
          <cell r="C5355" t="str">
            <v>Разработка ТЗ на обучение персонала</v>
          </cell>
          <cell r="D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  <cell r="X5355">
            <v>0</v>
          </cell>
        </row>
        <row r="5356">
          <cell r="C5356" t="str">
            <v>Разработка ТЗ на оказание прочих работ, услуг</v>
          </cell>
          <cell r="D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  <cell r="X5356">
            <v>0</v>
          </cell>
        </row>
        <row r="5357">
          <cell r="C5357" t="str">
            <v>Предоставление долгосрочных кредитов и займов</v>
          </cell>
          <cell r="D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  <cell r="X5357">
            <v>0</v>
          </cell>
        </row>
        <row r="5358">
          <cell r="C5358" t="str">
            <v>Предоставление краткосрочных кредитов и займов</v>
          </cell>
          <cell r="D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  <cell r="X5358">
            <v>0</v>
          </cell>
        </row>
        <row r="5359">
          <cell r="C5359" t="str">
            <v>Предоставление прочих кредитов и займов</v>
          </cell>
          <cell r="D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  <cell r="X5359">
            <v>0</v>
          </cell>
        </row>
        <row r="5360">
          <cell r="C5360" t="str">
            <v>Проектирование</v>
          </cell>
          <cell r="D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V5360">
            <v>0</v>
          </cell>
          <cell r="W5360">
            <v>0</v>
          </cell>
          <cell r="X5360">
            <v>0</v>
          </cell>
        </row>
        <row r="5361">
          <cell r="C5361" t="str">
            <v>Генеральный подряд</v>
          </cell>
          <cell r="D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>
            <v>0</v>
          </cell>
          <cell r="X5361">
            <v>0</v>
          </cell>
        </row>
        <row r="5362">
          <cell r="C5362" t="str">
            <v>Прочие СМР</v>
          </cell>
          <cell r="D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V5362">
            <v>0</v>
          </cell>
          <cell r="W5362">
            <v>0</v>
          </cell>
          <cell r="X5362">
            <v>0</v>
          </cell>
        </row>
        <row r="5363">
          <cell r="C5363" t="str">
            <v>Услуги по управлению проектом</v>
          </cell>
          <cell r="D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</row>
        <row r="5364">
          <cell r="C5364" t="str">
            <v>Ремонт офисных зданий, сооружений</v>
          </cell>
          <cell r="D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</row>
        <row r="5365">
          <cell r="C5365" t="str">
            <v>Затраты на развитие</v>
          </cell>
          <cell r="D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</row>
        <row r="5366">
          <cell r="C5366" t="str">
            <v>Оплата ГК "Роснанотех" доли в уставном капитале проектной компании</v>
          </cell>
          <cell r="D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V5366">
            <v>0</v>
          </cell>
          <cell r="W5366">
            <v>0</v>
          </cell>
          <cell r="X5366">
            <v>0</v>
          </cell>
        </row>
        <row r="5367">
          <cell r="C5367" t="str">
            <v>Оплата  Соинвесторами доли в уставном капитале проектной компании</v>
          </cell>
          <cell r="D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V5367">
            <v>0</v>
          </cell>
          <cell r="W5367">
            <v>0</v>
          </cell>
          <cell r="X5367">
            <v>0</v>
          </cell>
        </row>
        <row r="5368">
          <cell r="C5368" t="str">
            <v>Получение долгосрочных кредитов и займов</v>
          </cell>
          <cell r="D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0</v>
          </cell>
          <cell r="V5368">
            <v>0</v>
          </cell>
          <cell r="W5368">
            <v>0</v>
          </cell>
          <cell r="X5368">
            <v>0</v>
          </cell>
        </row>
        <row r="5369">
          <cell r="C5369" t="str">
            <v>Получение краткосрочных кредитов и займов</v>
          </cell>
          <cell r="D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  <cell r="W5369">
            <v>0</v>
          </cell>
          <cell r="X5369">
            <v>0</v>
          </cell>
        </row>
        <row r="5370">
          <cell r="C5370" t="str">
            <v>Доли в уставном капитале других компаний (краткосрочные поступления)</v>
          </cell>
          <cell r="D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V5370">
            <v>0</v>
          </cell>
          <cell r="W5370">
            <v>0</v>
          </cell>
          <cell r="X5370">
            <v>0</v>
          </cell>
        </row>
        <row r="5371">
          <cell r="C5371" t="str">
            <v>Акции (краткосрочные поступления)</v>
          </cell>
          <cell r="D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V5371">
            <v>0</v>
          </cell>
          <cell r="W5371">
            <v>0</v>
          </cell>
          <cell r="X5371">
            <v>0</v>
          </cell>
        </row>
        <row r="5372">
          <cell r="C5372" t="str">
            <v>Облигации (краткосрочные поступления)</v>
          </cell>
          <cell r="D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V5372">
            <v>0</v>
          </cell>
          <cell r="W5372">
            <v>0</v>
          </cell>
          <cell r="X5372">
            <v>0</v>
          </cell>
        </row>
        <row r="5373">
          <cell r="C5373" t="str">
            <v>Векселя (краткосрочные поступления)</v>
          </cell>
          <cell r="D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0</v>
          </cell>
          <cell r="U5373">
            <v>0</v>
          </cell>
          <cell r="V5373">
            <v>0</v>
          </cell>
          <cell r="W5373">
            <v>0</v>
          </cell>
          <cell r="X5373">
            <v>0</v>
          </cell>
        </row>
        <row r="5374">
          <cell r="C5374" t="str">
            <v>Депозиты (краткосрочные поступления)</v>
          </cell>
          <cell r="D5374" t="str">
            <v>УК</v>
          </cell>
          <cell r="H5374">
            <v>1300000000</v>
          </cell>
          <cell r="I5374">
            <v>0</v>
          </cell>
          <cell r="J5374">
            <v>0</v>
          </cell>
          <cell r="K5374">
            <v>1300000000</v>
          </cell>
          <cell r="L5374">
            <v>0</v>
          </cell>
          <cell r="M5374">
            <v>0</v>
          </cell>
          <cell r="N5374">
            <v>0</v>
          </cell>
          <cell r="O5374">
            <v>1000000000</v>
          </cell>
          <cell r="P5374">
            <v>1000000000</v>
          </cell>
          <cell r="Q5374">
            <v>0</v>
          </cell>
          <cell r="R5374">
            <v>363000000</v>
          </cell>
          <cell r="S5374">
            <v>945000000</v>
          </cell>
          <cell r="T5374">
            <v>283000000</v>
          </cell>
          <cell r="U5374">
            <v>0</v>
          </cell>
          <cell r="V5374">
            <v>329000000</v>
          </cell>
          <cell r="W5374">
            <v>0</v>
          </cell>
          <cell r="X5374">
            <v>3920000000</v>
          </cell>
        </row>
        <row r="5375">
          <cell r="C5375" t="str">
            <v>Overnight (краткосрочные поступления)</v>
          </cell>
          <cell r="D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>
            <v>0</v>
          </cell>
          <cell r="X5375">
            <v>0</v>
          </cell>
        </row>
        <row r="5376">
          <cell r="C5376" t="str">
            <v>Прочие краткосрочные финансовые вложения (краткосрочные поступления)</v>
          </cell>
          <cell r="D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>
            <v>0</v>
          </cell>
          <cell r="X5376">
            <v>0</v>
          </cell>
        </row>
        <row r="5377">
          <cell r="C5377" t="str">
            <v>По договорам в рамках ДДУ (краткосрочные поступления)</v>
          </cell>
          <cell r="D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V5377">
            <v>0</v>
          </cell>
          <cell r="W5377">
            <v>0</v>
          </cell>
          <cell r="X5377">
            <v>0</v>
          </cell>
        </row>
        <row r="5378">
          <cell r="C5378" t="str">
            <v>По прочим договорам (краткосрочные поступления)</v>
          </cell>
          <cell r="D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</row>
        <row r="5379">
          <cell r="C5379" t="str">
            <v>Эмиссия акций</v>
          </cell>
          <cell r="D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  <cell r="T5379">
            <v>0</v>
          </cell>
          <cell r="U5379">
            <v>0</v>
          </cell>
          <cell r="V5379">
            <v>0</v>
          </cell>
          <cell r="W5379">
            <v>0</v>
          </cell>
          <cell r="X5379">
            <v>0</v>
          </cell>
        </row>
        <row r="5380">
          <cell r="C5380" t="str">
            <v>Дивиденды полученные</v>
          </cell>
          <cell r="D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>
            <v>0</v>
          </cell>
          <cell r="X5380">
            <v>0</v>
          </cell>
        </row>
        <row r="5381">
          <cell r="C5381" t="str">
            <v>Прочие поступления по финансовой деятельности</v>
          </cell>
          <cell r="D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  <cell r="W5381">
            <v>0</v>
          </cell>
          <cell r="X5381">
            <v>0</v>
          </cell>
        </row>
        <row r="5382">
          <cell r="C5382" t="str">
            <v>Сокращение ГК "Роснанотех" доли в уставном капитале проектной компании</v>
          </cell>
          <cell r="D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0</v>
          </cell>
          <cell r="S5382">
            <v>0</v>
          </cell>
          <cell r="T5382">
            <v>0</v>
          </cell>
          <cell r="U5382">
            <v>0</v>
          </cell>
          <cell r="V5382">
            <v>0</v>
          </cell>
          <cell r="W5382">
            <v>0</v>
          </cell>
          <cell r="X5382">
            <v>0</v>
          </cell>
        </row>
        <row r="5383">
          <cell r="C5383" t="str">
            <v>Сокращение Соинвесторами доли в уставном капитале проектной компании</v>
          </cell>
          <cell r="D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R5383">
            <v>0</v>
          </cell>
          <cell r="S5383">
            <v>0</v>
          </cell>
          <cell r="T5383">
            <v>0</v>
          </cell>
          <cell r="U5383">
            <v>0</v>
          </cell>
          <cell r="V5383">
            <v>0</v>
          </cell>
          <cell r="W5383">
            <v>0</v>
          </cell>
          <cell r="X5383">
            <v>0</v>
          </cell>
        </row>
        <row r="5384">
          <cell r="C5384" t="str">
            <v>Погашение долгосрочных кредитов и займов</v>
          </cell>
          <cell r="D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>
            <v>0</v>
          </cell>
          <cell r="S5384">
            <v>0</v>
          </cell>
          <cell r="T5384">
            <v>0</v>
          </cell>
          <cell r="U5384">
            <v>0</v>
          </cell>
          <cell r="V5384">
            <v>0</v>
          </cell>
          <cell r="W5384">
            <v>0</v>
          </cell>
          <cell r="X5384">
            <v>0</v>
          </cell>
        </row>
        <row r="5385">
          <cell r="C5385" t="str">
            <v>Погашение краткосрочных кредитов и займов</v>
          </cell>
          <cell r="D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>
            <v>0</v>
          </cell>
          <cell r="X5385">
            <v>0</v>
          </cell>
        </row>
        <row r="5386">
          <cell r="C5386" t="str">
            <v>Доли в уставном капитале других компаний (краткосрочные выплаты)</v>
          </cell>
          <cell r="D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V5386">
            <v>0</v>
          </cell>
          <cell r="W5386">
            <v>0</v>
          </cell>
          <cell r="X5386">
            <v>0</v>
          </cell>
        </row>
        <row r="5387">
          <cell r="C5387" t="str">
            <v>Акции (краткосрочные выплаты)</v>
          </cell>
          <cell r="D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>
            <v>0</v>
          </cell>
          <cell r="S5387">
            <v>0</v>
          </cell>
          <cell r="T5387">
            <v>0</v>
          </cell>
          <cell r="U5387">
            <v>0</v>
          </cell>
          <cell r="V5387">
            <v>0</v>
          </cell>
          <cell r="W5387">
            <v>0</v>
          </cell>
          <cell r="X5387">
            <v>0</v>
          </cell>
        </row>
        <row r="5388">
          <cell r="C5388" t="str">
            <v>Облигации (краткосрочные выплаты)</v>
          </cell>
          <cell r="D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  <cell r="W5388">
            <v>0</v>
          </cell>
          <cell r="X5388">
            <v>0</v>
          </cell>
        </row>
        <row r="5389">
          <cell r="C5389" t="str">
            <v>Векселя (краткосрочные выплаты)</v>
          </cell>
          <cell r="D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  <cell r="W5389">
            <v>0</v>
          </cell>
          <cell r="X5389">
            <v>0</v>
          </cell>
        </row>
        <row r="5390">
          <cell r="C5390" t="str">
            <v>Депозиты (краткосрочные выплаты)</v>
          </cell>
          <cell r="D5390" t="str">
            <v>УК</v>
          </cell>
          <cell r="H5390">
            <v>1000000000</v>
          </cell>
          <cell r="I5390">
            <v>0</v>
          </cell>
          <cell r="J5390">
            <v>0</v>
          </cell>
          <cell r="K5390">
            <v>1000000000</v>
          </cell>
          <cell r="L5390">
            <v>0</v>
          </cell>
          <cell r="M5390">
            <v>1000000000</v>
          </cell>
          <cell r="N5390">
            <v>0</v>
          </cell>
          <cell r="O5390">
            <v>800000000</v>
          </cell>
          <cell r="P5390">
            <v>0</v>
          </cell>
          <cell r="Q5390">
            <v>906000000</v>
          </cell>
          <cell r="R5390">
            <v>0</v>
          </cell>
          <cell r="S5390">
            <v>0</v>
          </cell>
          <cell r="T5390">
            <v>0</v>
          </cell>
          <cell r="U5390">
            <v>294000000</v>
          </cell>
          <cell r="V5390">
            <v>0</v>
          </cell>
          <cell r="W5390">
            <v>96000000</v>
          </cell>
          <cell r="X5390">
            <v>3096000000</v>
          </cell>
        </row>
        <row r="5391">
          <cell r="C5391" t="str">
            <v>Overnight (краткосрочные выплаты)</v>
          </cell>
          <cell r="D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  <cell r="W5391">
            <v>0</v>
          </cell>
          <cell r="X5391">
            <v>0</v>
          </cell>
        </row>
        <row r="5392">
          <cell r="C5392" t="str">
            <v>Прочие краткосрочные финансовые вложения (краткосрочные выплаты)</v>
          </cell>
          <cell r="D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>
            <v>0</v>
          </cell>
          <cell r="S5392">
            <v>0</v>
          </cell>
          <cell r="T5392">
            <v>0</v>
          </cell>
          <cell r="U5392">
            <v>0</v>
          </cell>
          <cell r="V5392">
            <v>0</v>
          </cell>
          <cell r="W5392">
            <v>0</v>
          </cell>
          <cell r="X5392">
            <v>0</v>
          </cell>
        </row>
        <row r="5393">
          <cell r="C5393" t="str">
            <v>По договорам в рамках ДДУ (краткосрочные выплаты)</v>
          </cell>
          <cell r="D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>
            <v>0</v>
          </cell>
          <cell r="X5393">
            <v>0</v>
          </cell>
        </row>
        <row r="5394">
          <cell r="C5394" t="str">
            <v>По прочим договорам (краткосрочные выплаты)</v>
          </cell>
          <cell r="D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  <cell r="W5394">
            <v>0</v>
          </cell>
          <cell r="X5394">
            <v>0</v>
          </cell>
        </row>
        <row r="5395">
          <cell r="C5395" t="str">
            <v>Выкуп акций</v>
          </cell>
          <cell r="D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>
            <v>0</v>
          </cell>
          <cell r="S5395">
            <v>0</v>
          </cell>
          <cell r="T5395">
            <v>0</v>
          </cell>
          <cell r="U5395">
            <v>0</v>
          </cell>
          <cell r="V5395">
            <v>0</v>
          </cell>
          <cell r="W5395">
            <v>0</v>
          </cell>
          <cell r="X5395">
            <v>0</v>
          </cell>
        </row>
        <row r="5396">
          <cell r="C5396" t="str">
            <v>Дивиденды выплаченные</v>
          </cell>
          <cell r="D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>
            <v>0</v>
          </cell>
          <cell r="S5396">
            <v>0</v>
          </cell>
          <cell r="T5396">
            <v>0</v>
          </cell>
          <cell r="U5396">
            <v>0</v>
          </cell>
          <cell r="V5396">
            <v>0</v>
          </cell>
          <cell r="W5396">
            <v>0</v>
          </cell>
          <cell r="X5396">
            <v>0</v>
          </cell>
        </row>
        <row r="5397">
          <cell r="C5397" t="str">
            <v>Прочие выплаты</v>
          </cell>
          <cell r="D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>
            <v>0</v>
          </cell>
          <cell r="S5397">
            <v>0</v>
          </cell>
          <cell r="T5397">
            <v>0</v>
          </cell>
          <cell r="U5397">
            <v>0</v>
          </cell>
          <cell r="V5397">
            <v>0</v>
          </cell>
          <cell r="W5397">
            <v>0</v>
          </cell>
          <cell r="X5397">
            <v>0</v>
          </cell>
        </row>
        <row r="5398">
          <cell r="D5398" t="str">
            <v>УК</v>
          </cell>
          <cell r="H5398">
            <v>-316432</v>
          </cell>
          <cell r="I5398">
            <v>-124000</v>
          </cell>
          <cell r="J5398">
            <v>-316432</v>
          </cell>
          <cell r="K5398">
            <v>-756864</v>
          </cell>
          <cell r="L5398">
            <v>-65000</v>
          </cell>
          <cell r="M5398">
            <v>-375432</v>
          </cell>
          <cell r="N5398">
            <v>-124000</v>
          </cell>
          <cell r="O5398">
            <v>-316432</v>
          </cell>
          <cell r="P5398">
            <v>-5080000</v>
          </cell>
          <cell r="Q5398">
            <v>-1998500</v>
          </cell>
          <cell r="R5398">
            <v>-2047600</v>
          </cell>
          <cell r="S5398">
            <v>-2136000</v>
          </cell>
          <cell r="T5398">
            <v>-2047600</v>
          </cell>
          <cell r="U5398">
            <v>-2151000</v>
          </cell>
          <cell r="V5398">
            <v>-2047600</v>
          </cell>
          <cell r="W5398">
            <v>-2136000</v>
          </cell>
          <cell r="X5398">
            <v>-20525164</v>
          </cell>
        </row>
        <row r="5399">
          <cell r="C5399" t="str">
            <v>Поступления от реализации нанопродукции на внутреннем рынке</v>
          </cell>
          <cell r="D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>
            <v>0</v>
          </cell>
          <cell r="S5399">
            <v>0</v>
          </cell>
          <cell r="T5399">
            <v>0</v>
          </cell>
          <cell r="U5399">
            <v>0</v>
          </cell>
          <cell r="V5399">
            <v>0</v>
          </cell>
          <cell r="W5399">
            <v>0</v>
          </cell>
          <cell r="X5399">
            <v>0</v>
          </cell>
        </row>
        <row r="5400">
          <cell r="C5400" t="str">
            <v>Поступления от реализации нанопродукции на экспорт</v>
          </cell>
          <cell r="D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>
            <v>0</v>
          </cell>
          <cell r="S5400">
            <v>0</v>
          </cell>
          <cell r="T5400">
            <v>0</v>
          </cell>
          <cell r="U5400">
            <v>0</v>
          </cell>
          <cell r="V5400">
            <v>0</v>
          </cell>
          <cell r="W5400">
            <v>0</v>
          </cell>
          <cell r="X5400">
            <v>0</v>
          </cell>
        </row>
        <row r="5401">
          <cell r="C5401" t="str">
            <v>Поступления от прочей реализации</v>
          </cell>
          <cell r="D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R5401">
            <v>0</v>
          </cell>
          <cell r="S5401">
            <v>0</v>
          </cell>
          <cell r="T5401">
            <v>0</v>
          </cell>
          <cell r="U5401">
            <v>0</v>
          </cell>
          <cell r="V5401">
            <v>0</v>
          </cell>
          <cell r="W5401">
            <v>0</v>
          </cell>
          <cell r="X5401">
            <v>0</v>
          </cell>
        </row>
        <row r="5402">
          <cell r="C5402" t="str">
            <v>Проценты по займам полученные</v>
          </cell>
          <cell r="D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V5402">
            <v>0</v>
          </cell>
          <cell r="W5402">
            <v>0</v>
          </cell>
          <cell r="X5402">
            <v>0</v>
          </cell>
        </row>
        <row r="5403">
          <cell r="C5403" t="str">
            <v>Проценты по финансовым вложениям полученные</v>
          </cell>
          <cell r="D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>
            <v>0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>
            <v>0</v>
          </cell>
          <cell r="X5403">
            <v>0</v>
          </cell>
        </row>
        <row r="5404">
          <cell r="C5404" t="str">
            <v>Прочие проценты по финансовым вложениям полученные</v>
          </cell>
          <cell r="D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V5404">
            <v>0</v>
          </cell>
          <cell r="W5404">
            <v>0</v>
          </cell>
          <cell r="X5404">
            <v>0</v>
          </cell>
        </row>
        <row r="5405">
          <cell r="C5405" t="str">
            <v>От совместной деятельности</v>
          </cell>
          <cell r="D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V5405">
            <v>0</v>
          </cell>
          <cell r="W5405">
            <v>0</v>
          </cell>
          <cell r="X5405">
            <v>0</v>
          </cell>
        </row>
        <row r="5406">
          <cell r="C5406" t="str">
            <v>От реализации МПЗ (ТМЦ)</v>
          </cell>
          <cell r="D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>
            <v>0</v>
          </cell>
          <cell r="X5406">
            <v>0</v>
          </cell>
        </row>
        <row r="5407">
          <cell r="C5407" t="str">
            <v>От аренды</v>
          </cell>
          <cell r="D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0</v>
          </cell>
          <cell r="V5407">
            <v>0</v>
          </cell>
          <cell r="W5407">
            <v>0</v>
          </cell>
          <cell r="X5407">
            <v>0</v>
          </cell>
        </row>
        <row r="5408">
          <cell r="C5408" t="str">
            <v xml:space="preserve">От участия в других организациях  </v>
          </cell>
          <cell r="D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V5408">
            <v>0</v>
          </cell>
          <cell r="W5408">
            <v>0</v>
          </cell>
          <cell r="X5408">
            <v>0</v>
          </cell>
        </row>
        <row r="5409">
          <cell r="C5409" t="str">
            <v>Пени, штрафы, неустойки</v>
          </cell>
          <cell r="D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V5409">
            <v>0</v>
          </cell>
          <cell r="W5409">
            <v>0</v>
          </cell>
          <cell r="X5409">
            <v>0</v>
          </cell>
        </row>
        <row r="5410">
          <cell r="C5410" t="str">
            <v>Возмещение по страховым случаям</v>
          </cell>
          <cell r="D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V5410">
            <v>0</v>
          </cell>
          <cell r="W5410">
            <v>0</v>
          </cell>
          <cell r="X5410">
            <v>0</v>
          </cell>
        </row>
        <row r="5411">
          <cell r="C5411" t="str">
            <v>Прочие поступления по операционной деятельности</v>
          </cell>
          <cell r="D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V5411">
            <v>0</v>
          </cell>
          <cell r="W5411">
            <v>0</v>
          </cell>
          <cell r="X5411">
            <v>0</v>
          </cell>
        </row>
        <row r="5412">
          <cell r="C5412" t="str">
            <v>Сырье и основные материалы</v>
          </cell>
          <cell r="D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0</v>
          </cell>
          <cell r="U5412">
            <v>0</v>
          </cell>
          <cell r="V5412">
            <v>0</v>
          </cell>
          <cell r="W5412">
            <v>0</v>
          </cell>
          <cell r="X5412">
            <v>0</v>
          </cell>
        </row>
        <row r="5413">
          <cell r="C5413" t="str">
            <v>Вспомогательные материалы</v>
          </cell>
          <cell r="D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V5413">
            <v>0</v>
          </cell>
          <cell r="W5413">
            <v>0</v>
          </cell>
          <cell r="X5413">
            <v>0</v>
          </cell>
        </row>
        <row r="5414">
          <cell r="C5414" t="str">
            <v>Топливо</v>
          </cell>
          <cell r="D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V5414">
            <v>0</v>
          </cell>
          <cell r="W5414">
            <v>0</v>
          </cell>
          <cell r="X5414">
            <v>0</v>
          </cell>
        </row>
        <row r="5415">
          <cell r="C5415" t="str">
            <v>Электроэнергия</v>
          </cell>
          <cell r="D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V5415">
            <v>0</v>
          </cell>
          <cell r="W5415">
            <v>0</v>
          </cell>
          <cell r="X5415">
            <v>0</v>
          </cell>
        </row>
        <row r="5416">
          <cell r="C5416" t="str">
            <v>Прочие материальные затраты</v>
          </cell>
          <cell r="D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V5416">
            <v>0</v>
          </cell>
          <cell r="W5416">
            <v>0</v>
          </cell>
          <cell r="X5416">
            <v>0</v>
          </cell>
        </row>
        <row r="5417">
          <cell r="C5417" t="str">
            <v>Услуги подрядчиков по обслуживанию и ремонту оборудования</v>
          </cell>
          <cell r="D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V5417">
            <v>0</v>
          </cell>
          <cell r="W5417">
            <v>0</v>
          </cell>
          <cell r="X5417">
            <v>0</v>
          </cell>
        </row>
        <row r="5418">
          <cell r="C5418" t="str">
            <v>Транспортные услуги</v>
          </cell>
          <cell r="D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</row>
        <row r="5419">
          <cell r="C5419" t="str">
            <v>Прочие услуги производственного характера</v>
          </cell>
          <cell r="D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</row>
        <row r="5420">
          <cell r="C5420" t="str">
            <v>Выплата на руки</v>
          </cell>
          <cell r="D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V5420">
            <v>0</v>
          </cell>
          <cell r="W5420">
            <v>0</v>
          </cell>
          <cell r="X5420">
            <v>0</v>
          </cell>
        </row>
        <row r="5421">
          <cell r="C5421" t="str">
            <v>НДФЛ (только персонал)</v>
          </cell>
          <cell r="D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</row>
        <row r="5422">
          <cell r="C5422" t="str">
            <v>Премии на руки</v>
          </cell>
          <cell r="D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  <cell r="W5422">
            <v>0</v>
          </cell>
          <cell r="X5422">
            <v>0</v>
          </cell>
        </row>
        <row r="5423">
          <cell r="C5423" t="str">
            <v>Льготы, компенсации</v>
          </cell>
          <cell r="D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V5423">
            <v>0</v>
          </cell>
          <cell r="W5423">
            <v>0</v>
          </cell>
          <cell r="X5423">
            <v>0</v>
          </cell>
        </row>
        <row r="5424">
          <cell r="C5424" t="str">
            <v>Прочие удержания из з/п</v>
          </cell>
          <cell r="D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V5424">
            <v>0</v>
          </cell>
          <cell r="W5424">
            <v>0</v>
          </cell>
          <cell r="X5424">
            <v>0</v>
          </cell>
        </row>
        <row r="5425">
          <cell r="C5425" t="str">
            <v>ЕСН – страховые взносы (включая ЕСН на выплаты членам СД)</v>
          </cell>
          <cell r="D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  <cell r="W5425">
            <v>0</v>
          </cell>
          <cell r="X5425">
            <v>0</v>
          </cell>
        </row>
        <row r="5426">
          <cell r="C5426" t="str">
            <v>Услуги мобильной связи</v>
          </cell>
          <cell r="D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  <cell r="W5426">
            <v>0</v>
          </cell>
          <cell r="X5426">
            <v>0</v>
          </cell>
        </row>
        <row r="5427">
          <cell r="C5427" t="str">
            <v>Услуги фиксированной связи</v>
          </cell>
          <cell r="D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  <cell r="W5427">
            <v>0</v>
          </cell>
          <cell r="X5427">
            <v>0</v>
          </cell>
        </row>
        <row r="5428">
          <cell r="C5428" t="str">
            <v>Услуги Интернет</v>
          </cell>
          <cell r="D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V5428">
            <v>0</v>
          </cell>
          <cell r="W5428">
            <v>0</v>
          </cell>
          <cell r="X5428">
            <v>0</v>
          </cell>
        </row>
        <row r="5429">
          <cell r="C5429" t="str">
            <v xml:space="preserve">Почтово-телеграфные и курьерские расходы </v>
          </cell>
          <cell r="D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  <cell r="W5429">
            <v>0</v>
          </cell>
          <cell r="X5429">
            <v>0</v>
          </cell>
        </row>
        <row r="5430">
          <cell r="C5430" t="str">
            <v>Аренда каналов связи</v>
          </cell>
          <cell r="D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  <cell r="Q5430">
            <v>0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V5430">
            <v>0</v>
          </cell>
          <cell r="W5430">
            <v>0</v>
          </cell>
          <cell r="X5430">
            <v>0</v>
          </cell>
        </row>
        <row r="5431">
          <cell r="C5431" t="str">
            <v>Коммунальные услуги</v>
          </cell>
          <cell r="D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  <cell r="Q5431">
            <v>0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V5431">
            <v>0</v>
          </cell>
          <cell r="W5431">
            <v>0</v>
          </cell>
          <cell r="X5431">
            <v>0</v>
          </cell>
        </row>
        <row r="5432">
          <cell r="C5432" t="str">
            <v>Повышение квалификации и проф.переподготовка</v>
          </cell>
          <cell r="D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  <cell r="Q5432">
            <v>0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V5432">
            <v>0</v>
          </cell>
          <cell r="W5432">
            <v>0</v>
          </cell>
          <cell r="X5432">
            <v>0</v>
          </cell>
        </row>
        <row r="5433">
          <cell r="C5433" t="str">
            <v>Услуги по ремонту и обслуживанию оргтехники</v>
          </cell>
          <cell r="D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V5433">
            <v>0</v>
          </cell>
          <cell r="W5433">
            <v>0</v>
          </cell>
          <cell r="X5433">
            <v>0</v>
          </cell>
        </row>
        <row r="5434">
          <cell r="C5434" t="str">
            <v>Запасные части и расходные материалы для оргтехники</v>
          </cell>
          <cell r="D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V5434">
            <v>0</v>
          </cell>
          <cell r="W5434">
            <v>0</v>
          </cell>
          <cell r="X5434">
            <v>0</v>
          </cell>
        </row>
        <row r="5435">
          <cell r="C5435" t="str">
            <v>Аудиторские услуги</v>
          </cell>
          <cell r="D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  <cell r="Q5435">
            <v>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V5435">
            <v>0</v>
          </cell>
          <cell r="W5435">
            <v>0</v>
          </cell>
          <cell r="X5435">
            <v>0</v>
          </cell>
        </row>
        <row r="5436">
          <cell r="C5436" t="str">
            <v>Юридические услуги</v>
          </cell>
          <cell r="D5436" t="str">
            <v>УК</v>
          </cell>
          <cell r="H5436">
            <v>59000</v>
          </cell>
          <cell r="I5436">
            <v>59000</v>
          </cell>
          <cell r="J5436">
            <v>59000</v>
          </cell>
          <cell r="K5436">
            <v>177000</v>
          </cell>
          <cell r="L5436">
            <v>0</v>
          </cell>
          <cell r="M5436">
            <v>118000</v>
          </cell>
          <cell r="N5436">
            <v>59000</v>
          </cell>
          <cell r="O5436">
            <v>59000</v>
          </cell>
          <cell r="P5436">
            <v>5015000</v>
          </cell>
          <cell r="Q5436">
            <v>1659000</v>
          </cell>
          <cell r="R5436">
            <v>1809000</v>
          </cell>
          <cell r="S5436">
            <v>1809000</v>
          </cell>
          <cell r="T5436">
            <v>1809000</v>
          </cell>
          <cell r="U5436">
            <v>1809000</v>
          </cell>
          <cell r="V5436">
            <v>1809000</v>
          </cell>
          <cell r="W5436">
            <v>1809000</v>
          </cell>
          <cell r="X5436">
            <v>17764000</v>
          </cell>
        </row>
        <row r="5437">
          <cell r="C5437" t="str">
            <v>Консультационные услуги (семинары)</v>
          </cell>
          <cell r="D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V5437">
            <v>0</v>
          </cell>
          <cell r="W5437">
            <v>0</v>
          </cell>
          <cell r="X5437">
            <v>0</v>
          </cell>
        </row>
        <row r="5438">
          <cell r="C5438" t="str">
            <v>Услуги пожарной, вневедомственной и сторожевой охраны</v>
          </cell>
          <cell r="D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</row>
        <row r="5439">
          <cell r="C5439" t="str">
            <v>Рекламно-информационные расходы</v>
          </cell>
          <cell r="D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V5439">
            <v>0</v>
          </cell>
          <cell r="W5439">
            <v>0</v>
          </cell>
          <cell r="X5439">
            <v>0</v>
          </cell>
        </row>
        <row r="5440">
          <cell r="C5440" t="str">
            <v>Участие на выставках и семинарах</v>
          </cell>
          <cell r="D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0</v>
          </cell>
          <cell r="V5440">
            <v>0</v>
          </cell>
          <cell r="W5440">
            <v>0</v>
          </cell>
          <cell r="X5440">
            <v>0</v>
          </cell>
        </row>
        <row r="5441">
          <cell r="C5441" t="str">
            <v>Фирменная и сувенирная продукция</v>
          </cell>
          <cell r="D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>
            <v>0</v>
          </cell>
          <cell r="X5441">
            <v>0</v>
          </cell>
        </row>
        <row r="5442">
          <cell r="C5442" t="str">
            <v>Спонсорские и социальные проекты</v>
          </cell>
          <cell r="D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V5442">
            <v>0</v>
          </cell>
          <cell r="W5442">
            <v>0</v>
          </cell>
          <cell r="X5442">
            <v>0</v>
          </cell>
        </row>
        <row r="5443">
          <cell r="C5443" t="str">
            <v>Прочие расходы (PR)</v>
          </cell>
          <cell r="D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V5443">
            <v>0</v>
          </cell>
          <cell r="W5443">
            <v>0</v>
          </cell>
          <cell r="X5443">
            <v>0</v>
          </cell>
        </row>
        <row r="5444">
          <cell r="C5444" t="str">
            <v>Услуги  по подбору персонала</v>
          </cell>
          <cell r="D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</v>
          </cell>
          <cell r="V5444">
            <v>0</v>
          </cell>
          <cell r="W5444">
            <v>0</v>
          </cell>
          <cell r="X5444">
            <v>0</v>
          </cell>
        </row>
        <row r="5445">
          <cell r="C5445" t="str">
            <v xml:space="preserve">Уборка </v>
          </cell>
          <cell r="D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  <cell r="Q5445">
            <v>0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V5445">
            <v>0</v>
          </cell>
          <cell r="W5445">
            <v>0</v>
          </cell>
          <cell r="X5445">
            <v>0</v>
          </cell>
        </row>
        <row r="5446">
          <cell r="C5446" t="str">
            <v>Обустройство офиса</v>
          </cell>
          <cell r="D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  <cell r="Q5446">
            <v>0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V5446">
            <v>0</v>
          </cell>
          <cell r="W5446">
            <v>0</v>
          </cell>
          <cell r="X5446">
            <v>0</v>
          </cell>
        </row>
        <row r="5447">
          <cell r="C5447" t="str">
            <v>Канцелярские расходы</v>
          </cell>
          <cell r="D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>
            <v>0</v>
          </cell>
          <cell r="S5447">
            <v>0</v>
          </cell>
          <cell r="T5447">
            <v>0</v>
          </cell>
          <cell r="U5447">
            <v>0</v>
          </cell>
          <cell r="V5447">
            <v>0</v>
          </cell>
          <cell r="W5447">
            <v>0</v>
          </cell>
          <cell r="X5447">
            <v>0</v>
          </cell>
        </row>
        <row r="5448">
          <cell r="C5448" t="str">
            <v>Хозяйственные расходы</v>
          </cell>
          <cell r="D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V5448">
            <v>0</v>
          </cell>
          <cell r="W5448">
            <v>0</v>
          </cell>
          <cell r="X5448">
            <v>0</v>
          </cell>
        </row>
        <row r="5449">
          <cell r="C5449" t="str">
            <v>Вода, чай, кофе</v>
          </cell>
          <cell r="D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V5449">
            <v>0</v>
          </cell>
          <cell r="W5449">
            <v>0</v>
          </cell>
          <cell r="X5449">
            <v>0</v>
          </cell>
        </row>
        <row r="5450">
          <cell r="C5450" t="str">
            <v>Ремонт/ТО автотранспорт</v>
          </cell>
          <cell r="D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</row>
        <row r="5451">
          <cell r="C5451" t="str">
            <v xml:space="preserve">Аренда машин </v>
          </cell>
          <cell r="D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  <cell r="W5451">
            <v>0</v>
          </cell>
          <cell r="X5451">
            <v>0</v>
          </cell>
        </row>
        <row r="5452">
          <cell r="C5452" t="str">
            <v>Страхование автотранспорта</v>
          </cell>
          <cell r="D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  <cell r="W5452">
            <v>0</v>
          </cell>
          <cell r="X5452">
            <v>0</v>
          </cell>
        </row>
        <row r="5453">
          <cell r="C5453" t="str">
            <v>ГСМ</v>
          </cell>
          <cell r="D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  <cell r="W5453">
            <v>0</v>
          </cell>
          <cell r="X5453">
            <v>0</v>
          </cell>
        </row>
        <row r="5454">
          <cell r="C5454" t="str">
            <v>Мойка, парковка, прочее</v>
          </cell>
          <cell r="D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V5454">
            <v>0</v>
          </cell>
          <cell r="W5454">
            <v>0</v>
          </cell>
          <cell r="X5454">
            <v>0</v>
          </cell>
        </row>
        <row r="5455">
          <cell r="C5455" t="str">
            <v>Аренда автостоянки</v>
          </cell>
          <cell r="D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V5455">
            <v>0</v>
          </cell>
          <cell r="W5455">
            <v>0</v>
          </cell>
          <cell r="X5455">
            <v>0</v>
          </cell>
        </row>
        <row r="5456">
          <cell r="C5456" t="str">
            <v>Аутсорсинг</v>
          </cell>
          <cell r="D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>
            <v>0</v>
          </cell>
          <cell r="S5456">
            <v>0</v>
          </cell>
          <cell r="T5456">
            <v>0</v>
          </cell>
          <cell r="U5456">
            <v>0</v>
          </cell>
          <cell r="V5456">
            <v>0</v>
          </cell>
          <cell r="W5456">
            <v>0</v>
          </cell>
          <cell r="X5456">
            <v>0</v>
          </cell>
        </row>
        <row r="5457">
          <cell r="C5457" t="str">
            <v>Услуги по организации переводов</v>
          </cell>
          <cell r="D5457" t="str">
            <v>УК</v>
          </cell>
          <cell r="H5457">
            <v>30000</v>
          </cell>
          <cell r="I5457">
            <v>30000</v>
          </cell>
          <cell r="J5457">
            <v>30000</v>
          </cell>
          <cell r="K5457">
            <v>90000</v>
          </cell>
          <cell r="L5457">
            <v>30000</v>
          </cell>
          <cell r="M5457">
            <v>30000</v>
          </cell>
          <cell r="N5457">
            <v>30000</v>
          </cell>
          <cell r="O5457">
            <v>30000</v>
          </cell>
          <cell r="P5457">
            <v>30000</v>
          </cell>
          <cell r="Q5457">
            <v>25000</v>
          </cell>
          <cell r="R5457">
            <v>25000</v>
          </cell>
          <cell r="S5457">
            <v>25000</v>
          </cell>
          <cell r="T5457">
            <v>25000</v>
          </cell>
          <cell r="U5457">
            <v>25000</v>
          </cell>
          <cell r="V5457">
            <v>25000</v>
          </cell>
          <cell r="W5457">
            <v>25000</v>
          </cell>
          <cell r="X5457">
            <v>325000</v>
          </cell>
        </row>
        <row r="5458">
          <cell r="C5458" t="str">
            <v>Услуги регистраторов, нотариальные услуги, сертификация</v>
          </cell>
          <cell r="D5458" t="str">
            <v>УК</v>
          </cell>
          <cell r="H5458">
            <v>35000</v>
          </cell>
          <cell r="I5458">
            <v>35000</v>
          </cell>
          <cell r="J5458">
            <v>35000</v>
          </cell>
          <cell r="K5458">
            <v>105000</v>
          </cell>
          <cell r="L5458">
            <v>35000</v>
          </cell>
          <cell r="M5458">
            <v>35000</v>
          </cell>
          <cell r="N5458">
            <v>35000</v>
          </cell>
          <cell r="O5458">
            <v>35000</v>
          </cell>
          <cell r="P5458">
            <v>35000</v>
          </cell>
          <cell r="Q5458">
            <v>40000</v>
          </cell>
          <cell r="R5458">
            <v>40000</v>
          </cell>
          <cell r="S5458">
            <v>40000</v>
          </cell>
          <cell r="T5458">
            <v>40000</v>
          </cell>
          <cell r="U5458">
            <v>40000</v>
          </cell>
          <cell r="V5458">
            <v>40000</v>
          </cell>
          <cell r="W5458">
            <v>40000</v>
          </cell>
          <cell r="X5458">
            <v>455000</v>
          </cell>
        </row>
        <row r="5459">
          <cell r="C5459" t="str">
            <v>Справочно-правовые программы, 1С, КИАС</v>
          </cell>
          <cell r="D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  <cell r="W5459">
            <v>0</v>
          </cell>
          <cell r="X5459">
            <v>0</v>
          </cell>
        </row>
        <row r="5460">
          <cell r="C5460" t="str">
            <v>Подписка на периодические издания</v>
          </cell>
          <cell r="D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V5460">
            <v>0</v>
          </cell>
          <cell r="W5460">
            <v>0</v>
          </cell>
          <cell r="X5460">
            <v>0</v>
          </cell>
        </row>
        <row r="5461">
          <cell r="C5461" t="str">
            <v>Прочие работы и услуги сторонних организаций</v>
          </cell>
          <cell r="D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V5461">
            <v>0</v>
          </cell>
          <cell r="W5461">
            <v>0</v>
          </cell>
          <cell r="X5461">
            <v>0</v>
          </cell>
        </row>
        <row r="5462">
          <cell r="C5462" t="str">
            <v>Командировочные расходы</v>
          </cell>
          <cell r="D5462" t="str">
            <v>УК</v>
          </cell>
          <cell r="H5462">
            <v>192432</v>
          </cell>
          <cell r="I5462">
            <v>0</v>
          </cell>
          <cell r="J5462">
            <v>192432</v>
          </cell>
          <cell r="K5462">
            <v>384864</v>
          </cell>
          <cell r="L5462">
            <v>0</v>
          </cell>
          <cell r="M5462">
            <v>192432</v>
          </cell>
          <cell r="N5462">
            <v>0</v>
          </cell>
          <cell r="O5462">
            <v>192432</v>
          </cell>
          <cell r="P5462">
            <v>0</v>
          </cell>
          <cell r="Q5462">
            <v>274500</v>
          </cell>
          <cell r="R5462">
            <v>173600</v>
          </cell>
          <cell r="S5462">
            <v>262000</v>
          </cell>
          <cell r="T5462">
            <v>173600</v>
          </cell>
          <cell r="U5462">
            <v>262000</v>
          </cell>
          <cell r="V5462">
            <v>173600</v>
          </cell>
          <cell r="W5462">
            <v>262000</v>
          </cell>
          <cell r="X5462">
            <v>1966164</v>
          </cell>
        </row>
        <row r="5463">
          <cell r="C5463" t="str">
            <v>Представительские расходы</v>
          </cell>
          <cell r="D5463" t="str">
            <v>УК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>
            <v>0</v>
          </cell>
          <cell r="S5463">
            <v>0</v>
          </cell>
          <cell r="T5463">
            <v>0</v>
          </cell>
          <cell r="U5463">
            <v>15000</v>
          </cell>
          <cell r="V5463">
            <v>0</v>
          </cell>
          <cell r="W5463">
            <v>0</v>
          </cell>
          <cell r="X5463">
            <v>15000</v>
          </cell>
        </row>
        <row r="5464">
          <cell r="C5464" t="str">
            <v>Арендная плата по направлениям (арендодателям)</v>
          </cell>
          <cell r="D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R5464">
            <v>0</v>
          </cell>
          <cell r="S5464">
            <v>0</v>
          </cell>
          <cell r="T5464">
            <v>0</v>
          </cell>
          <cell r="U5464">
            <v>0</v>
          </cell>
          <cell r="V5464">
            <v>0</v>
          </cell>
          <cell r="W5464">
            <v>0</v>
          </cell>
          <cell r="X5464">
            <v>0</v>
          </cell>
        </row>
        <row r="5465">
          <cell r="C5465" t="str">
            <v>Лизинг</v>
          </cell>
          <cell r="D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>
            <v>0</v>
          </cell>
          <cell r="X5465">
            <v>0</v>
          </cell>
        </row>
        <row r="5466">
          <cell r="C5466" t="str">
            <v>Расходы на страхование</v>
          </cell>
          <cell r="D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V5466">
            <v>0</v>
          </cell>
          <cell r="W5466">
            <v>0</v>
          </cell>
          <cell r="X5466">
            <v>0</v>
          </cell>
        </row>
        <row r="5467">
          <cell r="C5467" t="str">
            <v>Водный налог</v>
          </cell>
          <cell r="D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0</v>
          </cell>
          <cell r="S5467">
            <v>0</v>
          </cell>
          <cell r="T5467">
            <v>0</v>
          </cell>
          <cell r="U5467">
            <v>0</v>
          </cell>
          <cell r="V5467">
            <v>0</v>
          </cell>
          <cell r="W5467">
            <v>0</v>
          </cell>
          <cell r="X5467">
            <v>0</v>
          </cell>
        </row>
        <row r="5468">
          <cell r="C5468" t="str">
            <v>Плата за землю</v>
          </cell>
          <cell r="D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V5468">
            <v>0</v>
          </cell>
          <cell r="W5468">
            <v>0</v>
          </cell>
          <cell r="X5468">
            <v>0</v>
          </cell>
        </row>
        <row r="5469">
          <cell r="C5469" t="str">
            <v>Транспортный налог</v>
          </cell>
          <cell r="D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  <cell r="W5469">
            <v>0</v>
          </cell>
          <cell r="X5469">
            <v>0</v>
          </cell>
        </row>
        <row r="5470">
          <cell r="C5470" t="str">
            <v>Налог на имущество</v>
          </cell>
          <cell r="D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  <cell r="W5470">
            <v>0</v>
          </cell>
          <cell r="X5470">
            <v>0</v>
          </cell>
        </row>
        <row r="5471">
          <cell r="C5471" t="str">
            <v xml:space="preserve">Прочие налоги, относимые на с/с </v>
          </cell>
          <cell r="D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V5471">
            <v>0</v>
          </cell>
          <cell r="W5471">
            <v>0</v>
          </cell>
          <cell r="X5471">
            <v>0</v>
          </cell>
        </row>
        <row r="5472">
          <cell r="C5472" t="str">
            <v>Патентные расходы</v>
          </cell>
          <cell r="D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>
            <v>0</v>
          </cell>
          <cell r="S5472">
            <v>0</v>
          </cell>
          <cell r="T5472">
            <v>0</v>
          </cell>
          <cell r="U5472">
            <v>0</v>
          </cell>
          <cell r="V5472">
            <v>0</v>
          </cell>
          <cell r="W5472">
            <v>0</v>
          </cell>
          <cell r="X5472">
            <v>0</v>
          </cell>
        </row>
        <row r="5473">
          <cell r="C5473" t="str">
            <v>Затраты на экологию (кроме налогов и сборов (ст. ст. 20000 и 21500))</v>
          </cell>
          <cell r="D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</row>
        <row r="5474">
          <cell r="C5474" t="str">
            <v>Затраты на охрану труда</v>
          </cell>
          <cell r="D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0</v>
          </cell>
          <cell r="V5474">
            <v>0</v>
          </cell>
          <cell r="W5474">
            <v>0</v>
          </cell>
          <cell r="X5474">
            <v>0</v>
          </cell>
        </row>
        <row r="5475">
          <cell r="C5475" t="str">
            <v>Расходы социального характера</v>
          </cell>
          <cell r="D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  <cell r="Q5475">
            <v>0</v>
          </cell>
          <cell r="R5475">
            <v>0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</row>
        <row r="5476">
          <cell r="C5476" t="str">
            <v>НДС</v>
          </cell>
          <cell r="D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  <cell r="X5476">
            <v>0</v>
          </cell>
        </row>
        <row r="5477">
          <cell r="C5477" t="str">
            <v>Налог на прибыль</v>
          </cell>
          <cell r="D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  <cell r="W5477">
            <v>0</v>
          </cell>
          <cell r="X5477">
            <v>0</v>
          </cell>
        </row>
        <row r="5478">
          <cell r="C5478" t="str">
            <v>Прочие налоги</v>
          </cell>
          <cell r="D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  <cell r="W5478">
            <v>0</v>
          </cell>
          <cell r="X5478">
            <v>0</v>
          </cell>
        </row>
        <row r="5479">
          <cell r="C5479" t="str">
            <v xml:space="preserve">Проценты по долгосрочным кредитам </v>
          </cell>
          <cell r="D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  <cell r="W5479">
            <v>0</v>
          </cell>
          <cell r="X5479">
            <v>0</v>
          </cell>
        </row>
        <row r="5480">
          <cell r="C5480" t="str">
            <v>Проценты по краткосрочным кредитам</v>
          </cell>
          <cell r="D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  <cell r="W5480">
            <v>0</v>
          </cell>
          <cell r="X5480">
            <v>0</v>
          </cell>
        </row>
        <row r="5481">
          <cell r="C5481" t="str">
            <v>Проценты по долгосрочным займам</v>
          </cell>
          <cell r="D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  <cell r="W5481">
            <v>0</v>
          </cell>
          <cell r="X5481">
            <v>0</v>
          </cell>
        </row>
        <row r="5482">
          <cell r="C5482" t="str">
            <v>Проценты по краткосрочным займам</v>
          </cell>
          <cell r="D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  <cell r="W5482">
            <v>0</v>
          </cell>
          <cell r="X5482">
            <v>0</v>
          </cell>
        </row>
        <row r="5483">
          <cell r="C5483" t="str">
            <v>Прочие проценты к уплате</v>
          </cell>
          <cell r="D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>
            <v>0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>
            <v>0</v>
          </cell>
          <cell r="X5483">
            <v>0</v>
          </cell>
        </row>
        <row r="5484">
          <cell r="C5484" t="str">
            <v>Оплата услуг кредитных организаций (за исключением ст. ст. 20500 и 21600)</v>
          </cell>
          <cell r="D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  <cell r="W5484">
            <v>0</v>
          </cell>
          <cell r="X5484">
            <v>0</v>
          </cell>
        </row>
        <row r="5485">
          <cell r="C5485" t="str">
            <v>Пени, штрафы, неустойки признанные или по которым получено решение суда</v>
          </cell>
          <cell r="D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  <cell r="W5485">
            <v>0</v>
          </cell>
          <cell r="X5485">
            <v>0</v>
          </cell>
        </row>
        <row r="5486">
          <cell r="C5486" t="str">
            <v>Затраты социального характера (кроме персонала)</v>
          </cell>
          <cell r="D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  <cell r="W5486">
            <v>0</v>
          </cell>
          <cell r="X5486">
            <v>0</v>
          </cell>
        </row>
        <row r="5487">
          <cell r="C5487" t="str">
            <v>От содержания социальной сферы</v>
          </cell>
          <cell r="D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  <cell r="W5487">
            <v>0</v>
          </cell>
          <cell r="X5487">
            <v>0</v>
          </cell>
        </row>
        <row r="5488">
          <cell r="C5488" t="str">
            <v>Добровольное медицинское страхование</v>
          </cell>
          <cell r="D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  <cell r="W5488">
            <v>0</v>
          </cell>
          <cell r="X5488">
            <v>0</v>
          </cell>
        </row>
        <row r="5489">
          <cell r="C5489" t="str">
            <v>Выплаты вознаграждений членам Советов директоров и ревизионной комиссии</v>
          </cell>
          <cell r="D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</row>
        <row r="5490">
          <cell r="C5490" t="str">
            <v>Расходы на управление капиталом (переоценка, реестр, консультации)</v>
          </cell>
          <cell r="D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  <cell r="W5490">
            <v>0</v>
          </cell>
          <cell r="X5490">
            <v>0</v>
          </cell>
        </row>
        <row r="5491">
          <cell r="C5491" t="str">
            <v xml:space="preserve">Расходы на проведение ежегодного собрания акционеров </v>
          </cell>
          <cell r="D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  <cell r="W5491">
            <v>0</v>
          </cell>
          <cell r="X5491">
            <v>0</v>
          </cell>
        </row>
        <row r="5492">
          <cell r="C5492" t="str">
            <v>Расходы на службу безопасности</v>
          </cell>
          <cell r="D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0</v>
          </cell>
          <cell r="V5492">
            <v>0</v>
          </cell>
          <cell r="W5492">
            <v>0</v>
          </cell>
          <cell r="X5492">
            <v>0</v>
          </cell>
        </row>
        <row r="5493">
          <cell r="C5493" t="str">
            <v>Расходы на развитие</v>
          </cell>
          <cell r="D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  <cell r="W5493">
            <v>0</v>
          </cell>
          <cell r="X5493">
            <v>0</v>
          </cell>
        </row>
        <row r="5494">
          <cell r="C5494" t="str">
            <v>Прочие расходы</v>
          </cell>
          <cell r="D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  <cell r="W5494">
            <v>0</v>
          </cell>
          <cell r="X5494">
            <v>0</v>
          </cell>
        </row>
        <row r="5495">
          <cell r="C5495" t="str">
            <v>Поступления от реализации основных средств</v>
          </cell>
          <cell r="D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  <cell r="W5495">
            <v>0</v>
          </cell>
          <cell r="X5495">
            <v>0</v>
          </cell>
        </row>
        <row r="5496">
          <cell r="C5496" t="str">
            <v>Поступления от реализации НМА</v>
          </cell>
          <cell r="D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  <cell r="W5496">
            <v>0</v>
          </cell>
          <cell r="X5496">
            <v>0</v>
          </cell>
        </row>
        <row r="5497">
          <cell r="C5497" t="str">
            <v>Поступления от реализации прочих активов</v>
          </cell>
          <cell r="D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V5497">
            <v>0</v>
          </cell>
          <cell r="W5497">
            <v>0</v>
          </cell>
          <cell r="X5497">
            <v>0</v>
          </cell>
        </row>
        <row r="5498">
          <cell r="C5498" t="str">
            <v>Доли в уставном капитале других компаний (долгосрочные поступления)</v>
          </cell>
          <cell r="D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  <cell r="W5498">
            <v>0</v>
          </cell>
          <cell r="X5498">
            <v>0</v>
          </cell>
        </row>
        <row r="5499">
          <cell r="C5499" t="str">
            <v>Акции (долгосрочные поступления)</v>
          </cell>
          <cell r="D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  <cell r="W5499">
            <v>0</v>
          </cell>
          <cell r="X5499">
            <v>0</v>
          </cell>
        </row>
        <row r="5500">
          <cell r="C5500" t="str">
            <v>Облигации (долгосрочные поступления)</v>
          </cell>
          <cell r="D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>
            <v>0</v>
          </cell>
          <cell r="X5500">
            <v>0</v>
          </cell>
        </row>
        <row r="5501">
          <cell r="C5501" t="str">
            <v>Векселя (долгосрочные поступления)</v>
          </cell>
          <cell r="D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>
            <v>0</v>
          </cell>
          <cell r="X5501">
            <v>0</v>
          </cell>
        </row>
        <row r="5502">
          <cell r="C5502" t="str">
            <v>Депозиты (долгосрочные поступления)</v>
          </cell>
          <cell r="D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0</v>
          </cell>
          <cell r="X5502">
            <v>0</v>
          </cell>
        </row>
        <row r="5503">
          <cell r="C5503" t="str">
            <v>Прочие долгосрочные активы (долгосрочные поступления)</v>
          </cell>
          <cell r="D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>
            <v>0</v>
          </cell>
          <cell r="X5503">
            <v>0</v>
          </cell>
        </row>
        <row r="5504">
          <cell r="C5504" t="str">
            <v>Возврат предоставленных долгосрочных кредитов и займов</v>
          </cell>
          <cell r="D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>
            <v>0</v>
          </cell>
          <cell r="X5504">
            <v>0</v>
          </cell>
        </row>
        <row r="5505">
          <cell r="C5505" t="str">
            <v>Возврат предоставленных краткосрочных кредитов и займов</v>
          </cell>
          <cell r="D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  <cell r="W5505">
            <v>0</v>
          </cell>
          <cell r="X5505">
            <v>0</v>
          </cell>
        </row>
        <row r="5506">
          <cell r="C5506" t="str">
            <v>Возврат предоставленных прочих кредитов и займов</v>
          </cell>
          <cell r="D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0</v>
          </cell>
        </row>
        <row r="5507">
          <cell r="C5507" t="str">
            <v>Прочие поступления по инвестиционной деятельности</v>
          </cell>
          <cell r="D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V5507">
            <v>0</v>
          </cell>
          <cell r="W5507">
            <v>0</v>
          </cell>
          <cell r="X5507">
            <v>0</v>
          </cell>
        </row>
        <row r="5508">
          <cell r="C5508" t="str">
            <v>Основное оборудование (01)</v>
          </cell>
          <cell r="D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V5508">
            <v>0</v>
          </cell>
          <cell r="W5508">
            <v>0</v>
          </cell>
          <cell r="X5508">
            <v>0</v>
          </cell>
        </row>
        <row r="5509">
          <cell r="C5509" t="str">
            <v>Основное оборудование (02)</v>
          </cell>
          <cell r="D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V5509">
            <v>0</v>
          </cell>
          <cell r="W5509">
            <v>0</v>
          </cell>
          <cell r="X5509">
            <v>0</v>
          </cell>
        </row>
        <row r="5510">
          <cell r="C5510" t="str">
            <v>Вспомогательное оборудование</v>
          </cell>
          <cell r="D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>
            <v>0</v>
          </cell>
          <cell r="X5510">
            <v>0</v>
          </cell>
        </row>
        <row r="5511">
          <cell r="C5511" t="str">
            <v>Покупка автотранспорта</v>
          </cell>
          <cell r="D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V5511">
            <v>0</v>
          </cell>
          <cell r="W5511">
            <v>0</v>
          </cell>
          <cell r="X5511">
            <v>0</v>
          </cell>
        </row>
        <row r="5512">
          <cell r="C5512" t="str">
            <v>Мебель</v>
          </cell>
          <cell r="D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V5512">
            <v>0</v>
          </cell>
          <cell r="W5512">
            <v>0</v>
          </cell>
          <cell r="X5512">
            <v>0</v>
          </cell>
        </row>
        <row r="5513">
          <cell r="C5513" t="str">
            <v>Компьютерное и офисное оборудование</v>
          </cell>
          <cell r="D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</row>
        <row r="5514">
          <cell r="C5514" t="str">
            <v>Оборудование для службы безопасности</v>
          </cell>
          <cell r="D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  <cell r="W5514">
            <v>0</v>
          </cell>
          <cell r="X5514">
            <v>0</v>
          </cell>
        </row>
        <row r="5515">
          <cell r="C5515" t="str">
            <v>Земельные участки</v>
          </cell>
          <cell r="D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  <cell r="W5515">
            <v>0</v>
          </cell>
          <cell r="X5515">
            <v>0</v>
          </cell>
        </row>
        <row r="5516">
          <cell r="C5516" t="str">
            <v>Прочее</v>
          </cell>
          <cell r="D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</row>
        <row r="5517">
          <cell r="C5517" t="str">
            <v>Приобретение программного обеспечения</v>
          </cell>
          <cell r="D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  <cell r="W5517">
            <v>0</v>
          </cell>
          <cell r="X5517">
            <v>0</v>
          </cell>
        </row>
        <row r="5518">
          <cell r="C5518" t="str">
            <v>Приобретение прочих НМА</v>
          </cell>
          <cell r="D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</row>
        <row r="5519">
          <cell r="C5519" t="str">
            <v>Доли в уставном капитале других компаний (долгосрочные выплаты)</v>
          </cell>
          <cell r="D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</row>
        <row r="5520">
          <cell r="C5520" t="str">
            <v>Акции (долгосрочные выплаты)</v>
          </cell>
          <cell r="D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  <cell r="W5520">
            <v>0</v>
          </cell>
          <cell r="X5520">
            <v>0</v>
          </cell>
        </row>
        <row r="5521">
          <cell r="C5521" t="str">
            <v>Облигации (долгосрочные выплаты)</v>
          </cell>
          <cell r="D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  <cell r="W5521">
            <v>0</v>
          </cell>
          <cell r="X5521">
            <v>0</v>
          </cell>
        </row>
        <row r="5522">
          <cell r="C5522" t="str">
            <v>Векселя (долгосрочные выплаты)</v>
          </cell>
          <cell r="D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  <cell r="W5522">
            <v>0</v>
          </cell>
          <cell r="X5522">
            <v>0</v>
          </cell>
        </row>
        <row r="5523">
          <cell r="C5523" t="str">
            <v>Депозиты (долгосрочные выплаты)</v>
          </cell>
          <cell r="D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  <cell r="W5523">
            <v>0</v>
          </cell>
          <cell r="X5523">
            <v>0</v>
          </cell>
        </row>
        <row r="5524">
          <cell r="C5524" t="str">
            <v>Прочие долгосрочные активы (долгосрочные выплаты)</v>
          </cell>
          <cell r="D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  <cell r="W5524">
            <v>0</v>
          </cell>
          <cell r="X5524">
            <v>0</v>
          </cell>
        </row>
        <row r="5525">
          <cell r="C5525" t="str">
            <v>Расходы на НИР и НИОКР</v>
          </cell>
          <cell r="D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  <cell r="W5525">
            <v>0</v>
          </cell>
          <cell r="X5525">
            <v>0</v>
          </cell>
        </row>
        <row r="5526">
          <cell r="C5526" t="str">
            <v>Разработка ТЗ на проектирование оборудования</v>
          </cell>
          <cell r="D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>
            <v>0</v>
          </cell>
          <cell r="X5526">
            <v>0</v>
          </cell>
        </row>
        <row r="5527">
          <cell r="C5527" t="str">
            <v>Разработка ТЗ на проектирование размещения оборудования</v>
          </cell>
          <cell r="D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  <cell r="W5527">
            <v>0</v>
          </cell>
          <cell r="X5527">
            <v>0</v>
          </cell>
        </row>
        <row r="5528">
          <cell r="C5528" t="str">
            <v>Разработка ТЗ на организацию закупки и запуск технологического оборудования</v>
          </cell>
          <cell r="D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  <cell r="W5528">
            <v>0</v>
          </cell>
          <cell r="X5528">
            <v>0</v>
          </cell>
        </row>
        <row r="5529">
          <cell r="C5529" t="str">
            <v>Разработка ТЗ на обучение персонала</v>
          </cell>
          <cell r="D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  <cell r="W5529">
            <v>0</v>
          </cell>
          <cell r="X5529">
            <v>0</v>
          </cell>
        </row>
        <row r="5530">
          <cell r="C5530" t="str">
            <v>Разработка ТЗ на оказание прочих работ, услуг</v>
          </cell>
          <cell r="D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  <cell r="W5530">
            <v>0</v>
          </cell>
          <cell r="X5530">
            <v>0</v>
          </cell>
        </row>
        <row r="5531">
          <cell r="C5531" t="str">
            <v>Предоставление долгосрочных кредитов и займов</v>
          </cell>
          <cell r="D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</row>
        <row r="5532">
          <cell r="C5532" t="str">
            <v>Предоставление краткосрочных кредитов и займов</v>
          </cell>
          <cell r="D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  <cell r="W5532">
            <v>0</v>
          </cell>
          <cell r="X5532">
            <v>0</v>
          </cell>
        </row>
        <row r="5533">
          <cell r="C5533" t="str">
            <v>Предоставление прочих кредитов и займов</v>
          </cell>
          <cell r="D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</row>
        <row r="5534">
          <cell r="C5534" t="str">
            <v>Проектирование</v>
          </cell>
          <cell r="D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  <cell r="W5534">
            <v>0</v>
          </cell>
          <cell r="X5534">
            <v>0</v>
          </cell>
        </row>
        <row r="5535">
          <cell r="C5535" t="str">
            <v>Генеральный подряд</v>
          </cell>
          <cell r="D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  <cell r="W5535">
            <v>0</v>
          </cell>
          <cell r="X5535">
            <v>0</v>
          </cell>
        </row>
        <row r="5536">
          <cell r="C5536" t="str">
            <v>Прочие СМР</v>
          </cell>
          <cell r="D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  <cell r="W5536">
            <v>0</v>
          </cell>
          <cell r="X5536">
            <v>0</v>
          </cell>
        </row>
        <row r="5537">
          <cell r="C5537" t="str">
            <v>Услуги по управлению проектом</v>
          </cell>
          <cell r="D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</row>
        <row r="5538">
          <cell r="C5538" t="str">
            <v>Ремонт офисных зданий, сооружений</v>
          </cell>
          <cell r="D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V5538">
            <v>0</v>
          </cell>
          <cell r="W5538">
            <v>0</v>
          </cell>
          <cell r="X5538">
            <v>0</v>
          </cell>
        </row>
        <row r="5539">
          <cell r="C5539" t="str">
            <v>Затраты на развитие</v>
          </cell>
          <cell r="D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  <cell r="T5539">
            <v>0</v>
          </cell>
          <cell r="U5539">
            <v>0</v>
          </cell>
          <cell r="V5539">
            <v>0</v>
          </cell>
          <cell r="W5539">
            <v>0</v>
          </cell>
          <cell r="X5539">
            <v>0</v>
          </cell>
        </row>
        <row r="5540">
          <cell r="C5540" t="str">
            <v>Оплата ГК "Роснанотех" доли в уставном капитале проектной компании</v>
          </cell>
          <cell r="D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</row>
        <row r="5541">
          <cell r="C5541" t="str">
            <v>Оплата  Соинвесторами доли в уставном капитале проектной компании</v>
          </cell>
          <cell r="D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V5541">
            <v>0</v>
          </cell>
          <cell r="W5541">
            <v>0</v>
          </cell>
          <cell r="X5541">
            <v>0</v>
          </cell>
        </row>
        <row r="5542">
          <cell r="C5542" t="str">
            <v>Получение долгосрочных кредитов и займов</v>
          </cell>
          <cell r="D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V5542">
            <v>0</v>
          </cell>
          <cell r="W5542">
            <v>0</v>
          </cell>
          <cell r="X5542">
            <v>0</v>
          </cell>
        </row>
        <row r="5543">
          <cell r="C5543" t="str">
            <v>Получение краткосрочных кредитов и займов</v>
          </cell>
          <cell r="D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</row>
        <row r="5544">
          <cell r="C5544" t="str">
            <v>Доли в уставном капитале других компаний (краткосрочные поступления)</v>
          </cell>
          <cell r="D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</row>
        <row r="5545">
          <cell r="C5545" t="str">
            <v>Акции (краткосрочные поступления)</v>
          </cell>
          <cell r="D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V5545">
            <v>0</v>
          </cell>
          <cell r="W5545">
            <v>0</v>
          </cell>
          <cell r="X5545">
            <v>0</v>
          </cell>
        </row>
        <row r="5546">
          <cell r="C5546" t="str">
            <v>Облигации (краткосрочные поступления)</v>
          </cell>
          <cell r="D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>
            <v>0</v>
          </cell>
          <cell r="X5546">
            <v>0</v>
          </cell>
        </row>
        <row r="5547">
          <cell r="C5547" t="str">
            <v>Векселя (краткосрочные поступления)</v>
          </cell>
          <cell r="D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>
            <v>0</v>
          </cell>
          <cell r="X5547">
            <v>0</v>
          </cell>
        </row>
        <row r="5548">
          <cell r="C5548" t="str">
            <v>Депозиты (краткосрочные поступления)</v>
          </cell>
          <cell r="D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0</v>
          </cell>
        </row>
        <row r="5549">
          <cell r="C5549" t="str">
            <v>Overnight (краткосрочные поступления)</v>
          </cell>
          <cell r="D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V5549">
            <v>0</v>
          </cell>
          <cell r="W5549">
            <v>0</v>
          </cell>
          <cell r="X5549">
            <v>0</v>
          </cell>
        </row>
        <row r="5550">
          <cell r="C5550" t="str">
            <v>Прочие краткосрочные финансовые вложения (краткосрочные поступления)</v>
          </cell>
          <cell r="D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>
            <v>0</v>
          </cell>
          <cell r="X5550">
            <v>0</v>
          </cell>
        </row>
        <row r="5551">
          <cell r="C5551" t="str">
            <v>По договорам в рамках ДДУ (краткосрочные поступления)</v>
          </cell>
          <cell r="D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0</v>
          </cell>
        </row>
        <row r="5552">
          <cell r="C5552" t="str">
            <v>По прочим договорам (краткосрочные поступления)</v>
          </cell>
          <cell r="D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</row>
        <row r="5553">
          <cell r="C5553" t="str">
            <v>Эмиссия акций</v>
          </cell>
          <cell r="D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V5553">
            <v>0</v>
          </cell>
          <cell r="W5553">
            <v>0</v>
          </cell>
          <cell r="X5553">
            <v>0</v>
          </cell>
        </row>
        <row r="5554">
          <cell r="C5554" t="str">
            <v>Дивиденды полученные</v>
          </cell>
          <cell r="D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>
            <v>0</v>
          </cell>
          <cell r="X5554">
            <v>0</v>
          </cell>
        </row>
        <row r="5555">
          <cell r="C5555" t="str">
            <v>Прочие поступления по финансовой деятельности</v>
          </cell>
          <cell r="D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0</v>
          </cell>
          <cell r="T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</row>
        <row r="5556">
          <cell r="C5556" t="str">
            <v>Сокращение ГК "Роснанотех" доли в уставном капитале проектной компании</v>
          </cell>
          <cell r="D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</row>
        <row r="5557">
          <cell r="C5557" t="str">
            <v>Сокращение Соинвесторами доли в уставном капитале проектной компании</v>
          </cell>
          <cell r="D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R5557">
            <v>0</v>
          </cell>
          <cell r="S5557">
            <v>0</v>
          </cell>
          <cell r="T5557">
            <v>0</v>
          </cell>
          <cell r="U5557">
            <v>0</v>
          </cell>
          <cell r="V5557">
            <v>0</v>
          </cell>
          <cell r="W5557">
            <v>0</v>
          </cell>
          <cell r="X5557">
            <v>0</v>
          </cell>
        </row>
        <row r="5558">
          <cell r="C5558" t="str">
            <v>Погашение долгосрочных кредитов и займов</v>
          </cell>
          <cell r="D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</row>
        <row r="5559">
          <cell r="C5559" t="str">
            <v>Погашение краткосрочных кредитов и займов</v>
          </cell>
          <cell r="D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>
            <v>0</v>
          </cell>
          <cell r="X5559">
            <v>0</v>
          </cell>
        </row>
        <row r="5560">
          <cell r="C5560" t="str">
            <v>Доли в уставном капитале других компаний (краткосрочные выплаты)</v>
          </cell>
          <cell r="D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  <cell r="W5560">
            <v>0</v>
          </cell>
          <cell r="X5560">
            <v>0</v>
          </cell>
        </row>
        <row r="5561">
          <cell r="C5561" t="str">
            <v>Акции (краткосрочные выплаты)</v>
          </cell>
          <cell r="D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  <cell r="W5561">
            <v>0</v>
          </cell>
          <cell r="X5561">
            <v>0</v>
          </cell>
        </row>
        <row r="5562">
          <cell r="C5562" t="str">
            <v>Облигации (краткосрочные выплаты)</v>
          </cell>
          <cell r="D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  <cell r="W5562">
            <v>0</v>
          </cell>
          <cell r="X5562">
            <v>0</v>
          </cell>
        </row>
        <row r="5563">
          <cell r="C5563" t="str">
            <v>Векселя (краткосрочные выплаты)</v>
          </cell>
          <cell r="D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  <cell r="W5563">
            <v>0</v>
          </cell>
          <cell r="X5563">
            <v>0</v>
          </cell>
        </row>
        <row r="5564">
          <cell r="C5564" t="str">
            <v>Депозиты (краткосрочные выплаты)</v>
          </cell>
          <cell r="D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  <cell r="W5564">
            <v>0</v>
          </cell>
          <cell r="X5564">
            <v>0</v>
          </cell>
        </row>
        <row r="5565">
          <cell r="C5565" t="str">
            <v>Overnight (краткосрочные выплаты)</v>
          </cell>
          <cell r="D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0</v>
          </cell>
          <cell r="R5565">
            <v>0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>
            <v>0</v>
          </cell>
          <cell r="X5565">
            <v>0</v>
          </cell>
        </row>
        <row r="5566">
          <cell r="C5566" t="str">
            <v>Прочие краткосрочные финансовые вложения (краткосрочные выплаты)</v>
          </cell>
          <cell r="D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0</v>
          </cell>
          <cell r="U5566">
            <v>0</v>
          </cell>
          <cell r="V5566">
            <v>0</v>
          </cell>
          <cell r="W5566">
            <v>0</v>
          </cell>
          <cell r="X5566">
            <v>0</v>
          </cell>
        </row>
        <row r="5567">
          <cell r="C5567" t="str">
            <v>По договорам в рамках ДДУ (краткосрочные выплаты)</v>
          </cell>
          <cell r="D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  <cell r="W5567">
            <v>0</v>
          </cell>
          <cell r="X5567">
            <v>0</v>
          </cell>
        </row>
        <row r="5568">
          <cell r="C5568" t="str">
            <v>По прочим договорам (краткосрочные выплаты)</v>
          </cell>
          <cell r="D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  <cell r="W5568">
            <v>0</v>
          </cell>
          <cell r="X5568">
            <v>0</v>
          </cell>
        </row>
        <row r="5569">
          <cell r="C5569" t="str">
            <v>Выкуп акций</v>
          </cell>
          <cell r="D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  <cell r="W5569">
            <v>0</v>
          </cell>
          <cell r="X5569">
            <v>0</v>
          </cell>
        </row>
        <row r="5570">
          <cell r="C5570" t="str">
            <v>Дивиденды выплаченные</v>
          </cell>
          <cell r="D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  <cell r="W5570">
            <v>0</v>
          </cell>
          <cell r="X5570">
            <v>0</v>
          </cell>
        </row>
        <row r="5571">
          <cell r="C5571" t="str">
            <v>Прочие выплаты</v>
          </cell>
          <cell r="D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  <cell r="M5571">
            <v>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  <cell r="W5571">
            <v>0</v>
          </cell>
          <cell r="X5571">
            <v>0</v>
          </cell>
        </row>
      </sheetData>
      <sheetData sheetId="12">
        <row r="4">
          <cell r="C4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"/>
      <sheetName val="Баланс"/>
      <sheetName val="ОПУ"/>
      <sheetName val="Хевел Свод"/>
      <sheetName val="ДЕЛЬТЫ"/>
      <sheetName val="Расчеты"/>
      <sheetName val="Калькуляция_евро"/>
      <sheetName val="КалькуляцияФЭ"/>
      <sheetName val="HIT_180MW_без a-Si"/>
      <sheetName val="КалькуляцияХИТ_руб"/>
      <sheetName val="ПпПЭО"/>
      <sheetName val="НормыЦеныХИТ"/>
      <sheetName val="ЗатратыХИТ"/>
      <sheetName val="АмHIT"/>
      <sheetName val="ПоставкаФЭ"/>
      <sheetName val="НормыЦеныH"/>
      <sheetName val="КоммунФЭ"/>
      <sheetName val="Ам"/>
      <sheetName val="ПР"/>
      <sheetName val="РБП"/>
      <sheetName val="Налоги"/>
      <sheetName val="Проценты"/>
      <sheetName val="БДДС"/>
      <sheetName val="Расчет сырья"/>
      <sheetName val="АУР"/>
      <sheetName val="НДС"/>
      <sheetName val="Модули"/>
      <sheetName val="Прочие ОБП"/>
      <sheetName val="Депозиты"/>
      <sheetName val="Проекты УР"/>
      <sheetName val="Доходы КУ"/>
      <sheetName val="Столовая"/>
      <sheetName val="Доходы IT"/>
      <sheetName val="Затраты"/>
    </sheetNames>
    <sheetDataSet>
      <sheetData sheetId="0">
        <row r="2">
          <cell r="A2" t="str">
            <v>УК</v>
          </cell>
          <cell r="B2" t="str">
            <v>БИЗНЕС-ПЛАН</v>
          </cell>
        </row>
        <row r="3">
          <cell r="A3" t="str">
            <v>ЗАВОД</v>
          </cell>
          <cell r="B3" t="str">
            <v>ЯНВАРЬ</v>
          </cell>
        </row>
        <row r="4">
          <cell r="A4" t="str">
            <v>ДАУНСТРИМ</v>
          </cell>
          <cell r="B4" t="str">
            <v>ФЕВРАЛЬ</v>
          </cell>
        </row>
        <row r="5">
          <cell r="A5" t="str">
            <v>НТЦ</v>
          </cell>
          <cell r="B5" t="str">
            <v>МАРТ</v>
          </cell>
        </row>
        <row r="6">
          <cell r="A6" t="str">
            <v>БЕЛУНА</v>
          </cell>
          <cell r="B6" t="str">
            <v>АПРЕЛЬ</v>
          </cell>
        </row>
        <row r="7">
          <cell r="A7" t="str">
            <v>СПЕЛ</v>
          </cell>
          <cell r="B7" t="str">
            <v>МАЙ</v>
          </cell>
        </row>
        <row r="8">
          <cell r="A8" t="str">
            <v>АСЭ</v>
          </cell>
          <cell r="B8" t="str">
            <v>ИЮНЬ</v>
          </cell>
        </row>
        <row r="9">
          <cell r="A9" t="str">
            <v>…</v>
          </cell>
          <cell r="B9" t="str">
            <v>ИЮЛЬ</v>
          </cell>
        </row>
        <row r="10">
          <cell r="A10" t="str">
            <v>…</v>
          </cell>
          <cell r="B10" t="str">
            <v>АВГУСТ</v>
          </cell>
        </row>
        <row r="11">
          <cell r="A11" t="str">
            <v>РЕНОВА</v>
          </cell>
          <cell r="B11" t="str">
            <v>СЕНТЯБРЬ</v>
          </cell>
        </row>
        <row r="12">
          <cell r="A12" t="str">
            <v>РОСНАНО</v>
          </cell>
          <cell r="B12" t="str">
            <v>ОКТЯБРЬ</v>
          </cell>
        </row>
        <row r="13">
          <cell r="B13" t="str">
            <v>НОЯБРЬ</v>
          </cell>
        </row>
        <row r="14">
          <cell r="B14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"/>
      <sheetName val="Защита"/>
      <sheetName val="Свод"/>
      <sheetName val="Командировки"/>
      <sheetName val="Аренда"/>
      <sheetName val="Прочие расходы"/>
      <sheetName val="факт17"/>
      <sheetName val="Расчет сырья"/>
      <sheetName val="Сырье и материалы"/>
      <sheetName val="Поставка"/>
      <sheetName val="ПП"/>
      <sheetName val="ПП+лимит2 (Норма о  13.11.2017)"/>
      <sheetName val="ТО-РН"/>
      <sheetName val="ППкор"/>
      <sheetName val="РН Для подписи"/>
      <sheetName val="Доходы"/>
      <sheetName val="Откл от цели"/>
      <sheetName val="Реестр"/>
      <sheetName val="факт окт-нояб17"/>
      <sheetName val="Макро"/>
      <sheetName val="ПП _ВМ"/>
    </sheetNames>
    <sheetDataSet>
      <sheetData sheetId="0">
        <row r="3">
          <cell r="A3" t="str">
            <v>Поступления от продажи произведенных модулей</v>
          </cell>
          <cell r="B3">
            <v>1111</v>
          </cell>
          <cell r="C3" t="str">
            <v>Поступления от основной деятельности</v>
          </cell>
          <cell r="D3">
            <v>1110</v>
          </cell>
          <cell r="E3" t="str">
            <v>Операционная деятельность</v>
          </cell>
          <cell r="F3" t="str">
            <v>Поступления</v>
          </cell>
          <cell r="S3" t="str">
            <v>Поступления от реализации нанопродукции на внутреннем рынке</v>
          </cell>
          <cell r="T3">
            <v>10101</v>
          </cell>
          <cell r="U3" t="str">
            <v>Операционная деятельность</v>
          </cell>
          <cell r="V3" t="str">
            <v>Поступления</v>
          </cell>
          <cell r="AE3" t="str">
            <v>ХЕВЕЛ</v>
          </cell>
          <cell r="AF3" t="str">
            <v>УК</v>
          </cell>
          <cell r="AG3" t="str">
            <v>Управление по работе с персоналом (Завод)</v>
          </cell>
        </row>
        <row r="4">
          <cell r="A4" t="str">
            <v>Поступления от НИР и НИОКР</v>
          </cell>
          <cell r="B4">
            <v>1112</v>
          </cell>
          <cell r="C4" t="str">
            <v>Поступления от основной деятельности</v>
          </cell>
          <cell r="D4">
            <v>1110</v>
          </cell>
          <cell r="E4" t="str">
            <v>Операционная деятельность</v>
          </cell>
          <cell r="F4" t="str">
            <v>Поступления</v>
          </cell>
          <cell r="S4" t="str">
            <v>Поступления от реализации нанопродукции на экспорт</v>
          </cell>
          <cell r="T4">
            <v>10102</v>
          </cell>
          <cell r="U4" t="str">
            <v>Операционная деятельность</v>
          </cell>
          <cell r="V4" t="str">
            <v>Поступления</v>
          </cell>
          <cell r="AE4" t="str">
            <v>АВЕЛАР</v>
          </cell>
          <cell r="AF4" t="str">
            <v>ЗАВОД</v>
          </cell>
          <cell r="AG4" t="str">
            <v>Отдел интеграции и сопровождения информационных систем</v>
          </cell>
        </row>
        <row r="5">
          <cell r="A5" t="str">
            <v>Поступления от продажи электроэнергии</v>
          </cell>
          <cell r="B5">
            <v>1113</v>
          </cell>
          <cell r="C5" t="str">
            <v>Поступления от основной деятельности</v>
          </cell>
          <cell r="D5">
            <v>1110</v>
          </cell>
          <cell r="E5" t="str">
            <v>Операционная деятельность</v>
          </cell>
          <cell r="F5" t="str">
            <v>Поступления</v>
          </cell>
          <cell r="S5" t="str">
            <v>Поступления от прочей реализации</v>
          </cell>
          <cell r="T5">
            <v>10199</v>
          </cell>
          <cell r="U5" t="str">
            <v>Операционная деятельность</v>
          </cell>
          <cell r="V5" t="str">
            <v>Поступления</v>
          </cell>
          <cell r="AE5" t="str">
            <v>НТЦ</v>
          </cell>
          <cell r="AF5" t="str">
            <v>ДАУНСТРИМ</v>
          </cell>
          <cell r="AG5" t="str">
            <v>Управление по внешним связям (Завод)</v>
          </cell>
        </row>
        <row r="6">
          <cell r="A6" t="str">
            <v>Поступления от продажи мощности</v>
          </cell>
          <cell r="B6">
            <v>1114</v>
          </cell>
          <cell r="C6" t="str">
            <v>Поступления от основной деятельности</v>
          </cell>
          <cell r="D6">
            <v>1110</v>
          </cell>
          <cell r="E6" t="str">
            <v>Операционная деятельность</v>
          </cell>
          <cell r="F6" t="str">
            <v>Поступления</v>
          </cell>
          <cell r="S6" t="str">
            <v>Проценты по займам полученные</v>
          </cell>
          <cell r="T6">
            <v>10201</v>
          </cell>
          <cell r="U6" t="str">
            <v>Операционная деятельность</v>
          </cell>
          <cell r="V6" t="str">
            <v>Поступления</v>
          </cell>
          <cell r="AE6" t="str">
            <v>BELUNA</v>
          </cell>
          <cell r="AF6" t="str">
            <v>НТЦ</v>
          </cell>
          <cell r="AG6" t="str">
            <v>Административно-хозяйственный отдел (Завод)</v>
          </cell>
        </row>
        <row r="7">
          <cell r="A7" t="str">
            <v>Поступления от реализации работ по строительству солнечных парков</v>
          </cell>
          <cell r="B7">
            <v>1115</v>
          </cell>
          <cell r="C7" t="str">
            <v>Поступления от основной деятельности</v>
          </cell>
          <cell r="D7">
            <v>1110</v>
          </cell>
          <cell r="E7" t="str">
            <v>Операционная деятельность</v>
          </cell>
          <cell r="F7" t="str">
            <v>Поступления</v>
          </cell>
          <cell r="S7" t="str">
            <v>Проценты по финансовым вложениям полученные</v>
          </cell>
          <cell r="T7">
            <v>10202</v>
          </cell>
          <cell r="U7" t="str">
            <v>Операционная деятельность</v>
          </cell>
          <cell r="V7" t="str">
            <v>Поступления</v>
          </cell>
          <cell r="AE7" t="str">
            <v>SPEL</v>
          </cell>
          <cell r="AF7" t="str">
            <v>БЕЛУНА</v>
          </cell>
          <cell r="AG7" t="str">
            <v>Группа технической поддержки</v>
          </cell>
        </row>
        <row r="8">
          <cell r="A8" t="str">
            <v>Поступления от аренды СЭС</v>
          </cell>
          <cell r="B8">
            <v>1116</v>
          </cell>
          <cell r="C8" t="str">
            <v>Поступления от основной деятельности</v>
          </cell>
          <cell r="D8">
            <v>1110</v>
          </cell>
          <cell r="E8" t="str">
            <v>Операционная деятельность</v>
          </cell>
          <cell r="F8" t="str">
            <v>Поступления</v>
          </cell>
          <cell r="S8" t="str">
            <v>Прочие проценты по финансовым вложениям полученные</v>
          </cell>
          <cell r="T8">
            <v>10299</v>
          </cell>
          <cell r="U8" t="str">
            <v>Операционная деятельность</v>
          </cell>
          <cell r="V8" t="str">
            <v>Поступления</v>
          </cell>
          <cell r="AE8" t="str">
            <v>СОЛАР ПРОДЖЕКТС</v>
          </cell>
          <cell r="AF8" t="str">
            <v>СПЕЛ</v>
          </cell>
          <cell r="AG8" t="str">
            <v>Группа технического развития</v>
          </cell>
        </row>
        <row r="9">
          <cell r="A9" t="str">
            <v>Прочие поступления от основной деятельности</v>
          </cell>
          <cell r="B9">
            <v>1117</v>
          </cell>
          <cell r="C9" t="str">
            <v>Поступления от основной деятельности</v>
          </cell>
          <cell r="D9">
            <v>1110</v>
          </cell>
          <cell r="E9" t="str">
            <v>Операционная деятельность</v>
          </cell>
          <cell r="F9" t="str">
            <v>Поступления</v>
          </cell>
          <cell r="S9" t="str">
            <v>От совместной деятельности</v>
          </cell>
          <cell r="T9">
            <v>10300</v>
          </cell>
          <cell r="U9" t="str">
            <v>Операционная деятельность</v>
          </cell>
          <cell r="V9" t="str">
            <v>Поступления</v>
          </cell>
          <cell r="AE9" t="str">
            <v>АСЭ</v>
          </cell>
          <cell r="AF9" t="str">
            <v>АСЭ</v>
          </cell>
          <cell r="AG9" t="str">
            <v>Коммерческий департамент</v>
          </cell>
        </row>
        <row r="10">
          <cell r="A10" t="str">
            <v>Поступления от перепродажи</v>
          </cell>
          <cell r="B10" t="str">
            <v>1118</v>
          </cell>
          <cell r="C10" t="str">
            <v>Поступления от основной деятельности</v>
          </cell>
          <cell r="D10">
            <v>1110</v>
          </cell>
          <cell r="E10" t="str">
            <v>Операционная деятельность</v>
          </cell>
          <cell r="F10" t="str">
            <v>Поступления</v>
          </cell>
          <cell r="S10" t="str">
            <v>От реализации МПЗ (ТМЦ)</v>
          </cell>
          <cell r="T10">
            <v>10400</v>
          </cell>
          <cell r="U10" t="str">
            <v>Операционная деятельность</v>
          </cell>
          <cell r="V10" t="str">
            <v>Поступления</v>
          </cell>
          <cell r="AE10" t="str">
            <v>…</v>
          </cell>
          <cell r="AF10" t="str">
            <v>…</v>
          </cell>
          <cell r="AG10" t="str">
            <v>Служба КИПиА</v>
          </cell>
        </row>
        <row r="11">
          <cell r="A11" t="str">
            <v>Поступления процентов по банковским депозитам и доходов по ценным бумагам и финансовым инструментам</v>
          </cell>
          <cell r="B11">
            <v>1120</v>
          </cell>
          <cell r="C11" t="str">
            <v>Поступления процентов по банковским депозитам и доходов по ценным бумагам и финансовым инструментам</v>
          </cell>
          <cell r="D11">
            <v>1120</v>
          </cell>
          <cell r="E11" t="str">
            <v>Операционная деятельность</v>
          </cell>
          <cell r="F11" t="str">
            <v>Поступления</v>
          </cell>
          <cell r="S11" t="str">
            <v>От аренды</v>
          </cell>
          <cell r="T11">
            <v>10500</v>
          </cell>
          <cell r="U11" t="str">
            <v>Операционная деятельность</v>
          </cell>
          <cell r="V11" t="str">
            <v>Поступления</v>
          </cell>
          <cell r="AE11" t="str">
            <v>…</v>
          </cell>
          <cell r="AF11" t="str">
            <v>…</v>
          </cell>
          <cell r="AG11" t="str">
            <v>Управление стратегического планирования и корпоративного финансирования</v>
          </cell>
        </row>
        <row r="12">
          <cell r="A12" t="str">
            <v>Поступления процентов по выданным займам</v>
          </cell>
          <cell r="B12">
            <v>1130</v>
          </cell>
          <cell r="C12" t="str">
            <v>Поступления процентов по выданным займам</v>
          </cell>
          <cell r="D12">
            <v>1130</v>
          </cell>
          <cell r="E12" t="str">
            <v>Операционная деятельность</v>
          </cell>
          <cell r="F12" t="str">
            <v>Поступления</v>
          </cell>
          <cell r="S12" t="str">
            <v>От участия в других организациях</v>
          </cell>
          <cell r="T12">
            <v>10600</v>
          </cell>
          <cell r="U12" t="str">
            <v>Операционная деятельность</v>
          </cell>
          <cell r="V12" t="str">
            <v>Поступления</v>
          </cell>
          <cell r="AE12" t="str">
            <v>…</v>
          </cell>
          <cell r="AF12" t="str">
            <v>РЕНОВА</v>
          </cell>
          <cell r="AG12" t="str">
            <v>Бережливое производство</v>
          </cell>
        </row>
        <row r="13">
          <cell r="A13" t="str">
            <v>Аренда (Прочие поступления)</v>
          </cell>
          <cell r="B13">
            <v>1142</v>
          </cell>
          <cell r="C13" t="str">
            <v>Прочие поступления по операционной деятельности</v>
          </cell>
          <cell r="D13">
            <v>1140</v>
          </cell>
          <cell r="E13" t="str">
            <v>Операционная деятельность</v>
          </cell>
          <cell r="F13" t="str">
            <v>Поступления</v>
          </cell>
          <cell r="S13" t="str">
            <v>Пени, штрафы, неустойки</v>
          </cell>
          <cell r="T13">
            <v>10700</v>
          </cell>
          <cell r="U13" t="str">
            <v>Операционная деятельность</v>
          </cell>
          <cell r="V13" t="str">
            <v>Поступления</v>
          </cell>
          <cell r="AE13" t="str">
            <v>СВОД</v>
          </cell>
          <cell r="AF13" t="str">
            <v>РОСНАНО</v>
          </cell>
          <cell r="AG13" t="str">
            <v>Управление бухгалтерского учета, налогообложения и международной отчетности</v>
          </cell>
        </row>
        <row r="14">
          <cell r="A14" t="str">
            <v>Прочие поступления</v>
          </cell>
          <cell r="B14">
            <v>1147</v>
          </cell>
          <cell r="C14" t="str">
            <v>Прочие поступления по операционной деятельности</v>
          </cell>
          <cell r="D14">
            <v>1140</v>
          </cell>
          <cell r="E14" t="str">
            <v>Операционная деятельность</v>
          </cell>
          <cell r="F14" t="str">
            <v>Поступления</v>
          </cell>
          <cell r="S14" t="str">
            <v>Возмещение по страховым случаям</v>
          </cell>
          <cell r="T14">
            <v>10800</v>
          </cell>
          <cell r="U14" t="str">
            <v>Операционная деятельность</v>
          </cell>
          <cell r="V14" t="str">
            <v>Поступления</v>
          </cell>
          <cell r="AE14" t="str">
            <v>ВНУТРЕННИЕ ОБОРОТЫ</v>
          </cell>
          <cell r="AG14" t="str">
            <v>Отдел охраны труда, промышленной безопасности и экологии</v>
          </cell>
        </row>
        <row r="15">
          <cell r="A15" t="str">
            <v>Специальные технологические газы</v>
          </cell>
          <cell r="B15">
            <v>121110</v>
          </cell>
          <cell r="C15" t="str">
            <v>Производственные выплаты</v>
          </cell>
          <cell r="D15">
            <v>1210</v>
          </cell>
          <cell r="E15" t="str">
            <v>Операционная деятельность</v>
          </cell>
          <cell r="F15" t="str">
            <v>Выбытия</v>
          </cell>
          <cell r="S15" t="str">
            <v>Прочие поступления по операционной деятельности</v>
          </cell>
          <cell r="T15">
            <v>19900</v>
          </cell>
          <cell r="U15" t="str">
            <v>Операционная деятельность</v>
          </cell>
          <cell r="V15" t="str">
            <v>Поступления</v>
          </cell>
          <cell r="AG15" t="str">
            <v>Производственная служба</v>
          </cell>
        </row>
        <row r="16">
          <cell r="A16" t="str">
            <v>Простые технологические газы</v>
          </cell>
          <cell r="B16">
            <v>121120</v>
          </cell>
          <cell r="C16" t="str">
            <v>Производственные выплаты</v>
          </cell>
          <cell r="D16">
            <v>1210</v>
          </cell>
          <cell r="E16" t="str">
            <v>Операционная деятельность</v>
          </cell>
          <cell r="F16" t="str">
            <v>Выбытия</v>
          </cell>
          <cell r="S16" t="str">
            <v>Сырье и основные материалы</v>
          </cell>
          <cell r="T16">
            <v>20101</v>
          </cell>
          <cell r="U16" t="str">
            <v>Операционная деятельность</v>
          </cell>
          <cell r="V16" t="str">
            <v>Выбытия</v>
          </cell>
          <cell r="AG16" t="str">
            <v>Управление по безопасности и режиму</v>
          </cell>
        </row>
        <row r="17">
          <cell r="A17" t="str">
            <v>Стекло</v>
          </cell>
          <cell r="B17">
            <v>121130</v>
          </cell>
          <cell r="C17" t="str">
            <v>Производственные выплаты</v>
          </cell>
          <cell r="D17">
            <v>1210</v>
          </cell>
          <cell r="E17" t="str">
            <v>Операционная деятельность</v>
          </cell>
          <cell r="F17" t="str">
            <v>Выбытия</v>
          </cell>
          <cell r="S17" t="str">
            <v>Вспомогательные материалы</v>
          </cell>
          <cell r="T17">
            <v>20102</v>
          </cell>
          <cell r="U17" t="str">
            <v>Операционная деятельность</v>
          </cell>
          <cell r="V17" t="str">
            <v>Выбытия</v>
          </cell>
          <cell r="AG17" t="str">
            <v>Служба главного технолога</v>
          </cell>
        </row>
        <row r="18">
          <cell r="A18" t="str">
            <v>Прочие основные материалы</v>
          </cell>
          <cell r="B18">
            <v>121140</v>
          </cell>
          <cell r="C18" t="str">
            <v>Производственные выплаты</v>
          </cell>
          <cell r="D18">
            <v>1210</v>
          </cell>
          <cell r="E18" t="str">
            <v>Операционная деятельность</v>
          </cell>
          <cell r="F18" t="str">
            <v>Выбытия</v>
          </cell>
          <cell r="S18" t="str">
            <v>Топливо</v>
          </cell>
          <cell r="T18">
            <v>20103</v>
          </cell>
          <cell r="U18" t="str">
            <v>Операционная деятельность</v>
          </cell>
          <cell r="V18" t="str">
            <v>Выбытия</v>
          </cell>
          <cell r="AG18" t="str">
            <v>Служба контроля качества</v>
          </cell>
        </row>
        <row r="19">
          <cell r="A19" t="str">
            <v>Предварительные работы (ОД)</v>
          </cell>
          <cell r="B19">
            <v>121210</v>
          </cell>
          <cell r="C19" t="str">
            <v>Производственные выплаты</v>
          </cell>
          <cell r="D19">
            <v>1210</v>
          </cell>
          <cell r="E19" t="str">
            <v>Операционная деятельность</v>
          </cell>
          <cell r="F19" t="str">
            <v>Выбытия</v>
          </cell>
          <cell r="S19" t="str">
            <v>Электроэнергия</v>
          </cell>
          <cell r="T19">
            <v>20104</v>
          </cell>
          <cell r="U19" t="str">
            <v>Операционная деятельность</v>
          </cell>
          <cell r="V19" t="str">
            <v>Выбытия</v>
          </cell>
          <cell r="AG19" t="str">
            <v>Служба по поставкам и логистике</v>
          </cell>
        </row>
        <row r="20">
          <cell r="A20" t="str">
            <v>Проектно-изыскательские работы и разрешительная документация (ОД)</v>
          </cell>
          <cell r="B20">
            <v>121220</v>
          </cell>
          <cell r="C20" t="str">
            <v>Производственные выплаты</v>
          </cell>
          <cell r="D20">
            <v>1210</v>
          </cell>
          <cell r="E20" t="str">
            <v>Операционная деятельность</v>
          </cell>
          <cell r="F20" t="str">
            <v>Выбытия</v>
          </cell>
          <cell r="S20" t="str">
            <v>Прочие материальные затраты</v>
          </cell>
          <cell r="T20">
            <v>20199</v>
          </cell>
          <cell r="U20" t="str">
            <v>Операционная деятельность</v>
          </cell>
          <cell r="V20" t="str">
            <v>Выбытия</v>
          </cell>
          <cell r="AG20" t="str">
            <v>Отдел складской логистики</v>
          </cell>
        </row>
        <row r="21">
          <cell r="A21" t="str">
            <v>Фотоэлектрические модули (ОД)</v>
          </cell>
          <cell r="B21">
            <v>121231</v>
          </cell>
          <cell r="C21" t="str">
            <v>Производственные выплаты</v>
          </cell>
          <cell r="D21">
            <v>1210</v>
          </cell>
          <cell r="E21" t="str">
            <v>Операционная деятельность</v>
          </cell>
          <cell r="F21" t="str">
            <v>Выбытия</v>
          </cell>
          <cell r="S21" t="str">
            <v>Услуги подрядчиков по обслуживанию и ремонту оборудования</v>
          </cell>
          <cell r="T21">
            <v>20201</v>
          </cell>
          <cell r="U21" t="str">
            <v>Операционная деятельность</v>
          </cell>
          <cell r="V21" t="str">
            <v>Выбытия</v>
          </cell>
          <cell r="AG21" t="str">
            <v>Служба сервисного обслуживания</v>
          </cell>
        </row>
        <row r="22">
          <cell r="A22" t="str">
            <v>Инверторное оборудование (ОД)</v>
          </cell>
          <cell r="B22">
            <v>121232</v>
          </cell>
          <cell r="C22" t="str">
            <v>Производственные выплаты</v>
          </cell>
          <cell r="D22">
            <v>1210</v>
          </cell>
          <cell r="E22" t="str">
            <v>Операционная деятельность</v>
          </cell>
          <cell r="F22" t="str">
            <v>Выбытия</v>
          </cell>
          <cell r="S22" t="str">
            <v>Транспортные услуги</v>
          </cell>
          <cell r="T22">
            <v>20202</v>
          </cell>
          <cell r="U22" t="str">
            <v>Операционная деятельность</v>
          </cell>
          <cell r="V22" t="str">
            <v>Выбытия</v>
          </cell>
          <cell r="AG22" t="str">
            <v>Служба технологических газов и жидкостей</v>
          </cell>
        </row>
        <row r="23">
          <cell r="A23" t="str">
            <v>Опорные конструкции (ОД)</v>
          </cell>
          <cell r="B23">
            <v>121233</v>
          </cell>
          <cell r="C23" t="str">
            <v>Производственные выплаты</v>
          </cell>
          <cell r="D23">
            <v>1210</v>
          </cell>
          <cell r="E23" t="str">
            <v>Операционная деятельность</v>
          </cell>
          <cell r="F23" t="str">
            <v>Выбытия</v>
          </cell>
          <cell r="S23" t="str">
            <v>Прочие услуги производственного характера</v>
          </cell>
          <cell r="T23">
            <v>20299</v>
          </cell>
          <cell r="U23" t="str">
            <v>Операционная деятельность</v>
          </cell>
          <cell r="V23" t="str">
            <v>Выбытия</v>
          </cell>
          <cell r="AG23" t="str">
            <v>Финансово-экономическое управление</v>
          </cell>
        </row>
        <row r="24">
          <cell r="A24" t="str">
            <v>Кабельная обвязка (ОД)</v>
          </cell>
          <cell r="B24">
            <v>121234</v>
          </cell>
          <cell r="C24" t="str">
            <v>Производственные выплаты</v>
          </cell>
          <cell r="D24">
            <v>1210</v>
          </cell>
          <cell r="E24" t="str">
            <v>Операционная деятельность</v>
          </cell>
          <cell r="F24" t="str">
            <v>Выбытия</v>
          </cell>
          <cell r="S24" t="str">
            <v>Выплата на руки</v>
          </cell>
          <cell r="T24">
            <v>20301</v>
          </cell>
          <cell r="U24" t="str">
            <v>Операционная деятельность</v>
          </cell>
          <cell r="V24" t="str">
            <v>Выбытия</v>
          </cell>
          <cell r="AG24" t="str">
            <v>Энергослужба</v>
          </cell>
        </row>
        <row r="25">
          <cell r="A25" t="str">
            <v>Логистика (ОД)</v>
          </cell>
          <cell r="B25">
            <v>121235</v>
          </cell>
          <cell r="C25" t="str">
            <v>Производственные выплаты</v>
          </cell>
          <cell r="D25">
            <v>1210</v>
          </cell>
          <cell r="E25" t="str">
            <v>Операционная деятельность</v>
          </cell>
          <cell r="F25" t="str">
            <v>Выбытия</v>
          </cell>
          <cell r="S25" t="str">
            <v>НДФЛ (только персонал)</v>
          </cell>
          <cell r="T25">
            <v>20302</v>
          </cell>
          <cell r="U25" t="str">
            <v>Операционная деятельность</v>
          </cell>
          <cell r="V25" t="str">
            <v>Выбытия</v>
          </cell>
          <cell r="AG25" t="str">
            <v>Юридический отдел</v>
          </cell>
        </row>
        <row r="26">
          <cell r="A26" t="str">
            <v>Прочее оборудование и материалы (ОД)</v>
          </cell>
          <cell r="B26">
            <v>121236</v>
          </cell>
          <cell r="C26" t="str">
            <v>Производственные выплаты</v>
          </cell>
          <cell r="D26">
            <v>1210</v>
          </cell>
          <cell r="E26" t="str">
            <v>Операционная деятельность</v>
          </cell>
          <cell r="F26" t="str">
            <v>Выбытия</v>
          </cell>
          <cell r="S26" t="str">
            <v>Премии на руки</v>
          </cell>
          <cell r="T26">
            <v>20303</v>
          </cell>
          <cell r="U26" t="str">
            <v>Операционная деятельность</v>
          </cell>
          <cell r="V26" t="str">
            <v>Выбытия</v>
          </cell>
          <cell r="AG26" t="str">
            <v>Управление по взаимодействию с органами государственной власти</v>
          </cell>
        </row>
        <row r="27">
          <cell r="A27" t="str">
            <v>СМР + пуско-наладочные работы (ОД)</v>
          </cell>
          <cell r="B27">
            <v>121240</v>
          </cell>
          <cell r="C27" t="str">
            <v>Производственные выплаты</v>
          </cell>
          <cell r="D27">
            <v>1210</v>
          </cell>
          <cell r="E27" t="str">
            <v>Операционная деятельность</v>
          </cell>
          <cell r="F27" t="str">
            <v>Выбытия</v>
          </cell>
          <cell r="S27" t="str">
            <v>Льготы, компенсации</v>
          </cell>
          <cell r="T27">
            <v>20304</v>
          </cell>
          <cell r="U27" t="str">
            <v>Операционная деятельность</v>
          </cell>
          <cell r="V27" t="str">
            <v>Выбытия</v>
          </cell>
          <cell r="AG27" t="str">
            <v>Управление развития бизнеса</v>
          </cell>
        </row>
        <row r="28">
          <cell r="A28" t="str">
            <v>Аренда земельного участка (до ввода в эксплуатацию)</v>
          </cell>
          <cell r="B28">
            <v>121251</v>
          </cell>
          <cell r="C28" t="str">
            <v>Производственные выплаты</v>
          </cell>
          <cell r="D28">
            <v>1210</v>
          </cell>
          <cell r="E28" t="str">
            <v>Операционная деятельность</v>
          </cell>
          <cell r="F28" t="str">
            <v>Выбытия</v>
          </cell>
          <cell r="S28" t="str">
            <v>Прочие удержания из з/п</v>
          </cell>
          <cell r="T28">
            <v>20399</v>
          </cell>
          <cell r="U28" t="str">
            <v>Операционная деятельность</v>
          </cell>
          <cell r="V28" t="str">
            <v>Выбытия</v>
          </cell>
          <cell r="AG28" t="str">
            <v>Управление по экономике и финансам</v>
          </cell>
        </row>
        <row r="29">
          <cell r="A29" t="str">
            <v>Технический аудит</v>
          </cell>
          <cell r="B29">
            <v>121252</v>
          </cell>
          <cell r="C29" t="str">
            <v>Производственные выплаты</v>
          </cell>
          <cell r="D29">
            <v>1210</v>
          </cell>
          <cell r="E29" t="str">
            <v>Операционная деятельность</v>
          </cell>
          <cell r="F29" t="str">
            <v>Выбытия</v>
          </cell>
          <cell r="S29" t="str">
            <v>ЕСН – страховые взносы (включая ЕСН на выплаты членам СД)</v>
          </cell>
          <cell r="T29">
            <v>20400</v>
          </cell>
          <cell r="U29" t="str">
            <v>Операционная деятельность</v>
          </cell>
          <cell r="V29" t="str">
            <v>Выбытия</v>
          </cell>
          <cell r="AG29" t="str">
            <v>Управление по ОРЭМ и трейдингу</v>
          </cell>
        </row>
        <row r="30">
          <cell r="A30" t="str">
            <v>Страхование СМР</v>
          </cell>
          <cell r="B30">
            <v>121253</v>
          </cell>
          <cell r="C30" t="str">
            <v>Производственные выплаты</v>
          </cell>
          <cell r="D30">
            <v>1210</v>
          </cell>
          <cell r="E30" t="str">
            <v>Операционная деятельность</v>
          </cell>
          <cell r="F30" t="str">
            <v>Выбытия</v>
          </cell>
          <cell r="S30" t="str">
            <v>Услуги мобильной связи</v>
          </cell>
          <cell r="T30" t="str">
            <v>20501.01</v>
          </cell>
          <cell r="U30" t="str">
            <v>Операционная деятельность</v>
          </cell>
          <cell r="V30" t="str">
            <v>Выбытия</v>
          </cell>
          <cell r="AG30" t="str">
            <v>Административно-хозяйственный отдел (АСТ)</v>
          </cell>
        </row>
        <row r="31">
          <cell r="A31" t="str">
            <v>Прочие услуги по строительству (ОД)</v>
          </cell>
          <cell r="B31">
            <v>121254</v>
          </cell>
          <cell r="C31" t="str">
            <v>Производственные выплаты</v>
          </cell>
          <cell r="D31">
            <v>1210</v>
          </cell>
          <cell r="E31" t="str">
            <v>Операционная деятельность</v>
          </cell>
          <cell r="F31" t="str">
            <v>Выбытия</v>
          </cell>
          <cell r="S31" t="str">
            <v>Услуги фиксированной связи</v>
          </cell>
          <cell r="T31" t="str">
            <v>20501.02</v>
          </cell>
          <cell r="U31" t="str">
            <v>Операционная деятельность</v>
          </cell>
          <cell r="V31" t="str">
            <v>Выбытия</v>
          </cell>
          <cell r="AG31" t="str">
            <v>Управление по реализации проектов</v>
          </cell>
        </row>
        <row r="32">
          <cell r="A32" t="str">
            <v>Технологическое присоединение к сетям (ОД)</v>
          </cell>
          <cell r="B32">
            <v>121270</v>
          </cell>
          <cell r="C32" t="str">
            <v>Производственные выплаты</v>
          </cell>
          <cell r="D32">
            <v>1210</v>
          </cell>
          <cell r="E32" t="str">
            <v>Операционная деятельность</v>
          </cell>
          <cell r="F32" t="str">
            <v>Выбытия</v>
          </cell>
          <cell r="S32" t="str">
            <v>Услуги Интернет</v>
          </cell>
          <cell r="T32" t="str">
            <v>20501.03</v>
          </cell>
          <cell r="U32" t="str">
            <v>Операционная деятельность</v>
          </cell>
          <cell r="V32" t="str">
            <v>Выбытия</v>
          </cell>
          <cell r="AG32" t="str">
            <v>Отдел информационных технологий (АСТ)</v>
          </cell>
        </row>
        <row r="33">
          <cell r="A33" t="str">
            <v>ФОТ, включая НДФЛ (ПР)</v>
          </cell>
          <cell r="B33">
            <v>121310</v>
          </cell>
          <cell r="C33" t="str">
            <v>Производственные выплаты</v>
          </cell>
          <cell r="D33">
            <v>1210</v>
          </cell>
          <cell r="E33" t="str">
            <v>Операционная деятельность</v>
          </cell>
          <cell r="F33" t="str">
            <v>Выбытия</v>
          </cell>
          <cell r="S33" t="str">
            <v xml:space="preserve">Почтово-телеграфные и курьерские расходы </v>
          </cell>
          <cell r="T33" t="str">
            <v>20501.04</v>
          </cell>
          <cell r="U33" t="str">
            <v>Операционная деятельность</v>
          </cell>
          <cell r="V33" t="str">
            <v>Выбытия</v>
          </cell>
          <cell r="AG33" t="str">
            <v>Отдел по работе с персоналом и административным вопросам</v>
          </cell>
        </row>
        <row r="34">
          <cell r="A34" t="str">
            <v>Премии, включая НДФЛ (ПР)</v>
          </cell>
          <cell r="B34">
            <v>121320</v>
          </cell>
          <cell r="C34" t="str">
            <v>Производственные выплаты</v>
          </cell>
          <cell r="D34">
            <v>1210</v>
          </cell>
          <cell r="E34" t="str">
            <v>Операционная деятельность</v>
          </cell>
          <cell r="F34" t="str">
            <v>Выбытия</v>
          </cell>
          <cell r="S34" t="str">
            <v>Аренда каналов связи</v>
          </cell>
          <cell r="T34" t="str">
            <v>20501.05</v>
          </cell>
          <cell r="U34" t="str">
            <v>Операционная деятельность</v>
          </cell>
          <cell r="V34" t="str">
            <v>Выбытия</v>
          </cell>
          <cell r="AG34" t="str">
            <v>Управление по безопасности</v>
          </cell>
        </row>
        <row r="35">
          <cell r="A35" t="str">
            <v>Льготы, мат. помощь (ПР)</v>
          </cell>
          <cell r="B35">
            <v>121330</v>
          </cell>
          <cell r="C35" t="str">
            <v>Производственные выплаты</v>
          </cell>
          <cell r="D35">
            <v>1210</v>
          </cell>
          <cell r="E35" t="str">
            <v>Операционная деятельность</v>
          </cell>
          <cell r="F35" t="str">
            <v>Выбытия</v>
          </cell>
          <cell r="S35" t="str">
            <v>Коммунальные услуги</v>
          </cell>
          <cell r="T35">
            <v>20502</v>
          </cell>
          <cell r="U35" t="str">
            <v>Операционная деятельность</v>
          </cell>
          <cell r="V35" t="str">
            <v>Выбытия</v>
          </cell>
          <cell r="AG35" t="str">
            <v>Отдел корпоративных и имущественных отношений</v>
          </cell>
        </row>
        <row r="36">
          <cell r="A36" t="str">
            <v>Страховые взносы (ПР)</v>
          </cell>
          <cell r="B36">
            <v>1214</v>
          </cell>
          <cell r="C36" t="str">
            <v>Производственные выплаты</v>
          </cell>
          <cell r="D36">
            <v>1210</v>
          </cell>
          <cell r="E36" t="str">
            <v>Операционная деятельность</v>
          </cell>
          <cell r="F36" t="str">
            <v>Выбытия</v>
          </cell>
          <cell r="S36" t="str">
            <v>Повышение квалификации и проф.переподготовка</v>
          </cell>
          <cell r="T36">
            <v>20503</v>
          </cell>
          <cell r="U36" t="str">
            <v>Операционная деятельность</v>
          </cell>
          <cell r="V36" t="str">
            <v>Выбытия</v>
          </cell>
          <cell r="AG36" t="str">
            <v>Управление по внешним связям (АСТ)</v>
          </cell>
        </row>
        <row r="37">
          <cell r="A37" t="str">
            <v>Электроэнергия (ПР)</v>
          </cell>
          <cell r="B37">
            <v>1215</v>
          </cell>
          <cell r="C37" t="str">
            <v>Производственные выплаты</v>
          </cell>
          <cell r="D37">
            <v>1210</v>
          </cell>
          <cell r="E37" t="str">
            <v>Операционная деятельность</v>
          </cell>
          <cell r="F37" t="str">
            <v>Выбытия</v>
          </cell>
          <cell r="S37" t="str">
            <v>Услуги по ремонту и обслуживанию оргтехники</v>
          </cell>
          <cell r="T37" t="str">
            <v>20504.01</v>
          </cell>
          <cell r="U37" t="str">
            <v>Операционная деятельность</v>
          </cell>
          <cell r="V37" t="str">
            <v>Выбытия</v>
          </cell>
          <cell r="AG37" t="str">
            <v>Управление эксплуатации солнечных электростанций</v>
          </cell>
        </row>
        <row r="38">
          <cell r="A38" t="str">
            <v>Расходы на аренду СЭС</v>
          </cell>
          <cell r="B38">
            <v>1216</v>
          </cell>
          <cell r="C38" t="str">
            <v>Производственные выплаты</v>
          </cell>
          <cell r="D38">
            <v>1210</v>
          </cell>
          <cell r="E38" t="str">
            <v>Операционная деятельность</v>
          </cell>
          <cell r="F38" t="str">
            <v>Выбытия</v>
          </cell>
          <cell r="S38" t="str">
            <v>Запасные части и расходные материалы для оргтехники</v>
          </cell>
          <cell r="T38" t="str">
            <v>20504.02</v>
          </cell>
          <cell r="U38" t="str">
            <v>Операционная деятельность</v>
          </cell>
          <cell r="V38" t="str">
            <v>Выбытия</v>
          </cell>
          <cell r="AG38" t="str">
            <v>Правовое управление</v>
          </cell>
        </row>
        <row r="39">
          <cell r="A39" t="str">
            <v>Вспомогательное сырье</v>
          </cell>
          <cell r="B39">
            <v>121910</v>
          </cell>
          <cell r="C39" t="str">
            <v>Производственные выплаты</v>
          </cell>
          <cell r="D39">
            <v>1210</v>
          </cell>
          <cell r="E39" t="str">
            <v>Операционная деятельность</v>
          </cell>
          <cell r="F39" t="str">
            <v>Выбытия</v>
          </cell>
          <cell r="S39" t="str">
            <v>Аудиторские услуги</v>
          </cell>
          <cell r="T39">
            <v>20505</v>
          </cell>
          <cell r="U39" t="str">
            <v>Операционная деятельность</v>
          </cell>
          <cell r="V39" t="str">
            <v>Выбытия</v>
          </cell>
          <cell r="AG39" t="str">
            <v>Внутренний аудит и анализ рисков</v>
          </cell>
        </row>
        <row r="40">
          <cell r="A40" t="str">
            <v>ФОТ, включая НДФЛ (ОПР)</v>
          </cell>
          <cell r="B40">
            <v>121921</v>
          </cell>
          <cell r="C40" t="str">
            <v>Производственные выплаты</v>
          </cell>
          <cell r="D40">
            <v>1210</v>
          </cell>
          <cell r="E40" t="str">
            <v>Операционная деятельность</v>
          </cell>
          <cell r="F40" t="str">
            <v>Выбытия</v>
          </cell>
          <cell r="S40" t="str">
            <v>Юридические услуги</v>
          </cell>
          <cell r="T40">
            <v>20506</v>
          </cell>
          <cell r="U40" t="str">
            <v>Операционная деятельность</v>
          </cell>
          <cell r="V40" t="str">
            <v>Выбытия</v>
          </cell>
          <cell r="AG40" t="str">
            <v>Отдел информационных технологий (НТЦ)</v>
          </cell>
        </row>
        <row r="41">
          <cell r="A41" t="str">
            <v>Премии, включая НДФЛ (ОПР)</v>
          </cell>
          <cell r="B41">
            <v>121922</v>
          </cell>
          <cell r="C41" t="str">
            <v>Производственные выплаты</v>
          </cell>
          <cell r="D41">
            <v>1210</v>
          </cell>
          <cell r="E41" t="str">
            <v>Операционная деятельность</v>
          </cell>
          <cell r="F41" t="str">
            <v>Выбытия</v>
          </cell>
          <cell r="S41" t="str">
            <v>Консультационные услуги (семинары)</v>
          </cell>
          <cell r="T41">
            <v>20507</v>
          </cell>
          <cell r="U41" t="str">
            <v>Операционная деятельность</v>
          </cell>
          <cell r="V41" t="str">
            <v>Выбытия</v>
          </cell>
          <cell r="AG41" t="str">
            <v>Административный отдел</v>
          </cell>
        </row>
        <row r="42">
          <cell r="A42" t="str">
            <v>Льготы, мат. помощь (ОПР)</v>
          </cell>
          <cell r="B42">
            <v>121923</v>
          </cell>
          <cell r="C42" t="str">
            <v>Производственные выплаты</v>
          </cell>
          <cell r="D42">
            <v>1210</v>
          </cell>
          <cell r="E42" t="str">
            <v>Операционная деятельность</v>
          </cell>
          <cell r="F42" t="str">
            <v>Выбытия</v>
          </cell>
          <cell r="S42" t="str">
            <v>Услуги пожарной, вневедомственной и сторожевой охраны</v>
          </cell>
          <cell r="T42">
            <v>20508</v>
          </cell>
          <cell r="U42" t="str">
            <v>Операционная деятельность</v>
          </cell>
          <cell r="V42" t="str">
            <v>Выбытия</v>
          </cell>
          <cell r="AG42" t="str">
            <v>Отдел бухгалтерского учета и налогообложения</v>
          </cell>
        </row>
        <row r="43">
          <cell r="A43" t="str">
            <v>Страховые взносы (ОПР)</v>
          </cell>
          <cell r="B43">
            <v>121930</v>
          </cell>
          <cell r="C43" t="str">
            <v>Производственные выплаты</v>
          </cell>
          <cell r="D43">
            <v>1210</v>
          </cell>
          <cell r="E43" t="str">
            <v>Операционная деятельность</v>
          </cell>
          <cell r="F43" t="str">
            <v>Выбытия</v>
          </cell>
          <cell r="S43" t="str">
            <v>Рекламно-информационные расходы</v>
          </cell>
          <cell r="T43" t="str">
            <v>20509.01</v>
          </cell>
          <cell r="U43" t="str">
            <v>Операционная деятельность</v>
          </cell>
          <cell r="V43" t="str">
            <v>Выбытия</v>
          </cell>
          <cell r="AG43" t="str">
            <v>Отдел по солнечной энергетике</v>
          </cell>
        </row>
        <row r="44">
          <cell r="A44" t="str">
            <v>Электроэнергия ОПР</v>
          </cell>
          <cell r="B44">
            <v>121940</v>
          </cell>
          <cell r="C44" t="str">
            <v>Производственные выплаты</v>
          </cell>
          <cell r="D44">
            <v>1210</v>
          </cell>
          <cell r="E44" t="str">
            <v>Операционная деятельность</v>
          </cell>
          <cell r="F44" t="str">
            <v>Выбытия</v>
          </cell>
          <cell r="S44" t="str">
            <v>Участие на выставках и семинарах</v>
          </cell>
          <cell r="T44" t="str">
            <v>20509.02</v>
          </cell>
          <cell r="U44" t="str">
            <v>Операционная деятельность</v>
          </cell>
          <cell r="V44" t="str">
            <v>Выбытия</v>
          </cell>
          <cell r="AG44" t="str">
            <v>Технический отдел</v>
          </cell>
        </row>
        <row r="45">
          <cell r="A45" t="str">
            <v>Тепловая энергия в паре</v>
          </cell>
          <cell r="B45">
            <v>121951</v>
          </cell>
          <cell r="C45" t="str">
            <v>Производственные выплаты</v>
          </cell>
          <cell r="D45">
            <v>1210</v>
          </cell>
          <cell r="E45" t="str">
            <v>Операционная деятельность</v>
          </cell>
          <cell r="F45" t="str">
            <v>Выбытия</v>
          </cell>
          <cell r="S45" t="str">
            <v>Фирменная и сувенирная продукция</v>
          </cell>
          <cell r="T45" t="str">
            <v>20509.03</v>
          </cell>
          <cell r="U45" t="str">
            <v>Операционная деятельность</v>
          </cell>
          <cell r="V45" t="str">
            <v>Выбытия</v>
          </cell>
          <cell r="AG45" t="str">
            <v>Управление по работе с персоналом (НТЦ)</v>
          </cell>
        </row>
        <row r="46">
          <cell r="A46" t="str">
            <v>Водоснабжение</v>
          </cell>
          <cell r="B46">
            <v>121952</v>
          </cell>
          <cell r="C46" t="str">
            <v>Производственные выплаты</v>
          </cell>
          <cell r="D46">
            <v>1210</v>
          </cell>
          <cell r="E46" t="str">
            <v>Операционная деятельность</v>
          </cell>
          <cell r="F46" t="str">
            <v>Выбытия</v>
          </cell>
          <cell r="S46" t="str">
            <v>Спонсорские и социальные проекты</v>
          </cell>
          <cell r="T46" t="str">
            <v>20509.04</v>
          </cell>
          <cell r="U46" t="str">
            <v>Операционная деятельность</v>
          </cell>
          <cell r="V46" t="str">
            <v>Выбытия</v>
          </cell>
          <cell r="AG46">
            <v>0</v>
          </cell>
        </row>
        <row r="47">
          <cell r="A47" t="str">
            <v>Канализация</v>
          </cell>
          <cell r="B47">
            <v>121953</v>
          </cell>
          <cell r="C47" t="str">
            <v>Производственные выплаты</v>
          </cell>
          <cell r="D47">
            <v>1210</v>
          </cell>
          <cell r="E47" t="str">
            <v>Операционная деятельность</v>
          </cell>
          <cell r="F47" t="str">
            <v>Выбытия</v>
          </cell>
          <cell r="S47" t="str">
            <v>Прочие расходы (PR)</v>
          </cell>
          <cell r="T47" t="str">
            <v>20509.05</v>
          </cell>
          <cell r="U47" t="str">
            <v>Операционная деятельность</v>
          </cell>
          <cell r="V47" t="str">
            <v>Выбытия</v>
          </cell>
          <cell r="AG47">
            <v>0</v>
          </cell>
        </row>
        <row r="48">
          <cell r="A48" t="str">
            <v>Ремонт и обслуживание оборудования (УСО)</v>
          </cell>
          <cell r="B48">
            <v>121961</v>
          </cell>
          <cell r="C48" t="str">
            <v>Производственные выплаты</v>
          </cell>
          <cell r="D48">
            <v>1210</v>
          </cell>
          <cell r="E48" t="str">
            <v>Операционная деятельность</v>
          </cell>
          <cell r="F48" t="str">
            <v>Выбытия</v>
          </cell>
          <cell r="S48" t="str">
            <v>Услуги по подбору персонала</v>
          </cell>
          <cell r="T48">
            <v>20510</v>
          </cell>
          <cell r="U48" t="str">
            <v>Операционная деятельность</v>
          </cell>
          <cell r="V48" t="str">
            <v>Выбытия</v>
          </cell>
          <cell r="AG48">
            <v>0</v>
          </cell>
        </row>
        <row r="49">
          <cell r="A49" t="str">
            <v>Ремонт и обслуживание оборудования (МЗ)</v>
          </cell>
          <cell r="B49">
            <v>121962</v>
          </cell>
          <cell r="C49" t="str">
            <v>Производственные выплаты</v>
          </cell>
          <cell r="D49">
            <v>1210</v>
          </cell>
          <cell r="E49" t="str">
            <v>Операционная деятельность</v>
          </cell>
          <cell r="F49" t="str">
            <v>Выбытия</v>
          </cell>
          <cell r="S49" t="str">
            <v xml:space="preserve">Уборка </v>
          </cell>
          <cell r="T49" t="str">
            <v>20511.01</v>
          </cell>
          <cell r="U49" t="str">
            <v>Операционная деятельность</v>
          </cell>
          <cell r="V49" t="str">
            <v>Выбытия</v>
          </cell>
          <cell r="AG49">
            <v>0</v>
          </cell>
        </row>
        <row r="50">
          <cell r="A50" t="str">
            <v>Ремонт и обслуживание инженерных сетей (УСО)</v>
          </cell>
          <cell r="B50">
            <v>121963</v>
          </cell>
          <cell r="C50" t="str">
            <v>Производственные выплаты</v>
          </cell>
          <cell r="D50">
            <v>1210</v>
          </cell>
          <cell r="E50" t="str">
            <v>Операционная деятельность</v>
          </cell>
          <cell r="F50" t="str">
            <v>Выбытия</v>
          </cell>
          <cell r="S50" t="str">
            <v>Обустройство офиса</v>
          </cell>
          <cell r="T50" t="str">
            <v>20511.02</v>
          </cell>
          <cell r="U50" t="str">
            <v>Операционная деятельность</v>
          </cell>
          <cell r="V50" t="str">
            <v>Выбытия</v>
          </cell>
          <cell r="AG50">
            <v>0</v>
          </cell>
        </row>
        <row r="51">
          <cell r="A51" t="str">
            <v>Ремонт и обслуживание инженерных сетей (МЗ)</v>
          </cell>
          <cell r="B51">
            <v>121964</v>
          </cell>
          <cell r="C51" t="str">
            <v>Производственные выплаты</v>
          </cell>
          <cell r="D51">
            <v>1210</v>
          </cell>
          <cell r="E51" t="str">
            <v>Операционная деятельность</v>
          </cell>
          <cell r="F51" t="str">
            <v>Выбытия</v>
          </cell>
          <cell r="S51" t="str">
            <v>Канцелярские расходы</v>
          </cell>
          <cell r="T51" t="str">
            <v>20511.03</v>
          </cell>
          <cell r="U51" t="str">
            <v>Операционная деятельность</v>
          </cell>
          <cell r="V51" t="str">
            <v>Выбытия</v>
          </cell>
          <cell r="AG51">
            <v>0</v>
          </cell>
        </row>
        <row r="52">
          <cell r="A52" t="str">
            <v>Ремонт и обслуживание зданий (ОПР) (УСО)</v>
          </cell>
          <cell r="B52">
            <v>121965</v>
          </cell>
          <cell r="C52" t="str">
            <v>Производственные выплаты</v>
          </cell>
          <cell r="D52">
            <v>1210</v>
          </cell>
          <cell r="E52" t="str">
            <v>Операционная деятельность</v>
          </cell>
          <cell r="F52" t="str">
            <v>Выбытия</v>
          </cell>
          <cell r="S52" t="str">
            <v>Хозяйственные расходы</v>
          </cell>
          <cell r="T52" t="str">
            <v>20511.04</v>
          </cell>
          <cell r="U52" t="str">
            <v>Операционная деятельность</v>
          </cell>
          <cell r="V52" t="str">
            <v>Выбытия</v>
          </cell>
          <cell r="AG52">
            <v>0</v>
          </cell>
        </row>
        <row r="53">
          <cell r="A53" t="str">
            <v>Ремонт и обслуживание зданий (ОПР) (МЗ)</v>
          </cell>
          <cell r="B53">
            <v>121966</v>
          </cell>
          <cell r="C53" t="str">
            <v>Производственные выплаты</v>
          </cell>
          <cell r="D53">
            <v>1210</v>
          </cell>
          <cell r="E53" t="str">
            <v>Операционная деятельность</v>
          </cell>
          <cell r="F53" t="str">
            <v>Выбытия</v>
          </cell>
          <cell r="S53" t="str">
            <v>Вода, чай, кофе</v>
          </cell>
          <cell r="T53" t="str">
            <v>20511.05</v>
          </cell>
          <cell r="U53" t="str">
            <v>Операционная деятельность</v>
          </cell>
          <cell r="V53" t="str">
            <v>Выбытия</v>
          </cell>
        </row>
        <row r="54">
          <cell r="A54" t="str">
            <v>Страхование</v>
          </cell>
          <cell r="B54">
            <v>121970</v>
          </cell>
          <cell r="C54" t="str">
            <v>Производственные выплаты</v>
          </cell>
          <cell r="D54">
            <v>1210</v>
          </cell>
          <cell r="E54" t="str">
            <v>Операционная деятельность</v>
          </cell>
          <cell r="F54" t="str">
            <v>Выбытия</v>
          </cell>
          <cell r="S54" t="str">
            <v>Ремонт/ТО автотранспорт</v>
          </cell>
          <cell r="T54" t="str">
            <v>20512.01</v>
          </cell>
          <cell r="U54" t="str">
            <v>Операционная деятельность</v>
          </cell>
          <cell r="V54" t="str">
            <v>Выбытия</v>
          </cell>
        </row>
        <row r="55">
          <cell r="A55" t="str">
            <v>Инструмент</v>
          </cell>
          <cell r="B55">
            <v>12198001</v>
          </cell>
          <cell r="C55" t="str">
            <v>Производственные выплаты</v>
          </cell>
          <cell r="D55">
            <v>1210</v>
          </cell>
          <cell r="E55" t="str">
            <v>Операционная деятельность</v>
          </cell>
          <cell r="F55" t="str">
            <v>Выбытия</v>
          </cell>
          <cell r="S55" t="str">
            <v xml:space="preserve">Аренда машин </v>
          </cell>
          <cell r="T55" t="str">
            <v>20512.02</v>
          </cell>
          <cell r="U55" t="str">
            <v>Операционная деятельность</v>
          </cell>
          <cell r="V55" t="str">
            <v>Выбытия</v>
          </cell>
        </row>
        <row r="56">
          <cell r="A56" t="str">
            <v>Запчасти и материалы эксплуатационные</v>
          </cell>
          <cell r="B56">
            <v>12198002</v>
          </cell>
          <cell r="C56" t="str">
            <v>Производственные выплаты</v>
          </cell>
          <cell r="D56">
            <v>1210</v>
          </cell>
          <cell r="E56" t="str">
            <v>Операционная деятельность</v>
          </cell>
          <cell r="F56" t="str">
            <v>Выбытия</v>
          </cell>
          <cell r="S56" t="str">
            <v>Страхование автотранспорта</v>
          </cell>
          <cell r="T56" t="str">
            <v>20512.03</v>
          </cell>
          <cell r="U56" t="str">
            <v>Операционная деятельность</v>
          </cell>
          <cell r="V56" t="str">
            <v>Выбытия</v>
          </cell>
        </row>
        <row r="57">
          <cell r="A57" t="str">
            <v>Содержание производственных помещений (УСО)</v>
          </cell>
          <cell r="B57">
            <v>12198003</v>
          </cell>
          <cell r="C57" t="str">
            <v>Производственные выплаты</v>
          </cell>
          <cell r="D57">
            <v>1210</v>
          </cell>
          <cell r="E57" t="str">
            <v>Операционная деятельность</v>
          </cell>
          <cell r="F57" t="str">
            <v>Выбытия</v>
          </cell>
          <cell r="S57" t="str">
            <v>ГСМ</v>
          </cell>
          <cell r="T57" t="str">
            <v>20512.04</v>
          </cell>
          <cell r="U57" t="str">
            <v>Операционная деятельность</v>
          </cell>
          <cell r="V57" t="str">
            <v>Выбытия</v>
          </cell>
        </row>
        <row r="58">
          <cell r="A58" t="str">
            <v>Содержание производственных помещений (МЗ)</v>
          </cell>
          <cell r="B58">
            <v>12198004</v>
          </cell>
          <cell r="C58" t="str">
            <v>Производственные выплаты</v>
          </cell>
          <cell r="D58">
            <v>1210</v>
          </cell>
          <cell r="E58" t="str">
            <v>Операционная деятельность</v>
          </cell>
          <cell r="F58" t="str">
            <v>Выбытия</v>
          </cell>
          <cell r="S58" t="str">
            <v>Мойка, парковка, прочее</v>
          </cell>
          <cell r="T58" t="str">
            <v>20512.05</v>
          </cell>
          <cell r="U58" t="str">
            <v>Операционная деятельность</v>
          </cell>
          <cell r="V58" t="str">
            <v>Выбытия</v>
          </cell>
        </row>
        <row r="59">
          <cell r="A59" t="str">
            <v>Спецодежда</v>
          </cell>
          <cell r="B59">
            <v>12198005</v>
          </cell>
          <cell r="C59" t="str">
            <v>Производственные выплаты</v>
          </cell>
          <cell r="D59">
            <v>1210</v>
          </cell>
          <cell r="E59" t="str">
            <v>Операционная деятельность</v>
          </cell>
          <cell r="F59" t="str">
            <v>Выбытия</v>
          </cell>
          <cell r="S59" t="str">
            <v>Аренда автостоянки</v>
          </cell>
          <cell r="T59" t="str">
            <v>20512.06</v>
          </cell>
          <cell r="U59" t="str">
            <v>Операционная деятельность</v>
          </cell>
          <cell r="V59" t="str">
            <v>Выбытия</v>
          </cell>
        </row>
        <row r="60">
          <cell r="A60" t="str">
            <v>Аренда (ОПР)</v>
          </cell>
          <cell r="B60">
            <v>12198006</v>
          </cell>
          <cell r="C60" t="str">
            <v>Производственные выплаты</v>
          </cell>
          <cell r="D60">
            <v>1210</v>
          </cell>
          <cell r="E60" t="str">
            <v>Операционная деятельность</v>
          </cell>
          <cell r="F60" t="str">
            <v>Выбытия</v>
          </cell>
          <cell r="S60" t="str">
            <v>Аутсорсинг</v>
          </cell>
          <cell r="T60">
            <v>20513</v>
          </cell>
          <cell r="U60" t="str">
            <v>Операционная деятельность</v>
          </cell>
          <cell r="V60" t="str">
            <v>Выбытия</v>
          </cell>
        </row>
        <row r="61">
          <cell r="A61" t="str">
            <v>Расходы на транспорт ОПР</v>
          </cell>
          <cell r="B61">
            <v>12198007</v>
          </cell>
          <cell r="C61" t="str">
            <v>Производственные выплаты</v>
          </cell>
          <cell r="D61">
            <v>1210</v>
          </cell>
          <cell r="E61" t="str">
            <v>Операционная деятельность</v>
          </cell>
          <cell r="F61" t="str">
            <v>Выбытия</v>
          </cell>
          <cell r="S61" t="str">
            <v>Услуги по организации переводов</v>
          </cell>
          <cell r="T61">
            <v>20514</v>
          </cell>
          <cell r="U61" t="str">
            <v>Операционная деятельность</v>
          </cell>
          <cell r="V61" t="str">
            <v>Выбытия</v>
          </cell>
        </row>
        <row r="62">
          <cell r="A62" t="str">
            <v>Расходы на экологию</v>
          </cell>
          <cell r="B62">
            <v>12198008</v>
          </cell>
          <cell r="C62" t="str">
            <v>Производственные выплаты</v>
          </cell>
          <cell r="D62">
            <v>1210</v>
          </cell>
          <cell r="E62" t="str">
            <v>Операционная деятельность</v>
          </cell>
          <cell r="F62" t="str">
            <v>Выбытия</v>
          </cell>
          <cell r="S62" t="str">
            <v>Услуги регистраторов, нотариальные услуги, сертификация</v>
          </cell>
          <cell r="T62">
            <v>20515</v>
          </cell>
          <cell r="U62" t="str">
            <v>Операционная деятельность</v>
          </cell>
          <cell r="V62" t="str">
            <v>Выбытия</v>
          </cell>
        </row>
        <row r="63">
          <cell r="A63" t="str">
            <v>Налог на экологию</v>
          </cell>
          <cell r="B63">
            <v>12198009</v>
          </cell>
          <cell r="C63" t="str">
            <v>Производственные выплаты</v>
          </cell>
          <cell r="D63">
            <v>1210</v>
          </cell>
          <cell r="E63" t="str">
            <v>Операционная деятельность</v>
          </cell>
          <cell r="F63" t="str">
            <v>Выбытия</v>
          </cell>
          <cell r="S63" t="str">
            <v>Справочно-правовые программы, 1С, КИАС</v>
          </cell>
          <cell r="T63">
            <v>20516</v>
          </cell>
          <cell r="U63" t="str">
            <v>Операционная деятельность</v>
          </cell>
          <cell r="V63" t="str">
            <v>Выбытия</v>
          </cell>
        </row>
        <row r="64">
          <cell r="A64" t="str">
            <v>Охрана труда (УСО)</v>
          </cell>
          <cell r="B64">
            <v>12198010</v>
          </cell>
          <cell r="C64" t="str">
            <v>Производственные выплаты</v>
          </cell>
          <cell r="D64">
            <v>1210</v>
          </cell>
          <cell r="E64" t="str">
            <v>Операционная деятельность</v>
          </cell>
          <cell r="F64" t="str">
            <v>Выбытия</v>
          </cell>
          <cell r="S64" t="str">
            <v>Подписка на периодические издания</v>
          </cell>
          <cell r="T64">
            <v>20517</v>
          </cell>
          <cell r="U64" t="str">
            <v>Операционная деятельность</v>
          </cell>
          <cell r="V64" t="str">
            <v>Выбытия</v>
          </cell>
        </row>
        <row r="65">
          <cell r="A65" t="str">
            <v>Охрана труда (МЗ)</v>
          </cell>
          <cell r="B65">
            <v>12198011</v>
          </cell>
          <cell r="C65" t="str">
            <v>Производственные выплаты</v>
          </cell>
          <cell r="D65">
            <v>1210</v>
          </cell>
          <cell r="E65" t="str">
            <v>Операционная деятельность</v>
          </cell>
          <cell r="F65" t="str">
            <v>Выбытия</v>
          </cell>
          <cell r="S65" t="str">
            <v>Прочие работы и услуги сторонних организаций</v>
          </cell>
          <cell r="T65">
            <v>20599</v>
          </cell>
          <cell r="U65" t="str">
            <v>Операционная деятельность</v>
          </cell>
          <cell r="V65" t="str">
            <v>Выбытия</v>
          </cell>
        </row>
        <row r="66">
          <cell r="A66" t="str">
            <v>Метрология оборудования</v>
          </cell>
          <cell r="B66">
            <v>12198012</v>
          </cell>
          <cell r="C66" t="str">
            <v>Производственные выплаты</v>
          </cell>
          <cell r="D66">
            <v>1210</v>
          </cell>
          <cell r="E66" t="str">
            <v>Операционная деятельность</v>
          </cell>
          <cell r="F66" t="str">
            <v>Выбытия</v>
          </cell>
          <cell r="S66" t="str">
            <v>Командировочные расходы</v>
          </cell>
          <cell r="T66">
            <v>20601</v>
          </cell>
          <cell r="U66" t="str">
            <v>Операционная деятельность</v>
          </cell>
          <cell r="V66" t="str">
            <v>Выбытия</v>
          </cell>
        </row>
        <row r="67">
          <cell r="A67" t="str">
            <v>Прочие материальные расходы (ОПР)</v>
          </cell>
          <cell r="B67">
            <v>12198013</v>
          </cell>
          <cell r="C67" t="str">
            <v>Производственные выплаты</v>
          </cell>
          <cell r="D67">
            <v>1210</v>
          </cell>
          <cell r="E67" t="str">
            <v>Операционная деятельность</v>
          </cell>
          <cell r="F67" t="str">
            <v>Выбытия</v>
          </cell>
          <cell r="S67" t="str">
            <v>Представительские расходы</v>
          </cell>
          <cell r="T67">
            <v>20602</v>
          </cell>
          <cell r="U67" t="str">
            <v>Операционная деятельность</v>
          </cell>
          <cell r="V67" t="str">
            <v>Выбытия</v>
          </cell>
        </row>
        <row r="68">
          <cell r="A68" t="str">
            <v>Прочие услуги производственного характера (ОПР)</v>
          </cell>
          <cell r="B68">
            <v>12198014</v>
          </cell>
          <cell r="C68" t="str">
            <v>Производственные выплаты</v>
          </cell>
          <cell r="D68">
            <v>1210</v>
          </cell>
          <cell r="E68" t="str">
            <v>Операционная деятельность</v>
          </cell>
          <cell r="F68" t="str">
            <v>Выбытия</v>
          </cell>
          <cell r="S68" t="str">
            <v>Арендная плата по направлениям (арендодателям)</v>
          </cell>
          <cell r="T68">
            <v>20700</v>
          </cell>
          <cell r="U68" t="str">
            <v>Операционная деятельность</v>
          </cell>
          <cell r="V68" t="str">
            <v>Выбытия</v>
          </cell>
        </row>
        <row r="69">
          <cell r="A69" t="str">
            <v>Услуги по оперативно-диспетчерскому управлению в электроэнергетике (ОПР)</v>
          </cell>
          <cell r="B69">
            <v>12198018</v>
          </cell>
          <cell r="C69" t="str">
            <v>Производственные выплаты</v>
          </cell>
          <cell r="D69">
            <v>1210</v>
          </cell>
          <cell r="E69" t="str">
            <v>Операционная деятельность</v>
          </cell>
          <cell r="F69" t="str">
            <v>Выбытия</v>
          </cell>
          <cell r="S69" t="str">
            <v>Лизинг</v>
          </cell>
          <cell r="T69">
            <v>20800</v>
          </cell>
          <cell r="U69" t="str">
            <v>Операционная деятельность</v>
          </cell>
          <cell r="V69" t="str">
            <v>Выбытия</v>
          </cell>
        </row>
        <row r="70">
          <cell r="A70" t="str">
            <v>Расходы связанные с участием в ОРЭМ (ОПР)</v>
          </cell>
          <cell r="B70">
            <v>12198019</v>
          </cell>
          <cell r="C70" t="str">
            <v>Производственные выплаты</v>
          </cell>
          <cell r="D70">
            <v>1210</v>
          </cell>
          <cell r="E70" t="str">
            <v>Операционная деятельность</v>
          </cell>
          <cell r="F70" t="str">
            <v>Выбытия</v>
          </cell>
          <cell r="S70" t="str">
            <v>Расходы на страхование</v>
          </cell>
          <cell r="T70">
            <v>20900</v>
          </cell>
          <cell r="U70" t="str">
            <v>Операционная деятельность</v>
          </cell>
          <cell r="V70" t="str">
            <v>Выбытия</v>
          </cell>
        </row>
        <row r="71">
          <cell r="A71" t="str">
            <v>Расходы на охрану (ОПР)</v>
          </cell>
          <cell r="B71">
            <v>12198020</v>
          </cell>
          <cell r="C71" t="str">
            <v>Производственные выплаты</v>
          </cell>
          <cell r="D71">
            <v>1210</v>
          </cell>
          <cell r="E71" t="str">
            <v>Операционная деятельность</v>
          </cell>
          <cell r="F71" t="str">
            <v>Выбытия</v>
          </cell>
          <cell r="S71" t="str">
            <v>Водный налог</v>
          </cell>
          <cell r="T71">
            <v>21001</v>
          </cell>
          <cell r="U71" t="str">
            <v>Операционная деятельность</v>
          </cell>
          <cell r="V71" t="str">
            <v>Выбытия</v>
          </cell>
        </row>
        <row r="72">
          <cell r="A72" t="str">
            <v>Расходы на технологическую связь (ОПР)</v>
          </cell>
          <cell r="B72">
            <v>12198021</v>
          </cell>
          <cell r="C72" t="str">
            <v>Производственные выплаты</v>
          </cell>
          <cell r="D72">
            <v>1210</v>
          </cell>
          <cell r="E72" t="str">
            <v>Операционная деятельность</v>
          </cell>
          <cell r="F72" t="str">
            <v>Выбытия</v>
          </cell>
          <cell r="S72" t="str">
            <v>Плата за землю</v>
          </cell>
          <cell r="T72">
            <v>21002</v>
          </cell>
          <cell r="U72" t="str">
            <v>Операционная деятельность</v>
          </cell>
          <cell r="V72" t="str">
            <v>Выбытия</v>
          </cell>
        </row>
        <row r="73">
          <cell r="A73" t="str">
            <v>Расходы на хранение (ОПР)</v>
          </cell>
          <cell r="B73">
            <v>12198022</v>
          </cell>
          <cell r="C73" t="str">
            <v>Производственные выплаты</v>
          </cell>
          <cell r="D73">
            <v>1210</v>
          </cell>
          <cell r="E73" t="str">
            <v>Операционная деятельность</v>
          </cell>
          <cell r="F73" t="str">
            <v>Выбытия</v>
          </cell>
          <cell r="S73" t="str">
            <v>Транспортный налог</v>
          </cell>
          <cell r="T73">
            <v>21003</v>
          </cell>
          <cell r="U73" t="str">
            <v>Операционная деятельность</v>
          </cell>
          <cell r="V73" t="str">
            <v>Выбытия</v>
          </cell>
        </row>
        <row r="74">
          <cell r="A74" t="str">
            <v>Расходы на контроль качества (УСО)</v>
          </cell>
          <cell r="B74" t="str">
            <v>12198023</v>
          </cell>
          <cell r="C74" t="str">
            <v>Производственные выплаты</v>
          </cell>
          <cell r="D74">
            <v>1210</v>
          </cell>
          <cell r="E74" t="str">
            <v>Операционная деятельность</v>
          </cell>
          <cell r="F74" t="str">
            <v>Выбытия</v>
          </cell>
          <cell r="S74" t="str">
            <v>Налог на имущество</v>
          </cell>
          <cell r="T74">
            <v>21004</v>
          </cell>
          <cell r="U74" t="str">
            <v>Операционная деятельность</v>
          </cell>
          <cell r="V74" t="str">
            <v>Выбытия</v>
          </cell>
        </row>
        <row r="75">
          <cell r="A75" t="str">
            <v>Расходы на контроль качества (МЗ)</v>
          </cell>
          <cell r="B75" t="str">
            <v>12198024</v>
          </cell>
          <cell r="C75" t="str">
            <v>Производственные выплаты</v>
          </cell>
          <cell r="D75">
            <v>1210</v>
          </cell>
          <cell r="E75" t="str">
            <v>Операционная деятельность</v>
          </cell>
          <cell r="F75" t="str">
            <v>Выбытия</v>
          </cell>
          <cell r="S75" t="str">
            <v xml:space="preserve">Прочие налоги, относимые на с/с </v>
          </cell>
          <cell r="T75">
            <v>21099</v>
          </cell>
          <cell r="U75" t="str">
            <v>Операционная деятельность</v>
          </cell>
          <cell r="V75" t="str">
            <v>Выбытия</v>
          </cell>
        </row>
        <row r="76">
          <cell r="A76" t="str">
            <v>Операционные выплаты по новым проектам</v>
          </cell>
          <cell r="B76">
            <v>1220</v>
          </cell>
          <cell r="C76" t="str">
            <v>Операционные выплаты по новым проектам</v>
          </cell>
          <cell r="D76">
            <v>1220</v>
          </cell>
          <cell r="E76" t="str">
            <v>Операционная деятельность</v>
          </cell>
          <cell r="F76" t="str">
            <v>Выбытия</v>
          </cell>
          <cell r="S76" t="str">
            <v>Патентные расходы</v>
          </cell>
          <cell r="T76">
            <v>21101</v>
          </cell>
          <cell r="U76" t="str">
            <v>Операционная деятельность</v>
          </cell>
          <cell r="V76" t="str">
            <v>Выбытия</v>
          </cell>
        </row>
        <row r="77">
          <cell r="A77" t="str">
            <v>Товары для перепродажи</v>
          </cell>
          <cell r="B77" t="str">
            <v>1225</v>
          </cell>
          <cell r="C77" t="str">
            <v>Товары для перепродажи</v>
          </cell>
          <cell r="D77">
            <v>1225</v>
          </cell>
          <cell r="E77" t="str">
            <v>Операционная деятельность</v>
          </cell>
          <cell r="F77" t="str">
            <v>Выбытия</v>
          </cell>
          <cell r="S77" t="str">
            <v>Затраты на экологию (кроме налогов и сборов (ст. ст. 20000 и 21500))</v>
          </cell>
          <cell r="T77">
            <v>21200</v>
          </cell>
          <cell r="U77" t="str">
            <v>Операционная деятельность</v>
          </cell>
          <cell r="V77" t="str">
            <v>Выбытия</v>
          </cell>
        </row>
        <row r="78">
          <cell r="A78" t="str">
            <v>основная зарплата + подоходный налог</v>
          </cell>
          <cell r="B78" t="str">
            <v>101-1</v>
          </cell>
          <cell r="C78" t="str">
            <v>Административно-управленческие расходы</v>
          </cell>
          <cell r="D78">
            <v>1230</v>
          </cell>
          <cell r="E78" t="str">
            <v>Операционная деятельность</v>
          </cell>
          <cell r="F78" t="str">
            <v>Выбытия</v>
          </cell>
          <cell r="S78" t="str">
            <v>Затраты на охрану труда</v>
          </cell>
          <cell r="T78">
            <v>21300</v>
          </cell>
          <cell r="U78" t="str">
            <v>Операционная деятельность</v>
          </cell>
          <cell r="V78" t="str">
            <v>Выбытия</v>
          </cell>
        </row>
        <row r="79">
          <cell r="A79" t="str">
            <v>бонус + подоходный налог</v>
          </cell>
          <cell r="B79" t="str">
            <v>101-2</v>
          </cell>
          <cell r="C79" t="str">
            <v>Административно-управленческие расходы</v>
          </cell>
          <cell r="D79">
            <v>1230</v>
          </cell>
          <cell r="E79" t="str">
            <v>Операционная деятельность</v>
          </cell>
          <cell r="F79" t="str">
            <v>Выбытия</v>
          </cell>
          <cell r="S79" t="str">
            <v>Расходы социального характера</v>
          </cell>
          <cell r="T79">
            <v>21400</v>
          </cell>
          <cell r="U79" t="str">
            <v>Операционная деятельность</v>
          </cell>
          <cell r="V79" t="str">
            <v>Выбытия</v>
          </cell>
        </row>
        <row r="80">
          <cell r="A80" t="str">
            <v>льготы, материальная помощь</v>
          </cell>
          <cell r="B80" t="str">
            <v>101-3</v>
          </cell>
          <cell r="C80" t="str">
            <v>Административно-управленческие расходы</v>
          </cell>
          <cell r="D80">
            <v>1230</v>
          </cell>
          <cell r="E80" t="str">
            <v>Операционная деятельность</v>
          </cell>
          <cell r="F80" t="str">
            <v>Выбытия</v>
          </cell>
          <cell r="S80" t="str">
            <v>НДС</v>
          </cell>
          <cell r="T80">
            <v>21501</v>
          </cell>
          <cell r="U80" t="str">
            <v>Операционная деятельность</v>
          </cell>
          <cell r="V80" t="str">
            <v>Выбытия</v>
          </cell>
        </row>
        <row r="81">
          <cell r="A81" t="str">
            <v>Социальные выплаты (ЕСН)</v>
          </cell>
          <cell r="B81">
            <v>102</v>
          </cell>
          <cell r="C81" t="str">
            <v>Административно-управленческие расходы</v>
          </cell>
          <cell r="D81">
            <v>1230</v>
          </cell>
          <cell r="E81" t="str">
            <v>Операционная деятельность</v>
          </cell>
          <cell r="F81" t="str">
            <v>Выбытия</v>
          </cell>
          <cell r="S81" t="str">
            <v>Налог на прибыль</v>
          </cell>
          <cell r="T81">
            <v>21502</v>
          </cell>
          <cell r="U81" t="str">
            <v>Операционная деятельность</v>
          </cell>
          <cell r="V81" t="str">
            <v>Выбытия</v>
          </cell>
        </row>
        <row r="82">
          <cell r="A82" t="str">
            <v>Добровольное медицинское страхование</v>
          </cell>
          <cell r="B82">
            <v>201</v>
          </cell>
          <cell r="C82" t="str">
            <v>Административно-управленческие расходы</v>
          </cell>
          <cell r="D82">
            <v>1230</v>
          </cell>
          <cell r="E82" t="str">
            <v>Операционная деятельность</v>
          </cell>
          <cell r="F82" t="str">
            <v>Выбытия</v>
          </cell>
          <cell r="S82" t="str">
            <v>Прочие налоги</v>
          </cell>
          <cell r="T82">
            <v>21599</v>
          </cell>
          <cell r="U82" t="str">
            <v>Операционная деятельность</v>
          </cell>
          <cell r="V82" t="str">
            <v>Выбытия</v>
          </cell>
        </row>
        <row r="83">
          <cell r="A83" t="str">
            <v>Прочие виды страхования</v>
          </cell>
          <cell r="B83">
            <v>202</v>
          </cell>
          <cell r="C83" t="str">
            <v>Административно-управленческие расходы</v>
          </cell>
          <cell r="D83">
            <v>1230</v>
          </cell>
          <cell r="E83" t="str">
            <v>Операционная деятельность</v>
          </cell>
          <cell r="F83" t="str">
            <v>Выбытия</v>
          </cell>
          <cell r="S83" t="str">
            <v xml:space="preserve">Проценты по долгосрочным кредитам </v>
          </cell>
          <cell r="T83">
            <v>21601</v>
          </cell>
          <cell r="U83" t="str">
            <v>Операционная деятельность</v>
          </cell>
          <cell r="V83" t="str">
            <v>Выбытия</v>
          </cell>
        </row>
        <row r="84">
          <cell r="A84" t="str">
            <v>спортивно-оздоровительные мероприятия</v>
          </cell>
          <cell r="B84" t="str">
            <v>301-1</v>
          </cell>
          <cell r="C84" t="str">
            <v>Административно-управленческие расходы</v>
          </cell>
          <cell r="D84">
            <v>1230</v>
          </cell>
          <cell r="E84" t="str">
            <v>Операционная деятельность</v>
          </cell>
          <cell r="F84" t="str">
            <v>Выбытия</v>
          </cell>
          <cell r="S84" t="str">
            <v>Проценты по краткосрочным кредитам</v>
          </cell>
          <cell r="T84">
            <v>21602</v>
          </cell>
          <cell r="U84" t="str">
            <v>Операционная деятельность</v>
          </cell>
          <cell r="V84" t="str">
            <v>Выбытия</v>
          </cell>
        </row>
        <row r="85">
          <cell r="A85" t="str">
            <v>расходы на культурно-массовые мероприятия, корпоративные вечера и пр.</v>
          </cell>
          <cell r="B85" t="str">
            <v>301-2</v>
          </cell>
          <cell r="C85" t="str">
            <v>Административно-управленческие расходы</v>
          </cell>
          <cell r="D85">
            <v>1230</v>
          </cell>
          <cell r="E85" t="str">
            <v>Операционная деятельность</v>
          </cell>
          <cell r="F85" t="str">
            <v>Выбытия</v>
          </cell>
          <cell r="S85" t="str">
            <v>Проценты по долгосрочным займам</v>
          </cell>
          <cell r="T85">
            <v>21603</v>
          </cell>
          <cell r="U85" t="str">
            <v>Операционная деятельность</v>
          </cell>
          <cell r="V85" t="str">
            <v>Выбытия</v>
          </cell>
        </row>
        <row r="86">
          <cell r="A86" t="str">
            <v>Взносы в негосударственный ПФ</v>
          </cell>
          <cell r="B86">
            <v>302</v>
          </cell>
          <cell r="C86" t="str">
            <v>Административно-управленческие расходы</v>
          </cell>
          <cell r="D86">
            <v>1230</v>
          </cell>
          <cell r="E86" t="str">
            <v>Операционная деятельность</v>
          </cell>
          <cell r="F86" t="str">
            <v>Выбытия</v>
          </cell>
          <cell r="S86" t="str">
            <v>Проценты по краткосрочным займам</v>
          </cell>
          <cell r="T86">
            <v>21604</v>
          </cell>
          <cell r="U86" t="str">
            <v>Операционная деятельность</v>
          </cell>
          <cell r="V86" t="str">
            <v>Выбытия</v>
          </cell>
        </row>
        <row r="87">
          <cell r="A87" t="str">
            <v>Аренда квартиры</v>
          </cell>
          <cell r="B87">
            <v>303</v>
          </cell>
          <cell r="C87" t="str">
            <v>Административно-управленческие расходы</v>
          </cell>
          <cell r="D87">
            <v>1230</v>
          </cell>
          <cell r="E87" t="str">
            <v>Операционная деятельность</v>
          </cell>
          <cell r="F87" t="str">
            <v>Выбытия</v>
          </cell>
          <cell r="S87" t="str">
            <v>Прочие проценты к уплате</v>
          </cell>
          <cell r="T87">
            <v>21699</v>
          </cell>
          <cell r="U87" t="str">
            <v>Операционная деятельность</v>
          </cell>
          <cell r="V87" t="str">
            <v>Выбытия</v>
          </cell>
        </row>
        <row r="88">
          <cell r="A88" t="str">
            <v>Коммунальные платежи (квартира)</v>
          </cell>
          <cell r="B88">
            <v>304</v>
          </cell>
          <cell r="C88" t="str">
            <v>Административно-управленческие расходы</v>
          </cell>
          <cell r="D88">
            <v>1230</v>
          </cell>
          <cell r="E88" t="str">
            <v>Операционная деятельность</v>
          </cell>
          <cell r="F88" t="str">
            <v>Выбытия</v>
          </cell>
          <cell r="S88" t="str">
            <v>Оплата услуг кредитных организаций (за исключением ст. ст. 20500 и 21600)</v>
          </cell>
          <cell r="T88">
            <v>21700</v>
          </cell>
          <cell r="U88" t="str">
            <v>Операционная деятельность</v>
          </cell>
          <cell r="V88" t="str">
            <v>Выбытия</v>
          </cell>
        </row>
        <row r="89">
          <cell r="A89" t="str">
            <v>Прочие расходы (содержание персонала)</v>
          </cell>
          <cell r="B89">
            <v>305</v>
          </cell>
          <cell r="C89" t="str">
            <v>Административно-управленческие расходы</v>
          </cell>
          <cell r="D89">
            <v>1230</v>
          </cell>
          <cell r="E89" t="str">
            <v>Операционная деятельность</v>
          </cell>
          <cell r="F89" t="str">
            <v>Выбытия</v>
          </cell>
          <cell r="S89" t="str">
            <v>Пени, штрафы, неустойки признанные или по которым получено решение суда</v>
          </cell>
          <cell r="T89">
            <v>21800</v>
          </cell>
          <cell r="U89" t="str">
            <v>Операционная деятельность</v>
          </cell>
          <cell r="V89" t="str">
            <v>Выбытия</v>
          </cell>
        </row>
        <row r="90">
          <cell r="A90" t="str">
            <v>Командировочные расходы</v>
          </cell>
          <cell r="B90">
            <v>401</v>
          </cell>
          <cell r="C90" t="str">
            <v>Административно-управленческие расходы</v>
          </cell>
          <cell r="D90">
            <v>1230</v>
          </cell>
          <cell r="E90" t="str">
            <v>Операционная деятельность</v>
          </cell>
          <cell r="F90" t="str">
            <v>Выбытия</v>
          </cell>
          <cell r="S90" t="str">
            <v>Затраты социального характера (кроме персонала)</v>
          </cell>
          <cell r="T90">
            <v>21900</v>
          </cell>
          <cell r="U90" t="str">
            <v>Операционная деятельность</v>
          </cell>
          <cell r="V90" t="str">
            <v>Выбытия</v>
          </cell>
        </row>
        <row r="91">
          <cell r="A91" t="str">
            <v>Представительские расходы</v>
          </cell>
          <cell r="B91">
            <v>402</v>
          </cell>
          <cell r="C91" t="str">
            <v>Административно-управленческие расходы</v>
          </cell>
          <cell r="D91">
            <v>1230</v>
          </cell>
          <cell r="E91" t="str">
            <v>Операционная деятельность</v>
          </cell>
          <cell r="F91" t="str">
            <v>Выбытия</v>
          </cell>
          <cell r="S91" t="str">
            <v>От содержания социальной сферы</v>
          </cell>
          <cell r="T91">
            <v>22000</v>
          </cell>
          <cell r="U91" t="str">
            <v>Операционная деятельность</v>
          </cell>
          <cell r="V91" t="str">
            <v>Выбытия</v>
          </cell>
        </row>
        <row r="92">
          <cell r="A92" t="str">
            <v>расходы на текущее обучение</v>
          </cell>
          <cell r="B92" t="str">
            <v>501-1</v>
          </cell>
          <cell r="C92" t="str">
            <v>Административно-управленческие расходы</v>
          </cell>
          <cell r="D92">
            <v>1230</v>
          </cell>
          <cell r="E92" t="str">
            <v>Операционная деятельность</v>
          </cell>
          <cell r="F92" t="str">
            <v>Выбытия</v>
          </cell>
          <cell r="S92" t="str">
            <v>Добровольное медицинское страхование</v>
          </cell>
          <cell r="T92">
            <v>22100</v>
          </cell>
          <cell r="U92" t="str">
            <v>Операционная деятельность</v>
          </cell>
          <cell r="V92" t="str">
            <v>Выбытия</v>
          </cell>
        </row>
        <row r="93">
          <cell r="A93" t="str">
            <v>расходы на целевое обучение</v>
          </cell>
          <cell r="B93" t="str">
            <v>501-2</v>
          </cell>
          <cell r="C93" t="str">
            <v>Административно-управленческие расходы</v>
          </cell>
          <cell r="D93">
            <v>1230</v>
          </cell>
          <cell r="E93" t="str">
            <v>Операционная деятельность</v>
          </cell>
          <cell r="F93" t="str">
            <v>Выбытия</v>
          </cell>
          <cell r="S93" t="str">
            <v>Выплаты вознаграждений членам Советов директоров и ревизионной комиссии</v>
          </cell>
          <cell r="T93">
            <v>22200</v>
          </cell>
          <cell r="U93" t="str">
            <v>Операционная деятельность</v>
          </cell>
          <cell r="V93" t="str">
            <v>Выбытия</v>
          </cell>
        </row>
        <row r="94">
          <cell r="A94" t="str">
            <v>Услуги рекрутинговых агентств и прочие расходы по подбору персонала</v>
          </cell>
          <cell r="B94">
            <v>502</v>
          </cell>
          <cell r="C94" t="str">
            <v>Административно-управленческие расходы</v>
          </cell>
          <cell r="D94">
            <v>1230</v>
          </cell>
          <cell r="E94" t="str">
            <v>Операционная деятельность</v>
          </cell>
          <cell r="F94" t="str">
            <v>Выбытия</v>
          </cell>
          <cell r="S94" t="str">
            <v>Расходы на управление капиталом (переоценка, реестр, консультации)</v>
          </cell>
          <cell r="T94">
            <v>22300</v>
          </cell>
          <cell r="U94" t="str">
            <v>Операционная деятельность</v>
          </cell>
          <cell r="V94" t="str">
            <v>Выбытия</v>
          </cell>
        </row>
        <row r="95">
          <cell r="A95" t="str">
            <v>ремонт и обслуживание зданий и сооружений</v>
          </cell>
          <cell r="B95" t="str">
            <v>601-1</v>
          </cell>
          <cell r="C95" t="str">
            <v>Административно-управленческие расходы</v>
          </cell>
          <cell r="D95">
            <v>1230</v>
          </cell>
          <cell r="E95" t="str">
            <v>Операционная деятельность</v>
          </cell>
          <cell r="F95" t="str">
            <v>Выбытия</v>
          </cell>
          <cell r="S95" t="str">
            <v xml:space="preserve">Расходы на проведение ежегодного собрания акционеров </v>
          </cell>
          <cell r="T95">
            <v>22400</v>
          </cell>
          <cell r="U95" t="str">
            <v>Операционная деятельность</v>
          </cell>
          <cell r="V95" t="str">
            <v>Выбытия</v>
          </cell>
        </row>
        <row r="96">
          <cell r="A96" t="str">
            <v>ремонт мебели</v>
          </cell>
          <cell r="B96" t="str">
            <v>601-2</v>
          </cell>
          <cell r="C96" t="str">
            <v>Административно-управленческие расходы</v>
          </cell>
          <cell r="D96">
            <v>1230</v>
          </cell>
          <cell r="E96" t="str">
            <v>Операционная деятельность</v>
          </cell>
          <cell r="F96" t="str">
            <v>Выбытия</v>
          </cell>
          <cell r="S96" t="str">
            <v>Расходы на службу безопасности</v>
          </cell>
          <cell r="T96">
            <v>22500</v>
          </cell>
          <cell r="U96" t="str">
            <v>Операционная деятельность</v>
          </cell>
          <cell r="V96" t="str">
            <v>Выбытия</v>
          </cell>
        </row>
        <row r="97">
          <cell r="A97" t="str">
            <v>ремонт бытовой техники</v>
          </cell>
          <cell r="B97" t="str">
            <v>601-3</v>
          </cell>
          <cell r="C97" t="str">
            <v>Административно-управленческие расходы</v>
          </cell>
          <cell r="D97">
            <v>1230</v>
          </cell>
          <cell r="E97" t="str">
            <v>Операционная деятельность</v>
          </cell>
          <cell r="F97" t="str">
            <v>Выбытия</v>
          </cell>
          <cell r="S97" t="str">
            <v>Расходы на развитие</v>
          </cell>
          <cell r="T97">
            <v>22600</v>
          </cell>
          <cell r="U97" t="str">
            <v>Операционная деятельность</v>
          </cell>
          <cell r="V97" t="str">
            <v>Выбытия</v>
          </cell>
        </row>
        <row r="98">
          <cell r="A98" t="str">
            <v>запчасти и материалы</v>
          </cell>
          <cell r="B98" t="str">
            <v>601-4</v>
          </cell>
          <cell r="C98" t="str">
            <v>Административно-управленческие расходы</v>
          </cell>
          <cell r="D98">
            <v>1230</v>
          </cell>
          <cell r="E98" t="str">
            <v>Операционная деятельность</v>
          </cell>
          <cell r="F98" t="str">
            <v>Выбытия</v>
          </cell>
          <cell r="S98" t="str">
            <v>Выплаты по гарантиям, аккредитивам и поручительствам</v>
          </cell>
          <cell r="T98">
            <v>22700</v>
          </cell>
          <cell r="U98" t="str">
            <v>Операционная деятельность</v>
          </cell>
          <cell r="V98" t="str">
            <v>Выбытия</v>
          </cell>
        </row>
        <row r="99">
          <cell r="A99" t="str">
            <v>оформление и обустройство офисов</v>
          </cell>
          <cell r="B99" t="str">
            <v>601-5</v>
          </cell>
          <cell r="C99" t="str">
            <v>Административно-управленческие расходы</v>
          </cell>
          <cell r="D99">
            <v>1230</v>
          </cell>
          <cell r="E99" t="str">
            <v>Операционная деятельность</v>
          </cell>
          <cell r="F99" t="str">
            <v>Выбытия</v>
          </cell>
          <cell r="S99" t="str">
            <v>Прочие расходы</v>
          </cell>
          <cell r="T99">
            <v>29900</v>
          </cell>
          <cell r="U99" t="str">
            <v>Операционная деятельность</v>
          </cell>
          <cell r="V99" t="str">
            <v>Выбытия</v>
          </cell>
        </row>
        <row r="100">
          <cell r="A100" t="str">
            <v>уборка офисов</v>
          </cell>
          <cell r="B100" t="str">
            <v>601-6</v>
          </cell>
          <cell r="C100" t="str">
            <v>Административно-управленческие расходы</v>
          </cell>
          <cell r="D100">
            <v>1230</v>
          </cell>
          <cell r="E100" t="str">
            <v>Операционная деятельность</v>
          </cell>
          <cell r="F100" t="str">
            <v>Выбытия</v>
          </cell>
          <cell r="S100" t="str">
            <v>Поступления от реализации основных средств</v>
          </cell>
          <cell r="T100">
            <v>40100</v>
          </cell>
          <cell r="U100" t="str">
            <v>Инвестиционная деятельность</v>
          </cell>
          <cell r="V100" t="str">
            <v>Поступления</v>
          </cell>
        </row>
        <row r="101">
          <cell r="A101" t="str">
            <v>Услуги коммунального хозяйства</v>
          </cell>
          <cell r="B101">
            <v>602</v>
          </cell>
          <cell r="C101" t="str">
            <v>Административно-управленческие расходы</v>
          </cell>
          <cell r="D101">
            <v>1230</v>
          </cell>
          <cell r="E101" t="str">
            <v>Операционная деятельность</v>
          </cell>
          <cell r="F101" t="str">
            <v>Выбытия</v>
          </cell>
          <cell r="S101" t="str">
            <v>Поступления от реализации НМА</v>
          </cell>
          <cell r="T101">
            <v>40200</v>
          </cell>
          <cell r="U101" t="str">
            <v>Инвестиционная деятельность</v>
          </cell>
          <cell r="V101" t="str">
            <v>Поступления</v>
          </cell>
        </row>
        <row r="102">
          <cell r="A102" t="str">
            <v>канцелярские товары</v>
          </cell>
          <cell r="B102" t="str">
            <v>603-1</v>
          </cell>
          <cell r="C102" t="str">
            <v>Административно-управленческие расходы</v>
          </cell>
          <cell r="D102">
            <v>1230</v>
          </cell>
          <cell r="E102" t="str">
            <v>Операционная деятельность</v>
          </cell>
          <cell r="F102" t="str">
            <v>Выбытия</v>
          </cell>
          <cell r="S102" t="str">
            <v>Поступления от реализации прочих активов</v>
          </cell>
          <cell r="T102">
            <v>40300</v>
          </cell>
          <cell r="U102" t="str">
            <v>Инвестиционная деятельность</v>
          </cell>
          <cell r="V102" t="str">
            <v>Поступления</v>
          </cell>
        </row>
        <row r="103">
          <cell r="A103" t="str">
            <v>изготовление визиток (деловой полиграфии)</v>
          </cell>
          <cell r="B103" t="str">
            <v>603-2</v>
          </cell>
          <cell r="C103" t="str">
            <v>Административно-управленческие расходы</v>
          </cell>
          <cell r="D103">
            <v>1230</v>
          </cell>
          <cell r="E103" t="str">
            <v>Операционная деятельность</v>
          </cell>
          <cell r="F103" t="str">
            <v>Выбытия</v>
          </cell>
          <cell r="S103" t="str">
            <v>Доли в уставном капитале других компаний (долгосрочные поступления)</v>
          </cell>
          <cell r="T103">
            <v>40401</v>
          </cell>
          <cell r="U103" t="str">
            <v>Инвестиционная деятельность</v>
          </cell>
          <cell r="V103" t="str">
            <v>Поступления</v>
          </cell>
        </row>
        <row r="104">
          <cell r="A104" t="str">
            <v>хозтовары</v>
          </cell>
          <cell r="B104" t="str">
            <v>603-3</v>
          </cell>
          <cell r="C104" t="str">
            <v>Административно-управленческие расходы</v>
          </cell>
          <cell r="D104">
            <v>1230</v>
          </cell>
          <cell r="E104" t="str">
            <v>Операционная деятельность</v>
          </cell>
          <cell r="F104" t="str">
            <v>Выбытия</v>
          </cell>
          <cell r="S104" t="str">
            <v>Акции (долгосрочные поступления)</v>
          </cell>
          <cell r="T104">
            <v>40402</v>
          </cell>
          <cell r="U104" t="str">
            <v>Инвестиционная деятельность</v>
          </cell>
          <cell r="V104" t="str">
            <v>Поступления</v>
          </cell>
        </row>
        <row r="105">
          <cell r="A105" t="str">
            <v>экономическая, правовая, справочная литература</v>
          </cell>
          <cell r="B105" t="str">
            <v>603-4</v>
          </cell>
          <cell r="C105" t="str">
            <v>Административно-управленческие расходы</v>
          </cell>
          <cell r="D105">
            <v>1230</v>
          </cell>
          <cell r="E105" t="str">
            <v>Операционная деятельность</v>
          </cell>
          <cell r="F105" t="str">
            <v>Выбытия</v>
          </cell>
          <cell r="S105" t="str">
            <v>Облигации (долгосрочные поступления)</v>
          </cell>
          <cell r="T105">
            <v>40403</v>
          </cell>
          <cell r="U105" t="str">
            <v>Инвестиционная деятельность</v>
          </cell>
          <cell r="V105" t="str">
            <v>Поступления</v>
          </cell>
        </row>
        <row r="106">
          <cell r="A106" t="str">
            <v>чистая вода</v>
          </cell>
          <cell r="B106" t="str">
            <v>604-1</v>
          </cell>
          <cell r="C106" t="str">
            <v>Административно-управленческие расходы</v>
          </cell>
          <cell r="D106">
            <v>1230</v>
          </cell>
          <cell r="E106" t="str">
            <v>Операционная деятельность</v>
          </cell>
          <cell r="F106" t="str">
            <v>Выбытия</v>
          </cell>
          <cell r="S106" t="str">
            <v>Векселя (долгосрочные поступления)</v>
          </cell>
          <cell r="T106">
            <v>40404</v>
          </cell>
          <cell r="U106" t="str">
            <v>Инвестиционная деятельность</v>
          </cell>
          <cell r="V106" t="str">
            <v>Поступления</v>
          </cell>
        </row>
        <row r="107">
          <cell r="A107" t="str">
            <v>прочие расходы (содержание офиса)</v>
          </cell>
          <cell r="B107" t="str">
            <v>604-2</v>
          </cell>
          <cell r="C107" t="str">
            <v>Административно-управленческие расходы</v>
          </cell>
          <cell r="D107">
            <v>1230</v>
          </cell>
          <cell r="E107" t="str">
            <v>Операционная деятельность</v>
          </cell>
          <cell r="F107" t="str">
            <v>Выбытия</v>
          </cell>
          <cell r="S107" t="str">
            <v>Депозиты (долгосрочные поступления)</v>
          </cell>
          <cell r="T107">
            <v>40405</v>
          </cell>
          <cell r="U107" t="str">
            <v>Инвестиционная деятельность</v>
          </cell>
          <cell r="V107" t="str">
            <v>Поступления</v>
          </cell>
        </row>
        <row r="108">
          <cell r="A108" t="str">
            <v>Аренда офиса</v>
          </cell>
          <cell r="B108">
            <v>701</v>
          </cell>
          <cell r="C108" t="str">
            <v>Административно-управленческие расходы</v>
          </cell>
          <cell r="D108">
            <v>1230</v>
          </cell>
          <cell r="E108" t="str">
            <v>Операционная деятельность</v>
          </cell>
          <cell r="F108" t="str">
            <v>Выбытия</v>
          </cell>
          <cell r="S108" t="str">
            <v>Прочие долгосрочные активы (долгосрочные поступления)</v>
          </cell>
          <cell r="T108">
            <v>40499</v>
          </cell>
          <cell r="U108" t="str">
            <v>Инвестиционная деятельность</v>
          </cell>
          <cell r="V108" t="str">
            <v>Поступления</v>
          </cell>
        </row>
        <row r="109">
          <cell r="A109" t="str">
            <v>Аренда автостоянки</v>
          </cell>
          <cell r="B109">
            <v>702</v>
          </cell>
          <cell r="C109" t="str">
            <v>Административно-управленческие расходы</v>
          </cell>
          <cell r="D109">
            <v>1230</v>
          </cell>
          <cell r="E109" t="str">
            <v>Операционная деятельность</v>
          </cell>
          <cell r="F109" t="str">
            <v>Выбытия</v>
          </cell>
          <cell r="S109" t="str">
            <v>Возврат предоставленных долгосрочных кредитов и займов</v>
          </cell>
          <cell r="T109">
            <v>40501</v>
          </cell>
          <cell r="U109" t="str">
            <v>Инвестиционная деятельность</v>
          </cell>
          <cell r="V109" t="str">
            <v>Поступления</v>
          </cell>
        </row>
        <row r="110">
          <cell r="A110" t="str">
            <v>Прочие расходы (аренда зданий)</v>
          </cell>
          <cell r="B110">
            <v>703</v>
          </cell>
          <cell r="C110" t="str">
            <v>Административно-управленческие расходы</v>
          </cell>
          <cell r="D110">
            <v>1230</v>
          </cell>
          <cell r="E110" t="str">
            <v>Операционная деятельность</v>
          </cell>
          <cell r="F110" t="str">
            <v>Выбытия</v>
          </cell>
          <cell r="S110" t="str">
            <v>Возврат предоставленных краткосрочных кредитов и займов</v>
          </cell>
          <cell r="T110">
            <v>40502</v>
          </cell>
          <cell r="U110" t="str">
            <v>Инвестиционная деятельность</v>
          </cell>
          <cell r="V110" t="str">
            <v>Поступления</v>
          </cell>
        </row>
        <row r="111">
          <cell r="A111" t="str">
            <v>ГСМ</v>
          </cell>
          <cell r="B111" t="str">
            <v>801-1</v>
          </cell>
          <cell r="C111" t="str">
            <v>Административно-управленческие расходы</v>
          </cell>
          <cell r="D111">
            <v>1230</v>
          </cell>
          <cell r="E111" t="str">
            <v>Операционная деятельность</v>
          </cell>
          <cell r="F111" t="str">
            <v>Выбытия</v>
          </cell>
          <cell r="S111" t="str">
            <v>Возврат предоставленных прочих кредитов и займов</v>
          </cell>
          <cell r="T111">
            <v>40599</v>
          </cell>
          <cell r="U111" t="str">
            <v>Инвестиционная деятельность</v>
          </cell>
          <cell r="V111" t="str">
            <v>Поступления</v>
          </cell>
        </row>
        <row r="112">
          <cell r="A112" t="str">
            <v>услуги по ремонту и обслуживанию автотранспорта</v>
          </cell>
          <cell r="B112" t="str">
            <v>801-2</v>
          </cell>
          <cell r="C112" t="str">
            <v>Административно-управленческие расходы</v>
          </cell>
          <cell r="D112">
            <v>1230</v>
          </cell>
          <cell r="E112" t="str">
            <v>Операционная деятельность</v>
          </cell>
          <cell r="F112" t="str">
            <v>Выбытия</v>
          </cell>
          <cell r="S112" t="str">
            <v>Прочие поступления по инвестиционной деятельности</v>
          </cell>
          <cell r="T112">
            <v>49900</v>
          </cell>
          <cell r="U112" t="str">
            <v>Инвестиционная деятельность</v>
          </cell>
          <cell r="V112" t="str">
            <v>Поступления</v>
          </cell>
        </row>
        <row r="113">
          <cell r="A113" t="str">
            <v>Аренда машин / проездные</v>
          </cell>
          <cell r="B113">
            <v>802</v>
          </cell>
          <cell r="C113" t="str">
            <v>Административно-управленческие расходы</v>
          </cell>
          <cell r="D113">
            <v>1230</v>
          </cell>
          <cell r="E113" t="str">
            <v>Операционная деятельность</v>
          </cell>
          <cell r="F113" t="str">
            <v>Выбытия</v>
          </cell>
          <cell r="S113" t="str">
            <v>Основное оборудование</v>
          </cell>
          <cell r="T113">
            <v>50101</v>
          </cell>
          <cell r="U113" t="str">
            <v>Инвестиционная деятельность</v>
          </cell>
          <cell r="V113" t="str">
            <v>Выбытия</v>
          </cell>
        </row>
        <row r="114">
          <cell r="A114" t="str">
            <v>Прочие расходы на транспорт</v>
          </cell>
          <cell r="B114">
            <v>803</v>
          </cell>
          <cell r="C114" t="str">
            <v>Административно-управленческие расходы</v>
          </cell>
          <cell r="D114">
            <v>1230</v>
          </cell>
          <cell r="E114" t="str">
            <v>Операционная деятельность</v>
          </cell>
          <cell r="F114" t="str">
            <v>Выбытия</v>
          </cell>
          <cell r="S114" t="str">
            <v>Вспомогательное оборудование</v>
          </cell>
          <cell r="T114">
            <v>50102</v>
          </cell>
          <cell r="U114" t="str">
            <v>Инвестиционная деятельность</v>
          </cell>
          <cell r="V114" t="str">
            <v>Выбытия</v>
          </cell>
        </row>
        <row r="115">
          <cell r="A115" t="str">
            <v>поддержка ПО</v>
          </cell>
          <cell r="B115" t="str">
            <v>901-1</v>
          </cell>
          <cell r="C115" t="str">
            <v>Административно-управленческие расходы</v>
          </cell>
          <cell r="D115">
            <v>1230</v>
          </cell>
          <cell r="E115" t="str">
            <v>Операционная деятельность</v>
          </cell>
          <cell r="F115" t="str">
            <v>Выбытия</v>
          </cell>
          <cell r="S115" t="str">
            <v>Покупка автотранспорта</v>
          </cell>
          <cell r="T115">
            <v>50103</v>
          </cell>
          <cell r="U115" t="str">
            <v>Инвестиционная деятельность</v>
          </cell>
          <cell r="V115" t="str">
            <v>Выбытия</v>
          </cell>
        </row>
        <row r="116">
          <cell r="A116" t="str">
            <v>ремонт и сервисное обслуживание</v>
          </cell>
          <cell r="B116" t="str">
            <v>901-2</v>
          </cell>
          <cell r="C116" t="str">
            <v>Административно-управленческие расходы</v>
          </cell>
          <cell r="D116">
            <v>1230</v>
          </cell>
          <cell r="E116" t="str">
            <v>Операционная деятельность</v>
          </cell>
          <cell r="F116" t="str">
            <v>Выбытия</v>
          </cell>
          <cell r="S116" t="str">
            <v>Мебель</v>
          </cell>
          <cell r="T116">
            <v>50104</v>
          </cell>
          <cell r="U116" t="str">
            <v>Инвестиционная деятельность</v>
          </cell>
          <cell r="V116" t="str">
            <v>Выбытия</v>
          </cell>
        </row>
        <row r="117">
          <cell r="A117" t="str">
            <v>расходы на хостинг и аутсорсинг</v>
          </cell>
          <cell r="B117" t="str">
            <v>901-3</v>
          </cell>
          <cell r="C117" t="str">
            <v>Административно-управленческие расходы</v>
          </cell>
          <cell r="D117">
            <v>1230</v>
          </cell>
          <cell r="E117" t="str">
            <v>Операционная деятельность</v>
          </cell>
          <cell r="F117" t="str">
            <v>Выбытия</v>
          </cell>
          <cell r="S117" t="str">
            <v>Компьютерное и офисное оборудование</v>
          </cell>
          <cell r="T117">
            <v>50105</v>
          </cell>
          <cell r="U117" t="str">
            <v>Инвестиционная деятельность</v>
          </cell>
          <cell r="V117" t="str">
            <v>Выбытия</v>
          </cell>
        </row>
        <row r="118">
          <cell r="A118" t="str">
            <v>Запасные части и расходные материалы для оргтехники</v>
          </cell>
          <cell r="B118">
            <v>902</v>
          </cell>
          <cell r="C118" t="str">
            <v>Административно-управленческие расходы</v>
          </cell>
          <cell r="D118">
            <v>1230</v>
          </cell>
          <cell r="E118" t="str">
            <v>Операционная деятельность</v>
          </cell>
          <cell r="F118" t="str">
            <v>Выбытия</v>
          </cell>
          <cell r="S118" t="str">
            <v>Оборудование для службы безопасности</v>
          </cell>
          <cell r="T118">
            <v>50106</v>
          </cell>
          <cell r="U118" t="str">
            <v>Инвестиционная деятельность</v>
          </cell>
          <cell r="V118" t="str">
            <v>Выбытия</v>
          </cell>
        </row>
        <row r="119">
          <cell r="A119" t="str">
            <v>Прочие расходы на содержание офисной техники и IT</v>
          </cell>
          <cell r="B119">
            <v>903</v>
          </cell>
          <cell r="C119" t="str">
            <v>Административно-управленческие расходы</v>
          </cell>
          <cell r="D119">
            <v>1230</v>
          </cell>
          <cell r="E119" t="str">
            <v>Операционная деятельность</v>
          </cell>
          <cell r="F119" t="str">
            <v>Выбытия</v>
          </cell>
          <cell r="S119" t="str">
            <v>Земельные участки</v>
          </cell>
          <cell r="T119">
            <v>50107</v>
          </cell>
          <cell r="U119" t="str">
            <v>Инвестиционная деятельность</v>
          </cell>
          <cell r="V119" t="str">
            <v>Выбытия</v>
          </cell>
        </row>
        <row r="120">
          <cell r="A120" t="str">
            <v>Услуги мобильной связи</v>
          </cell>
          <cell r="B120">
            <v>1001</v>
          </cell>
          <cell r="C120" t="str">
            <v>Административно-управленческие расходы</v>
          </cell>
          <cell r="D120">
            <v>1230</v>
          </cell>
          <cell r="E120" t="str">
            <v>Операционная деятельность</v>
          </cell>
          <cell r="F120" t="str">
            <v>Выбытия</v>
          </cell>
          <cell r="S120" t="str">
            <v>Прочее</v>
          </cell>
          <cell r="T120">
            <v>50199</v>
          </cell>
          <cell r="U120" t="str">
            <v>Инвестиционная деятельность</v>
          </cell>
          <cell r="V120" t="str">
            <v>Выбытия</v>
          </cell>
        </row>
        <row r="121">
          <cell r="A121" t="str">
            <v>Услуги фиксированной связи</v>
          </cell>
          <cell r="B121">
            <v>1002</v>
          </cell>
          <cell r="C121" t="str">
            <v>Административно-управленческие расходы</v>
          </cell>
          <cell r="D121">
            <v>1230</v>
          </cell>
          <cell r="E121" t="str">
            <v>Операционная деятельность</v>
          </cell>
          <cell r="F121" t="str">
            <v>Выбытия</v>
          </cell>
          <cell r="S121" t="str">
            <v>Приобретение программного обеспечения</v>
          </cell>
          <cell r="T121">
            <v>50201</v>
          </cell>
          <cell r="U121" t="str">
            <v>Инвестиционная деятельность</v>
          </cell>
          <cell r="V121" t="str">
            <v>Выбытия</v>
          </cell>
        </row>
        <row r="122">
          <cell r="A122" t="str">
            <v>Услуги Интернет</v>
          </cell>
          <cell r="B122">
            <v>1003</v>
          </cell>
          <cell r="C122" t="str">
            <v>Административно-управленческие расходы</v>
          </cell>
          <cell r="D122">
            <v>1230</v>
          </cell>
          <cell r="E122" t="str">
            <v>Операционная деятельность</v>
          </cell>
          <cell r="F122" t="str">
            <v>Выбытия</v>
          </cell>
          <cell r="S122" t="str">
            <v>Приобретение прочих НМА</v>
          </cell>
          <cell r="T122">
            <v>50299</v>
          </cell>
          <cell r="U122" t="str">
            <v>Инвестиционная деятельность</v>
          </cell>
          <cell r="V122" t="str">
            <v>Выбытия</v>
          </cell>
        </row>
        <row r="123">
          <cell r="A123" t="str">
            <v>Почтово-телеграфные и курьерские расходы</v>
          </cell>
          <cell r="B123">
            <v>1004</v>
          </cell>
          <cell r="C123" t="str">
            <v>Административно-управленческие расходы</v>
          </cell>
          <cell r="D123">
            <v>1230</v>
          </cell>
          <cell r="E123" t="str">
            <v>Операционная деятельность</v>
          </cell>
          <cell r="F123" t="str">
            <v>Выбытия</v>
          </cell>
          <cell r="S123" t="str">
            <v>Доли в уставном капитале других компаний (долгосрочные выплаты)</v>
          </cell>
          <cell r="T123">
            <v>50301</v>
          </cell>
          <cell r="U123" t="str">
            <v>Инвестиционная деятельность</v>
          </cell>
          <cell r="V123" t="str">
            <v>Выбытия</v>
          </cell>
        </row>
        <row r="124">
          <cell r="A124" t="str">
            <v>Подписка на периодические издания</v>
          </cell>
          <cell r="B124">
            <v>1005</v>
          </cell>
          <cell r="C124" t="str">
            <v>Административно-управленческие расходы</v>
          </cell>
          <cell r="D124">
            <v>1230</v>
          </cell>
          <cell r="E124" t="str">
            <v>Операционная деятельность</v>
          </cell>
          <cell r="F124" t="str">
            <v>Выбытия</v>
          </cell>
          <cell r="S124" t="str">
            <v>Акции (долгосрочные выплаты)</v>
          </cell>
          <cell r="T124">
            <v>50302</v>
          </cell>
          <cell r="U124" t="str">
            <v>Инвестиционная деятельность</v>
          </cell>
          <cell r="V124" t="str">
            <v>Выбытия</v>
          </cell>
        </row>
        <row r="125">
          <cell r="A125" t="str">
            <v>Прочие услуги связи</v>
          </cell>
          <cell r="B125">
            <v>1006</v>
          </cell>
          <cell r="C125" t="str">
            <v>Административно-управленческие расходы</v>
          </cell>
          <cell r="D125">
            <v>1230</v>
          </cell>
          <cell r="E125" t="str">
            <v>Операционная деятельность</v>
          </cell>
          <cell r="F125" t="str">
            <v>Выбытия</v>
          </cell>
          <cell r="S125" t="str">
            <v>Облигации (долгосрочные выплаты)</v>
          </cell>
          <cell r="T125">
            <v>50303</v>
          </cell>
          <cell r="U125" t="str">
            <v>Инвестиционная деятельность</v>
          </cell>
          <cell r="V125" t="str">
            <v>Выбытия</v>
          </cell>
        </row>
        <row r="126">
          <cell r="A126" t="str">
            <v>Аренда каналов связи</v>
          </cell>
          <cell r="B126">
            <v>1007</v>
          </cell>
          <cell r="C126" t="str">
            <v>Административно-управленческие расходы</v>
          </cell>
          <cell r="D126">
            <v>1230</v>
          </cell>
          <cell r="E126" t="str">
            <v>Операционная деятельность</v>
          </cell>
          <cell r="F126" t="str">
            <v>Выбытия</v>
          </cell>
          <cell r="S126" t="str">
            <v>Векселя (долгосрочные выплаты)</v>
          </cell>
          <cell r="T126">
            <v>50304</v>
          </cell>
          <cell r="U126" t="str">
            <v>Инвестиционная деятельность</v>
          </cell>
          <cell r="V126" t="str">
            <v>Выбытия</v>
          </cell>
        </row>
        <row r="127">
          <cell r="A127" t="str">
            <v>Услуги по охране объектов и персонала</v>
          </cell>
          <cell r="B127">
            <v>1101</v>
          </cell>
          <cell r="C127" t="str">
            <v>Административно-управленческие расходы</v>
          </cell>
          <cell r="D127">
            <v>1230</v>
          </cell>
          <cell r="E127" t="str">
            <v>Операционная деятельность</v>
          </cell>
          <cell r="F127" t="str">
            <v>Выбытия</v>
          </cell>
          <cell r="S127" t="str">
            <v>Депозиты (долгосрочные выплаты)</v>
          </cell>
          <cell r="T127">
            <v>50305</v>
          </cell>
          <cell r="U127" t="str">
            <v>Инвестиционная деятельность</v>
          </cell>
          <cell r="V127" t="str">
            <v>Выбытия</v>
          </cell>
        </row>
        <row r="128">
          <cell r="A128" t="str">
            <v>Информационная безопасность</v>
          </cell>
          <cell r="B128">
            <v>1102</v>
          </cell>
          <cell r="C128" t="str">
            <v>Административно-управленческие расходы</v>
          </cell>
          <cell r="D128">
            <v>1230</v>
          </cell>
          <cell r="E128" t="str">
            <v>Операционная деятельность</v>
          </cell>
          <cell r="F128" t="str">
            <v>Выбытия</v>
          </cell>
          <cell r="S128" t="str">
            <v>Прочие долгосрочные активы (долгосрочные выплаты)</v>
          </cell>
          <cell r="T128">
            <v>50399</v>
          </cell>
          <cell r="U128" t="str">
            <v>Инвестиционная деятельность</v>
          </cell>
          <cell r="V128" t="str">
            <v>Выбытия</v>
          </cell>
        </row>
        <row r="129">
          <cell r="A129" t="str">
            <v>Прочие расходы (безопасность)</v>
          </cell>
          <cell r="B129">
            <v>1103</v>
          </cell>
          <cell r="C129" t="str">
            <v>Административно-управленческие расходы</v>
          </cell>
          <cell r="D129">
            <v>1230</v>
          </cell>
          <cell r="E129" t="str">
            <v>Операционная деятельность</v>
          </cell>
          <cell r="F129" t="str">
            <v>Выбытия</v>
          </cell>
          <cell r="S129" t="str">
            <v>Расходы на НИР и НИОКР</v>
          </cell>
          <cell r="T129">
            <v>50400</v>
          </cell>
          <cell r="U129" t="str">
            <v>Инвестиционная деятельность</v>
          </cell>
          <cell r="V129" t="str">
            <v>Выбытия</v>
          </cell>
        </row>
        <row r="130">
          <cell r="A130" t="str">
            <v>Услуги внешнего аудита</v>
          </cell>
          <cell r="B130">
            <v>1201</v>
          </cell>
          <cell r="C130" t="str">
            <v>Административно-управленческие расходы</v>
          </cell>
          <cell r="D130">
            <v>1230</v>
          </cell>
          <cell r="E130" t="str">
            <v>Операционная деятельность</v>
          </cell>
          <cell r="F130" t="str">
            <v>Выбытия</v>
          </cell>
          <cell r="S130" t="str">
            <v>Разработка ТЗ на проектирование оборудования</v>
          </cell>
          <cell r="T130">
            <v>50501</v>
          </cell>
          <cell r="U130" t="str">
            <v>Инвестиционная деятельность</v>
          </cell>
          <cell r="V130" t="str">
            <v>Выбытия</v>
          </cell>
        </row>
        <row r="131">
          <cell r="A131" t="str">
            <v>Юридические услуги</v>
          </cell>
          <cell r="B131">
            <v>1202</v>
          </cell>
          <cell r="C131" t="str">
            <v>Административно-управленческие расходы</v>
          </cell>
          <cell r="D131">
            <v>1230</v>
          </cell>
          <cell r="E131" t="str">
            <v>Операционная деятельность</v>
          </cell>
          <cell r="F131" t="str">
            <v>Выбытия</v>
          </cell>
          <cell r="S131" t="str">
            <v>Разработка ТЗ на проектирование размещения оборудования</v>
          </cell>
          <cell r="T131">
            <v>50502</v>
          </cell>
          <cell r="U131" t="str">
            <v>Инвестиционная деятельность</v>
          </cell>
          <cell r="V131" t="str">
            <v>Выбытия</v>
          </cell>
        </row>
        <row r="132">
          <cell r="A132" t="str">
            <v>Услуги регистраторов, нотариальные услуги</v>
          </cell>
          <cell r="B132">
            <v>1203</v>
          </cell>
          <cell r="C132" t="str">
            <v>Административно-управленческие расходы</v>
          </cell>
          <cell r="D132">
            <v>1230</v>
          </cell>
          <cell r="E132" t="str">
            <v>Операционная деятельность</v>
          </cell>
          <cell r="F132" t="str">
            <v>Выбытия</v>
          </cell>
          <cell r="S132" t="str">
            <v>Разработка ТЗ на организацию закупки и запуск технологического оборудования</v>
          </cell>
          <cell r="T132">
            <v>50503</v>
          </cell>
          <cell r="U132" t="str">
            <v>Инвестиционная деятельность</v>
          </cell>
          <cell r="V132" t="str">
            <v>Выбытия</v>
          </cell>
        </row>
        <row r="133">
          <cell r="A133" t="str">
            <v>Консультационно-информационные услуги</v>
          </cell>
          <cell r="B133">
            <v>1204</v>
          </cell>
          <cell r="C133" t="str">
            <v>Административно-управленческие расходы</v>
          </cell>
          <cell r="D133">
            <v>1230</v>
          </cell>
          <cell r="E133" t="str">
            <v>Операционная деятельность</v>
          </cell>
          <cell r="F133" t="str">
            <v>Выбытия</v>
          </cell>
          <cell r="S133" t="str">
            <v>Разработка ТЗ на обучение персонала</v>
          </cell>
          <cell r="T133">
            <v>50504</v>
          </cell>
          <cell r="U133" t="str">
            <v>Инвестиционная деятельность</v>
          </cell>
          <cell r="V133" t="str">
            <v>Выбытия</v>
          </cell>
        </row>
        <row r="134">
          <cell r="A134" t="str">
            <v>Комиссии банков</v>
          </cell>
          <cell r="B134">
            <v>1205</v>
          </cell>
          <cell r="C134" t="str">
            <v>Административно-управленческие расходы</v>
          </cell>
          <cell r="D134">
            <v>1230</v>
          </cell>
          <cell r="E134" t="str">
            <v>Операционная деятельность</v>
          </cell>
          <cell r="F134" t="str">
            <v>Выбытия</v>
          </cell>
          <cell r="S134" t="str">
            <v>Разработка ТЗ на оказание прочих работ, услуг</v>
          </cell>
          <cell r="T134">
            <v>50599</v>
          </cell>
          <cell r="U134" t="str">
            <v>Инвестиционная деятельность</v>
          </cell>
          <cell r="V134" t="str">
            <v>Выбытия</v>
          </cell>
        </row>
        <row r="135">
          <cell r="A135" t="str">
            <v>Услуги налоговых консультантов</v>
          </cell>
          <cell r="B135">
            <v>1206</v>
          </cell>
          <cell r="C135" t="str">
            <v>Административно-управленческие расходы</v>
          </cell>
          <cell r="D135">
            <v>1230</v>
          </cell>
          <cell r="E135" t="str">
            <v>Операционная деятельность</v>
          </cell>
          <cell r="F135" t="str">
            <v>Выбытия</v>
          </cell>
          <cell r="S135" t="str">
            <v>Предоставление долгосрочных кредитов и займов</v>
          </cell>
          <cell r="T135">
            <v>50601</v>
          </cell>
          <cell r="U135" t="str">
            <v>Инвестиционная деятельность</v>
          </cell>
          <cell r="V135" t="str">
            <v>Выбытия</v>
          </cell>
        </row>
        <row r="136">
          <cell r="A136" t="str">
            <v>Налоги</v>
          </cell>
          <cell r="B136">
            <v>1207</v>
          </cell>
          <cell r="C136" t="str">
            <v>Административно-управленческие расходы</v>
          </cell>
          <cell r="D136">
            <v>1230</v>
          </cell>
          <cell r="E136" t="str">
            <v>Операционная деятельность</v>
          </cell>
          <cell r="F136" t="str">
            <v>Выбытия</v>
          </cell>
          <cell r="S136" t="str">
            <v>Предоставление краткосрочных кредитов и займов</v>
          </cell>
          <cell r="T136">
            <v>50602</v>
          </cell>
          <cell r="U136" t="str">
            <v>Инвестиционная деятельность</v>
          </cell>
          <cell r="V136" t="str">
            <v>Выбытия</v>
          </cell>
        </row>
        <row r="137">
          <cell r="A137" t="str">
            <v>Штрафы и пени по налогам и сборам</v>
          </cell>
          <cell r="B137">
            <v>1208</v>
          </cell>
          <cell r="C137" t="str">
            <v>Административно-управленческие расходы</v>
          </cell>
          <cell r="D137">
            <v>1230</v>
          </cell>
          <cell r="E137" t="str">
            <v>Операционная деятельность</v>
          </cell>
          <cell r="F137" t="str">
            <v>Выбытия</v>
          </cell>
          <cell r="S137" t="str">
            <v>Предоставление прочих кредитов и займов</v>
          </cell>
          <cell r="T137">
            <v>50699</v>
          </cell>
          <cell r="U137" t="str">
            <v>Инвестиционная деятельность</v>
          </cell>
          <cell r="V137" t="str">
            <v>Выбытия</v>
          </cell>
        </row>
        <row r="138">
          <cell r="A138" t="str">
            <v>Бухгалтерские услуги</v>
          </cell>
          <cell r="B138">
            <v>1209</v>
          </cell>
          <cell r="C138" t="str">
            <v>Административно-управленческие расходы</v>
          </cell>
          <cell r="D138">
            <v>1230</v>
          </cell>
          <cell r="E138" t="str">
            <v>Операционная деятельность</v>
          </cell>
          <cell r="F138" t="str">
            <v>Выбытия</v>
          </cell>
          <cell r="S138" t="str">
            <v>Проектирование (строительные работы)</v>
          </cell>
          <cell r="T138">
            <v>50701</v>
          </cell>
          <cell r="U138" t="str">
            <v>Инвестиционная деятельность</v>
          </cell>
          <cell r="V138" t="str">
            <v>Выбытия</v>
          </cell>
        </row>
        <row r="139">
          <cell r="A139" t="str">
            <v>Прочие расходы (проф. услуги)</v>
          </cell>
          <cell r="B139">
            <v>12100</v>
          </cell>
          <cell r="C139" t="str">
            <v>Административно-управленческие расходы</v>
          </cell>
          <cell r="D139">
            <v>1230</v>
          </cell>
          <cell r="E139" t="str">
            <v>Операционная деятельность</v>
          </cell>
          <cell r="F139" t="str">
            <v>Выбытия</v>
          </cell>
          <cell r="S139" t="str">
            <v>Генеральный подряд (строительные работы)</v>
          </cell>
          <cell r="T139">
            <v>50702</v>
          </cell>
          <cell r="U139" t="str">
            <v>Инвестиционная деятельность</v>
          </cell>
          <cell r="V139" t="str">
            <v>Выбытия</v>
          </cell>
        </row>
        <row r="140">
          <cell r="A140" t="str">
            <v>на корпоративные медиа (реклама)</v>
          </cell>
          <cell r="B140" t="str">
            <v>1301-1</v>
          </cell>
          <cell r="C140" t="str">
            <v>Административно-управленческие расходы</v>
          </cell>
          <cell r="D140">
            <v>1230</v>
          </cell>
          <cell r="E140" t="str">
            <v>Операционная деятельность</v>
          </cell>
          <cell r="F140" t="str">
            <v>Выбытия</v>
          </cell>
          <cell r="S140" t="str">
            <v>Прочие СМР (строительные работы)</v>
          </cell>
          <cell r="T140">
            <v>50703</v>
          </cell>
          <cell r="U140" t="str">
            <v>Инвестиционная деятельность</v>
          </cell>
          <cell r="V140" t="str">
            <v>Выбытия</v>
          </cell>
        </row>
        <row r="141">
          <cell r="A141" t="str">
            <v>на корпоративные презентации (реклама)</v>
          </cell>
          <cell r="B141" t="str">
            <v>1301-2</v>
          </cell>
          <cell r="C141" t="str">
            <v>Административно-управленческие расходы</v>
          </cell>
          <cell r="D141">
            <v>1230</v>
          </cell>
          <cell r="E141" t="str">
            <v>Операционная деятельность</v>
          </cell>
          <cell r="F141" t="str">
            <v>Выбытия</v>
          </cell>
          <cell r="S141" t="str">
            <v>Услуги по управлению проектом (строительные работы)</v>
          </cell>
          <cell r="T141">
            <v>50704</v>
          </cell>
          <cell r="U141" t="str">
            <v>Инвестиционная деятельность</v>
          </cell>
          <cell r="V141" t="str">
            <v>Выбытия</v>
          </cell>
        </row>
        <row r="142">
          <cell r="A142" t="str">
            <v>на федеральные и региональные СМИ (реклама)</v>
          </cell>
          <cell r="B142" t="str">
            <v>1301-3</v>
          </cell>
          <cell r="C142" t="str">
            <v>Административно-управленческие расходы</v>
          </cell>
          <cell r="D142">
            <v>1230</v>
          </cell>
          <cell r="E142" t="str">
            <v>Операционная деятельность</v>
          </cell>
          <cell r="F142" t="str">
            <v>Выбытия</v>
          </cell>
          <cell r="S142" t="str">
            <v>Ремонт офисных зданий, сооружений (строительные работы)</v>
          </cell>
          <cell r="T142">
            <v>50705</v>
          </cell>
          <cell r="U142" t="str">
            <v>Инвестиционная деятельность</v>
          </cell>
          <cell r="V142" t="str">
            <v>Выбытия</v>
          </cell>
        </row>
        <row r="143">
          <cell r="A143" t="str">
            <v>прочие (реклама)</v>
          </cell>
          <cell r="B143" t="str">
            <v>1301-4</v>
          </cell>
          <cell r="C143" t="str">
            <v>Административно-управленческие расходы</v>
          </cell>
          <cell r="D143">
            <v>1230</v>
          </cell>
          <cell r="E143" t="str">
            <v>Операционная деятельность</v>
          </cell>
          <cell r="F143" t="str">
            <v>Выбытия</v>
          </cell>
          <cell r="S143" t="str">
            <v>Оборудование (затраты на развитие)</v>
          </cell>
          <cell r="T143" t="str">
            <v>50801</v>
          </cell>
          <cell r="U143" t="str">
            <v>Инвестиционная деятельность</v>
          </cell>
          <cell r="V143" t="str">
            <v>Выбытия</v>
          </cell>
        </row>
        <row r="144">
          <cell r="A144" t="str">
            <v>внутренние коммуникации (корп. мероприятия)</v>
          </cell>
          <cell r="B144" t="str">
            <v>1302-1</v>
          </cell>
          <cell r="C144" t="str">
            <v>Административно-управленческие расходы</v>
          </cell>
          <cell r="D144">
            <v>1230</v>
          </cell>
          <cell r="E144" t="str">
            <v>Операционная деятельность</v>
          </cell>
          <cell r="F144" t="str">
            <v>Выбытия</v>
          </cell>
          <cell r="S144" t="str">
            <v>СМР (затраты на развитие)</v>
          </cell>
          <cell r="T144" t="str">
            <v>50802</v>
          </cell>
          <cell r="U144" t="str">
            <v>Инвестиционная деятельность</v>
          </cell>
          <cell r="V144" t="str">
            <v>Выбытия</v>
          </cell>
        </row>
        <row r="145">
          <cell r="A145" t="str">
            <v>проведение Стратегической сессии и семинаров (корп. мероприятия)</v>
          </cell>
          <cell r="B145" t="str">
            <v>1302-2</v>
          </cell>
          <cell r="C145" t="str">
            <v>Административно-управленческие расходы</v>
          </cell>
          <cell r="D145">
            <v>1230</v>
          </cell>
          <cell r="E145" t="str">
            <v>Операционная деятельность</v>
          </cell>
          <cell r="F145" t="str">
            <v>Выбытия</v>
          </cell>
          <cell r="S145" t="str">
            <v>Проектирование (затраты на развитие)</v>
          </cell>
          <cell r="T145" t="str">
            <v>50803</v>
          </cell>
          <cell r="U145" t="str">
            <v>Инвестиционная деятельность</v>
          </cell>
          <cell r="V145" t="str">
            <v>Выбытия</v>
          </cell>
        </row>
        <row r="146">
          <cell r="A146" t="str">
            <v>участие в общественно-экономических мероприятиях (соц. проекты)</v>
          </cell>
          <cell r="B146" t="str">
            <v>1303-1</v>
          </cell>
          <cell r="C146" t="str">
            <v>Административно-управленческие расходы</v>
          </cell>
          <cell r="D146">
            <v>1230</v>
          </cell>
          <cell r="E146" t="str">
            <v>Операционная деятельность</v>
          </cell>
          <cell r="F146" t="str">
            <v>Выбытия</v>
          </cell>
          <cell r="S146" t="str">
            <v>Оплата ГК "Роснанотех" доли в уставном капитале проектной компании</v>
          </cell>
          <cell r="T146">
            <v>70101</v>
          </cell>
          <cell r="U146" t="str">
            <v>Финансовая деятельность</v>
          </cell>
          <cell r="V146" t="str">
            <v>Поступления</v>
          </cell>
        </row>
        <row r="147">
          <cell r="A147" t="str">
            <v>поддержка некоммерческих и неправительственных организаций и объединений (соц. проекты)</v>
          </cell>
          <cell r="B147" t="str">
            <v>1303-2</v>
          </cell>
          <cell r="C147" t="str">
            <v>Административно-управленческие расходы</v>
          </cell>
          <cell r="D147">
            <v>1230</v>
          </cell>
          <cell r="E147" t="str">
            <v>Операционная деятельность</v>
          </cell>
          <cell r="F147" t="str">
            <v>Выбытия</v>
          </cell>
          <cell r="S147" t="str">
            <v>Оплата Соинвесторами доли в уставном капитале проектной компании</v>
          </cell>
          <cell r="T147">
            <v>70102</v>
          </cell>
          <cell r="U147" t="str">
            <v>Финансовая деятельность</v>
          </cell>
          <cell r="V147" t="str">
            <v>Поступления</v>
          </cell>
        </row>
        <row r="148">
          <cell r="A148" t="str">
            <v>Прочие расходы (связи с общественностью)</v>
          </cell>
          <cell r="B148">
            <v>1304</v>
          </cell>
          <cell r="C148" t="str">
            <v>Административно-управленческие расходы</v>
          </cell>
          <cell r="D148">
            <v>1230</v>
          </cell>
          <cell r="E148" t="str">
            <v>Операционная деятельность</v>
          </cell>
          <cell r="F148" t="str">
            <v>Выбытия</v>
          </cell>
          <cell r="S148" t="str">
            <v>Получение долгосрочных кредитов и займов</v>
          </cell>
          <cell r="T148">
            <v>70201</v>
          </cell>
          <cell r="U148" t="str">
            <v>Финансовая деятельность</v>
          </cell>
          <cell r="V148" t="str">
            <v>Поступления</v>
          </cell>
        </row>
        <row r="149">
          <cell r="A149" t="str">
            <v>Ремонт офисных зданий и сооружений</v>
          </cell>
          <cell r="B149">
            <v>1501</v>
          </cell>
          <cell r="C149" t="str">
            <v>Административно-управленческие расходы</v>
          </cell>
          <cell r="D149">
            <v>1230</v>
          </cell>
          <cell r="E149" t="str">
            <v>Операционная деятельность</v>
          </cell>
          <cell r="F149" t="str">
            <v>Выбытия</v>
          </cell>
          <cell r="S149" t="str">
            <v>Получение краткосрочных кредитов и займов</v>
          </cell>
          <cell r="T149">
            <v>70202</v>
          </cell>
          <cell r="U149" t="str">
            <v>Финансовая деятельность</v>
          </cell>
          <cell r="V149" t="str">
            <v>Поступления</v>
          </cell>
        </row>
        <row r="150">
          <cell r="A150" t="str">
            <v>Покупка автотранспорта</v>
          </cell>
          <cell r="B150">
            <v>1502</v>
          </cell>
          <cell r="C150" t="str">
            <v>Административно-управленческие расходы</v>
          </cell>
          <cell r="D150">
            <v>1230</v>
          </cell>
          <cell r="E150" t="str">
            <v>Операционная деятельность</v>
          </cell>
          <cell r="F150" t="str">
            <v>Выбытия</v>
          </cell>
          <cell r="S150" t="str">
            <v>Доли в уставном капитале других компаний (краткосрочные поступления)</v>
          </cell>
          <cell r="T150">
            <v>70301</v>
          </cell>
          <cell r="U150" t="str">
            <v>Финансовая деятельность</v>
          </cell>
          <cell r="V150" t="str">
            <v>Поступления</v>
          </cell>
        </row>
        <row r="151">
          <cell r="A151" t="str">
            <v>мебель</v>
          </cell>
          <cell r="B151" t="str">
            <v>1503-1</v>
          </cell>
          <cell r="C151" t="str">
            <v>Административно-управленческие расходы</v>
          </cell>
          <cell r="D151">
            <v>1230</v>
          </cell>
          <cell r="E151" t="str">
            <v>Операционная деятельность</v>
          </cell>
          <cell r="F151" t="str">
            <v>Выбытия</v>
          </cell>
          <cell r="S151" t="str">
            <v>Акции (краткосрочные поступления)</v>
          </cell>
          <cell r="T151">
            <v>70302</v>
          </cell>
          <cell r="U151" t="str">
            <v>Финансовая деятельность</v>
          </cell>
          <cell r="V151" t="str">
            <v>Поступления</v>
          </cell>
        </row>
        <row r="152">
          <cell r="A152" t="str">
            <v>компьютерная техника</v>
          </cell>
          <cell r="B152" t="str">
            <v>1503-2</v>
          </cell>
          <cell r="C152" t="str">
            <v>Административно-управленческие расходы</v>
          </cell>
          <cell r="D152">
            <v>1230</v>
          </cell>
          <cell r="E152" t="str">
            <v>Операционная деятельность</v>
          </cell>
          <cell r="F152" t="str">
            <v>Выбытия</v>
          </cell>
          <cell r="S152" t="str">
            <v>Облигации (краткосрочные поступления)</v>
          </cell>
          <cell r="T152">
            <v>70303</v>
          </cell>
          <cell r="U152" t="str">
            <v>Финансовая деятельность</v>
          </cell>
          <cell r="V152" t="str">
            <v>Поступления</v>
          </cell>
        </row>
        <row r="153">
          <cell r="A153" t="str">
            <v>средства связи, бытовая техника</v>
          </cell>
          <cell r="B153" t="str">
            <v>1503-3</v>
          </cell>
          <cell r="C153" t="str">
            <v>Административно-управленческие расходы</v>
          </cell>
          <cell r="D153">
            <v>1230</v>
          </cell>
          <cell r="E153" t="str">
            <v>Операционная деятельность</v>
          </cell>
          <cell r="F153" t="str">
            <v>Выбытия</v>
          </cell>
          <cell r="S153" t="str">
            <v>Векселя (краткосрочные поступления)</v>
          </cell>
          <cell r="T153">
            <v>70304</v>
          </cell>
          <cell r="U153" t="str">
            <v>Финансовая деятельность</v>
          </cell>
          <cell r="V153" t="str">
            <v>Поступления</v>
          </cell>
        </row>
        <row r="154">
          <cell r="A154" t="str">
            <v>серверное и сетевое оборудование</v>
          </cell>
          <cell r="B154" t="str">
            <v>1503-4</v>
          </cell>
          <cell r="C154" t="str">
            <v>Административно-управленческие расходы</v>
          </cell>
          <cell r="D154">
            <v>1230</v>
          </cell>
          <cell r="E154" t="str">
            <v>Операционная деятельность</v>
          </cell>
          <cell r="F154" t="str">
            <v>Выбытия</v>
          </cell>
          <cell r="S154" t="str">
            <v>Депозиты (краткосрочные поступления)</v>
          </cell>
          <cell r="T154">
            <v>70305</v>
          </cell>
          <cell r="U154" t="str">
            <v>Финансовая деятельность</v>
          </cell>
          <cell r="V154" t="str">
            <v>Поступления</v>
          </cell>
        </row>
        <row r="155">
          <cell r="A155" t="str">
            <v>Программное обеспечение</v>
          </cell>
          <cell r="B155">
            <v>1504</v>
          </cell>
          <cell r="C155" t="str">
            <v>Административно-управленческие расходы</v>
          </cell>
          <cell r="D155">
            <v>1230</v>
          </cell>
          <cell r="E155" t="str">
            <v>Операционная деятельность</v>
          </cell>
          <cell r="F155" t="str">
            <v>Выбытия</v>
          </cell>
          <cell r="S155" t="str">
            <v>Overnight (краткосрочные поступления)</v>
          </cell>
          <cell r="T155">
            <v>70306</v>
          </cell>
          <cell r="U155" t="str">
            <v>Финансовая деятельность</v>
          </cell>
          <cell r="V155" t="str">
            <v>Поступления</v>
          </cell>
        </row>
        <row r="156">
          <cell r="A156" t="str">
            <v>Прочие расходы (инвестиции АУР)</v>
          </cell>
          <cell r="B156">
            <v>1505</v>
          </cell>
          <cell r="C156" t="str">
            <v>Административно-управленческие расходы</v>
          </cell>
          <cell r="D156">
            <v>1230</v>
          </cell>
          <cell r="E156" t="str">
            <v>Операционная деятельность</v>
          </cell>
          <cell r="F156" t="str">
            <v>Выбытия</v>
          </cell>
          <cell r="S156" t="str">
            <v>Прочие краткосрочные финансовые вложения (краткосрочные поступления)</v>
          </cell>
          <cell r="T156">
            <v>70399</v>
          </cell>
          <cell r="U156" t="str">
            <v>Финансовая деятельность</v>
          </cell>
          <cell r="V156" t="str">
            <v>Поступления</v>
          </cell>
        </row>
        <row r="157">
          <cell r="A157" t="str">
            <v>Расходы на хранение</v>
          </cell>
          <cell r="B157">
            <v>1241</v>
          </cell>
          <cell r="C157" t="str">
            <v>Коммерческие выплаты</v>
          </cell>
          <cell r="D157">
            <v>1240</v>
          </cell>
          <cell r="E157" t="str">
            <v>Операционная деятельность</v>
          </cell>
          <cell r="F157" t="str">
            <v>Выбытия</v>
          </cell>
          <cell r="S157" t="str">
            <v>По договорам в рамках ДДУ (краткосрочные поступления)</v>
          </cell>
          <cell r="T157">
            <v>70401</v>
          </cell>
          <cell r="U157" t="str">
            <v>Финансовая деятельность</v>
          </cell>
          <cell r="V157" t="str">
            <v>Поступления</v>
          </cell>
        </row>
        <row r="158">
          <cell r="A158" t="str">
            <v>Расходы на доставку</v>
          </cell>
          <cell r="B158">
            <v>1242</v>
          </cell>
          <cell r="C158" t="str">
            <v>Коммерческие выплаты</v>
          </cell>
          <cell r="D158">
            <v>1240</v>
          </cell>
          <cell r="E158" t="str">
            <v>Операционная деятельность</v>
          </cell>
          <cell r="F158" t="str">
            <v>Выбытия</v>
          </cell>
          <cell r="S158" t="str">
            <v>По прочим договорам (краткосрочные поступления)</v>
          </cell>
          <cell r="T158">
            <v>70499</v>
          </cell>
          <cell r="U158" t="str">
            <v>Финансовая деятельность</v>
          </cell>
          <cell r="V158" t="str">
            <v>Поступления</v>
          </cell>
        </row>
        <row r="159">
          <cell r="A159" t="str">
            <v>Расходы на страхование</v>
          </cell>
          <cell r="B159" t="str">
            <v>1243</v>
          </cell>
          <cell r="C159" t="str">
            <v>Коммерческие выплаты</v>
          </cell>
          <cell r="D159">
            <v>1240</v>
          </cell>
          <cell r="E159" t="str">
            <v>Операционная деятельность</v>
          </cell>
          <cell r="F159" t="str">
            <v>Выбытия</v>
          </cell>
          <cell r="S159" t="str">
            <v>Эмиссия акций</v>
          </cell>
          <cell r="T159">
            <v>70500</v>
          </cell>
          <cell r="U159" t="str">
            <v>Финансовая деятельность</v>
          </cell>
          <cell r="V159" t="str">
            <v>Поступления</v>
          </cell>
        </row>
        <row r="160">
          <cell r="A160" t="str">
            <v>Выплаты процентов по привлеченным кредитам и займам</v>
          </cell>
          <cell r="B160">
            <v>1250</v>
          </cell>
          <cell r="C160" t="str">
            <v>Выплаты процентов по привлеченным кредитам и займам</v>
          </cell>
          <cell r="D160">
            <v>1250</v>
          </cell>
          <cell r="E160" t="str">
            <v>Операционная деятельность</v>
          </cell>
          <cell r="F160" t="str">
            <v>Выбытия</v>
          </cell>
          <cell r="S160" t="str">
            <v>Дивиденды полученные</v>
          </cell>
          <cell r="T160">
            <v>79901</v>
          </cell>
          <cell r="U160" t="str">
            <v>Финансовая деятельность</v>
          </cell>
          <cell r="V160" t="str">
            <v>Поступления</v>
          </cell>
        </row>
        <row r="161">
          <cell r="A161" t="str">
            <v>Налог на прибыль</v>
          </cell>
          <cell r="B161">
            <v>1261</v>
          </cell>
          <cell r="C161" t="str">
            <v>Налоги и сборы, штрафы и пени</v>
          </cell>
          <cell r="D161">
            <v>1260</v>
          </cell>
          <cell r="E161" t="str">
            <v>Операционная деятельность</v>
          </cell>
          <cell r="F161" t="str">
            <v>Выбытия</v>
          </cell>
          <cell r="S161" t="str">
            <v>Прочие поступления по финансовой деятельности</v>
          </cell>
          <cell r="T161">
            <v>79999</v>
          </cell>
          <cell r="U161" t="str">
            <v>Финансовая деятельность</v>
          </cell>
          <cell r="V161" t="str">
            <v>Поступления</v>
          </cell>
        </row>
        <row r="162">
          <cell r="A162" t="str">
            <v>Налог на добавленную стоимость</v>
          </cell>
          <cell r="B162">
            <v>1262</v>
          </cell>
          <cell r="C162" t="str">
            <v>Налоги и сборы, штрафы и пени</v>
          </cell>
          <cell r="D162">
            <v>1260</v>
          </cell>
          <cell r="E162" t="str">
            <v>Операционная деятельность</v>
          </cell>
          <cell r="F162" t="str">
            <v>Выбытия</v>
          </cell>
          <cell r="S162" t="str">
            <v>Сокращение ГК "Роснанотех" доли в уставном капитале проектной компании</v>
          </cell>
          <cell r="T162">
            <v>80101</v>
          </cell>
          <cell r="U162" t="str">
            <v>Финансовая деятельность</v>
          </cell>
          <cell r="V162" t="str">
            <v>Выбытия</v>
          </cell>
        </row>
        <row r="163">
          <cell r="A163" t="str">
            <v>Налог на имущество</v>
          </cell>
          <cell r="B163">
            <v>1263</v>
          </cell>
          <cell r="C163" t="str">
            <v>Налоги и сборы, штрафы и пени</v>
          </cell>
          <cell r="D163">
            <v>1260</v>
          </cell>
          <cell r="E163" t="str">
            <v>Операционная деятельность</v>
          </cell>
          <cell r="F163" t="str">
            <v>Выбытия</v>
          </cell>
          <cell r="S163" t="str">
            <v>Сокращение Соинвесторами доли в уставном капитале проектной компании</v>
          </cell>
          <cell r="T163">
            <v>80102</v>
          </cell>
          <cell r="U163" t="str">
            <v>Финансовая деятельность</v>
          </cell>
          <cell r="V163" t="str">
            <v>Выбытия</v>
          </cell>
        </row>
        <row r="164">
          <cell r="A164" t="str">
            <v>Прочие налоги</v>
          </cell>
          <cell r="B164">
            <v>1264</v>
          </cell>
          <cell r="C164" t="str">
            <v>Налоги и сборы, штрафы и пени</v>
          </cell>
          <cell r="D164">
            <v>1260</v>
          </cell>
          <cell r="E164" t="str">
            <v>Операционная деятельность</v>
          </cell>
          <cell r="F164" t="str">
            <v>Выбытия</v>
          </cell>
          <cell r="S164" t="str">
            <v>Погашение долгосрочных кредитов и займов</v>
          </cell>
          <cell r="T164">
            <v>80201</v>
          </cell>
          <cell r="U164" t="str">
            <v>Финансовая деятельность</v>
          </cell>
          <cell r="V164" t="str">
            <v>Выбытия</v>
          </cell>
        </row>
        <row r="165">
          <cell r="A165" t="str">
            <v>Аренда (Прочие выплаты)</v>
          </cell>
          <cell r="B165">
            <v>1272</v>
          </cell>
          <cell r="C165" t="str">
            <v>Прочие выплаты по операционной деятельности</v>
          </cell>
          <cell r="D165">
            <v>1270</v>
          </cell>
          <cell r="E165" t="str">
            <v>Операционная деятельность</v>
          </cell>
          <cell r="F165" t="str">
            <v>Выбытия</v>
          </cell>
          <cell r="S165" t="str">
            <v>Погашение краткосрочных кредитов и займов</v>
          </cell>
          <cell r="T165">
            <v>80202</v>
          </cell>
          <cell r="U165" t="str">
            <v>Финансовая деятельность</v>
          </cell>
          <cell r="V165" t="str">
            <v>Выбытия</v>
          </cell>
        </row>
        <row r="166">
          <cell r="A166" t="str">
            <v>Прочие выплаты</v>
          </cell>
          <cell r="B166">
            <v>1277</v>
          </cell>
          <cell r="C166" t="str">
            <v>Прочие выплаты по операционной деятельности</v>
          </cell>
          <cell r="D166">
            <v>1270</v>
          </cell>
          <cell r="E166" t="str">
            <v>Операционная деятельность</v>
          </cell>
          <cell r="F166" t="str">
            <v>Выбытия</v>
          </cell>
          <cell r="S166" t="str">
            <v>Доли в уставном капитале других компаний (краткосрочные выплаты)</v>
          </cell>
          <cell r="T166">
            <v>80301</v>
          </cell>
          <cell r="U166" t="str">
            <v>Финансовая деятельность</v>
          </cell>
          <cell r="V166" t="str">
            <v>Выбытия</v>
          </cell>
        </row>
        <row r="167">
          <cell r="A167" t="str">
            <v>Комиссии за поручительства, гарантии, аккредитивы</v>
          </cell>
          <cell r="B167" t="str">
            <v>1278</v>
          </cell>
          <cell r="C167" t="str">
            <v>Прочие выплаты по операционной деятельности</v>
          </cell>
          <cell r="D167">
            <v>1270</v>
          </cell>
          <cell r="E167" t="str">
            <v>Операционная деятельность</v>
          </cell>
          <cell r="F167" t="str">
            <v>Выбытия</v>
          </cell>
          <cell r="S167" t="str">
            <v>Акции (краткосрочные выплаты)</v>
          </cell>
          <cell r="T167">
            <v>80302</v>
          </cell>
          <cell r="U167" t="str">
            <v>Финансовая деятельность</v>
          </cell>
          <cell r="V167" t="str">
            <v>Выбытия</v>
          </cell>
        </row>
        <row r="168">
          <cell r="A168" t="str">
            <v>Поступления от продажи зданий и сооружений</v>
          </cell>
          <cell r="B168">
            <v>2111</v>
          </cell>
          <cell r="C168" t="str">
            <v>Поступления от продажи основных средств</v>
          </cell>
          <cell r="D168">
            <v>2110</v>
          </cell>
          <cell r="E168" t="str">
            <v>Инвестиционная деятельность</v>
          </cell>
          <cell r="F168" t="str">
            <v>Поступления</v>
          </cell>
          <cell r="S168" t="str">
            <v>Облигации (краткосрочные выплаты)</v>
          </cell>
          <cell r="T168">
            <v>80303</v>
          </cell>
          <cell r="U168" t="str">
            <v>Финансовая деятельность</v>
          </cell>
          <cell r="V168" t="str">
            <v>Выбытия</v>
          </cell>
        </row>
        <row r="169">
          <cell r="A169" t="str">
            <v>Поступления от продажи оборудования</v>
          </cell>
          <cell r="B169">
            <v>2112</v>
          </cell>
          <cell r="C169" t="str">
            <v>Поступления от продажи основных средств</v>
          </cell>
          <cell r="D169">
            <v>2110</v>
          </cell>
          <cell r="E169" t="str">
            <v>Инвестиционная деятельность</v>
          </cell>
          <cell r="F169" t="str">
            <v>Поступления</v>
          </cell>
          <cell r="S169" t="str">
            <v>Векселя (краткосрочные выплаты)</v>
          </cell>
          <cell r="T169">
            <v>80304</v>
          </cell>
          <cell r="U169" t="str">
            <v>Финансовая деятельность</v>
          </cell>
          <cell r="V169" t="str">
            <v>Выбытия</v>
          </cell>
        </row>
        <row r="170">
          <cell r="A170" t="str">
            <v>Поступления от продажи солнечных парков</v>
          </cell>
          <cell r="B170">
            <v>2113</v>
          </cell>
          <cell r="C170" t="str">
            <v>Поступления от продажи основных средств</v>
          </cell>
          <cell r="D170">
            <v>2110</v>
          </cell>
          <cell r="E170" t="str">
            <v>Инвестиционная деятельность</v>
          </cell>
          <cell r="F170" t="str">
            <v>Поступления</v>
          </cell>
          <cell r="S170" t="str">
            <v>Депозиты (краткосрочные выплаты)</v>
          </cell>
          <cell r="T170">
            <v>80305</v>
          </cell>
          <cell r="U170" t="str">
            <v>Финансовая деятельность</v>
          </cell>
          <cell r="V170" t="str">
            <v>Выбытия</v>
          </cell>
        </row>
        <row r="171">
          <cell r="A171" t="str">
            <v>Поступления от продажи земельных участков</v>
          </cell>
          <cell r="B171">
            <v>2114</v>
          </cell>
          <cell r="C171" t="str">
            <v>Поступления от продажи основных средств</v>
          </cell>
          <cell r="D171">
            <v>2110</v>
          </cell>
          <cell r="E171" t="str">
            <v>Инвестиционная деятельность</v>
          </cell>
          <cell r="F171" t="str">
            <v>Поступления</v>
          </cell>
          <cell r="S171" t="str">
            <v>Overnight (краткосрочные выплаты)</v>
          </cell>
          <cell r="T171">
            <v>80306</v>
          </cell>
          <cell r="U171" t="str">
            <v>Финансовая деятельность</v>
          </cell>
          <cell r="V171" t="str">
            <v>Выбытия</v>
          </cell>
        </row>
        <row r="172">
          <cell r="A172" t="str">
            <v>Поступления от продажи нематериальных активов</v>
          </cell>
          <cell r="B172">
            <v>2115</v>
          </cell>
          <cell r="C172" t="str">
            <v>Поступления от продажи основных средств</v>
          </cell>
          <cell r="D172">
            <v>2110</v>
          </cell>
          <cell r="E172" t="str">
            <v>Инвестиционная деятельность</v>
          </cell>
          <cell r="F172" t="str">
            <v>Поступления</v>
          </cell>
          <cell r="S172" t="str">
            <v>Прочие краткосрочные финансовые вложения (краткосрочные выплаты)</v>
          </cell>
          <cell r="T172">
            <v>80399</v>
          </cell>
          <cell r="U172" t="str">
            <v>Финансовая деятельность</v>
          </cell>
          <cell r="V172" t="str">
            <v>Выбытия</v>
          </cell>
        </row>
        <row r="173">
          <cell r="A173" t="str">
            <v>Поступления от продажи прочих основных средств</v>
          </cell>
          <cell r="B173">
            <v>2116</v>
          </cell>
          <cell r="C173" t="str">
            <v>Поступления от продажи основных средств</v>
          </cell>
          <cell r="D173">
            <v>2110</v>
          </cell>
          <cell r="E173" t="str">
            <v>Инвестиционная деятельность</v>
          </cell>
          <cell r="F173" t="str">
            <v>Поступления</v>
          </cell>
          <cell r="S173" t="str">
            <v>По договорам в рамках ДДУ (краткосрочные выплаты)</v>
          </cell>
          <cell r="T173">
            <v>80401</v>
          </cell>
          <cell r="U173" t="str">
            <v>Финансовая деятельность</v>
          </cell>
          <cell r="V173" t="str">
            <v>Выбытия</v>
          </cell>
        </row>
        <row r="174">
          <cell r="A174" t="str">
            <v>Поступления от реализации бизнесов/проектов</v>
          </cell>
          <cell r="B174">
            <v>2120</v>
          </cell>
          <cell r="C174" t="str">
            <v>Поступления от реализации бизнесов/проектов</v>
          </cell>
          <cell r="D174">
            <v>2120</v>
          </cell>
          <cell r="E174" t="str">
            <v>Инвестиционная деятельность</v>
          </cell>
          <cell r="F174" t="str">
            <v>Поступления</v>
          </cell>
          <cell r="S174" t="str">
            <v>По прочим договорам (краткосрочные выплаты)</v>
          </cell>
          <cell r="T174">
            <v>80499</v>
          </cell>
          <cell r="U174" t="str">
            <v>Финансовая деятельность</v>
          </cell>
          <cell r="V174" t="str">
            <v>Выбытия</v>
          </cell>
        </row>
        <row r="175">
          <cell r="A175" t="str">
            <v>Возврат ранее выданных займов</v>
          </cell>
          <cell r="B175">
            <v>2130</v>
          </cell>
          <cell r="C175" t="str">
            <v>Возврат ранее выданных займов</v>
          </cell>
          <cell r="D175">
            <v>2130</v>
          </cell>
          <cell r="E175" t="str">
            <v>Инвестиционная деятельность</v>
          </cell>
          <cell r="F175" t="str">
            <v>Поступления</v>
          </cell>
          <cell r="S175" t="str">
            <v>Выкуп акций</v>
          </cell>
          <cell r="T175">
            <v>80500</v>
          </cell>
          <cell r="U175" t="str">
            <v>Финансовая деятельность</v>
          </cell>
          <cell r="V175" t="str">
            <v>Выбытия</v>
          </cell>
        </row>
        <row r="176">
          <cell r="A176" t="str">
            <v>Поступления от инвестиций</v>
          </cell>
          <cell r="B176">
            <v>2140</v>
          </cell>
          <cell r="C176" t="str">
            <v>Поступления от инвестиций</v>
          </cell>
          <cell r="D176">
            <v>2140</v>
          </cell>
          <cell r="E176" t="str">
            <v>Инвестиционная деятельность</v>
          </cell>
          <cell r="F176" t="str">
            <v>Поступления</v>
          </cell>
          <cell r="S176" t="str">
            <v>Дивиденды выплаченные</v>
          </cell>
          <cell r="T176">
            <v>89901</v>
          </cell>
          <cell r="U176" t="str">
            <v>Финансовая деятельность</v>
          </cell>
          <cell r="V176" t="str">
            <v>Выбытия</v>
          </cell>
        </row>
        <row r="177">
          <cell r="A177" t="str">
            <v>Прочие поступления по инвестиционной деятельности</v>
          </cell>
          <cell r="B177">
            <v>2150</v>
          </cell>
          <cell r="C177" t="str">
            <v>Прочие поступления по инвестиционной деятельности</v>
          </cell>
          <cell r="D177">
            <v>2150</v>
          </cell>
          <cell r="E177" t="str">
            <v>Инвестиционная деятельность</v>
          </cell>
          <cell r="F177" t="str">
            <v>Поступления</v>
          </cell>
          <cell r="S177" t="str">
            <v>Прочие выплаты</v>
          </cell>
          <cell r="T177">
            <v>89999</v>
          </cell>
          <cell r="U177" t="str">
            <v>Финансовая деятельность</v>
          </cell>
          <cell r="V177" t="str">
            <v>Выбытия</v>
          </cell>
        </row>
        <row r="178">
          <cell r="A178" t="str">
            <v>Предварительные работы (инвестиции в здания)</v>
          </cell>
          <cell r="B178">
            <v>221110</v>
          </cell>
          <cell r="C178" t="str">
            <v>Инвестиции в основные средства</v>
          </cell>
          <cell r="D178">
            <v>2210</v>
          </cell>
          <cell r="E178" t="str">
            <v>Инвестиционная деятельность</v>
          </cell>
          <cell r="F178" t="str">
            <v>Выбытия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 t="str">
            <v>Проектно-изыскательские работы и разрешительная документация (инвестиции в здания)</v>
          </cell>
          <cell r="B179">
            <v>221120</v>
          </cell>
          <cell r="C179" t="str">
            <v>Инвестиции в основные средства</v>
          </cell>
          <cell r="D179">
            <v>2210</v>
          </cell>
          <cell r="E179" t="str">
            <v>Инвестиционная деятельность</v>
          </cell>
          <cell r="F179" t="str">
            <v>Выбытия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 t="str">
            <v>Поставка оборудования и материалов (инвестиции в здания)</v>
          </cell>
          <cell r="B180">
            <v>221130</v>
          </cell>
          <cell r="C180" t="str">
            <v>Инвестиции в основные средства</v>
          </cell>
          <cell r="D180">
            <v>2210</v>
          </cell>
          <cell r="E180" t="str">
            <v>Инвестиционная деятельность</v>
          </cell>
          <cell r="F180" t="str">
            <v>Выбытия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 t="str">
            <v>СМР + пуско-наладочные работы (инвестиции в здания)</v>
          </cell>
          <cell r="B181">
            <v>221140</v>
          </cell>
          <cell r="C181" t="str">
            <v>Инвестиции в основные средства</v>
          </cell>
          <cell r="D181">
            <v>2210</v>
          </cell>
          <cell r="E181" t="str">
            <v>Инвестиционная деятельность</v>
          </cell>
          <cell r="F181" t="str">
            <v>Выбытия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Капитальный ремонт и модернизация зданий и сооружений</v>
          </cell>
          <cell r="B182">
            <v>221150</v>
          </cell>
          <cell r="C182" t="str">
            <v>Инвестиции в основные средства</v>
          </cell>
          <cell r="D182">
            <v>2210</v>
          </cell>
          <cell r="E182" t="str">
            <v>Инвестиционная деятельность</v>
          </cell>
          <cell r="F182" t="str">
            <v>Выбытия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Прочие расходы (инвестиции в здания)</v>
          </cell>
          <cell r="B183">
            <v>221160</v>
          </cell>
          <cell r="C183" t="str">
            <v>Инвестиции в основные средства</v>
          </cell>
          <cell r="D183">
            <v>2210</v>
          </cell>
          <cell r="E183" t="str">
            <v>Инвестиционная деятельность</v>
          </cell>
          <cell r="F183" t="str">
            <v>Выбытия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Основное производственное оборудование</v>
          </cell>
          <cell r="B184">
            <v>221210</v>
          </cell>
          <cell r="C184" t="str">
            <v>Инвестиции в основные средства</v>
          </cell>
          <cell r="D184">
            <v>2210</v>
          </cell>
          <cell r="E184" t="str">
            <v>Инвестиционная деятельность</v>
          </cell>
          <cell r="F184" t="str">
            <v>Выбытия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Производственное оборудование</v>
          </cell>
          <cell r="B185">
            <v>221221</v>
          </cell>
          <cell r="C185" t="str">
            <v>Инвестиции в основные средства</v>
          </cell>
          <cell r="D185">
            <v>2210</v>
          </cell>
          <cell r="E185" t="str">
            <v>Инвестиционная деятельность</v>
          </cell>
          <cell r="F185" t="str">
            <v>Выбытия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 t="str">
            <v>Покупка автотранспорта для производства</v>
          </cell>
          <cell r="B186">
            <v>221222</v>
          </cell>
          <cell r="C186" t="str">
            <v>Инвестиции в основные средства</v>
          </cell>
          <cell r="D186">
            <v>2210</v>
          </cell>
          <cell r="E186" t="str">
            <v>Инвестиционная деятельность</v>
          </cell>
          <cell r="F186" t="str">
            <v>Выбытия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 t="str">
            <v>Мебель для производства</v>
          </cell>
          <cell r="B187">
            <v>221223</v>
          </cell>
          <cell r="C187" t="str">
            <v>Инвестиции в основные средства</v>
          </cell>
          <cell r="D187">
            <v>2210</v>
          </cell>
          <cell r="E187" t="str">
            <v>Инвестиционная деятельность</v>
          </cell>
          <cell r="F187" t="str">
            <v>Выбытия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 t="str">
            <v>Компьютерное и офисное оборудование для производства</v>
          </cell>
          <cell r="B188">
            <v>221224</v>
          </cell>
          <cell r="C188" t="str">
            <v>Инвестиции в основные средства</v>
          </cell>
          <cell r="D188">
            <v>2210</v>
          </cell>
          <cell r="E188" t="str">
            <v>Инвестиционная деятельность</v>
          </cell>
          <cell r="F188" t="str">
            <v>Выбытия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 t="str">
            <v>Программное обеспечение для производства</v>
          </cell>
          <cell r="B189">
            <v>221225</v>
          </cell>
          <cell r="C189" t="str">
            <v>Инвестиции в основные средства</v>
          </cell>
          <cell r="D189">
            <v>2210</v>
          </cell>
          <cell r="E189" t="str">
            <v>Инвестиционная деятельность</v>
          </cell>
          <cell r="F189" t="str">
            <v>Выбытия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 t="str">
            <v>Прочее вспомогательное производственное оборудование</v>
          </cell>
          <cell r="B190">
            <v>221226</v>
          </cell>
          <cell r="C190" t="str">
            <v>Инвестиции в основные средства</v>
          </cell>
          <cell r="D190">
            <v>2210</v>
          </cell>
          <cell r="E190" t="str">
            <v>Инвестиционная деятельность</v>
          </cell>
          <cell r="F190" t="str">
            <v>Выбытия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 t="str">
            <v>Прочее оборудование</v>
          </cell>
          <cell r="B191">
            <v>221230</v>
          </cell>
          <cell r="C191" t="str">
            <v>Инвестиции в основные средства</v>
          </cell>
          <cell r="D191">
            <v>2210</v>
          </cell>
          <cell r="E191" t="str">
            <v>Инвестиционная деятельность</v>
          </cell>
          <cell r="F191" t="str">
            <v>Выбытия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 t="str">
            <v>Предварительные работы (инвестиции в парки)</v>
          </cell>
          <cell r="B192">
            <v>221310</v>
          </cell>
          <cell r="C192" t="str">
            <v>Инвестиции в основные средства</v>
          </cell>
          <cell r="D192">
            <v>2210</v>
          </cell>
          <cell r="E192" t="str">
            <v>Инвестиционная деятельность</v>
          </cell>
          <cell r="F192" t="str">
            <v>Выбытия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 t="str">
            <v>Проектно-изыскательские работы и разрешительная документация (инвестиции в парки)</v>
          </cell>
          <cell r="B193">
            <v>221320</v>
          </cell>
          <cell r="C193" t="str">
            <v>Инвестиции в основные средства</v>
          </cell>
          <cell r="D193">
            <v>2210</v>
          </cell>
          <cell r="E193" t="str">
            <v>Инвестиционная деятельность</v>
          </cell>
          <cell r="F193" t="str">
            <v>Выбытия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 t="str">
            <v>Фотоэлектрические модули (инвестиции в парки)</v>
          </cell>
          <cell r="B194">
            <v>221331</v>
          </cell>
          <cell r="C194" t="str">
            <v>Инвестиции в основные средства</v>
          </cell>
          <cell r="D194">
            <v>2210</v>
          </cell>
          <cell r="E194" t="str">
            <v>Инвестиционная деятельность</v>
          </cell>
          <cell r="F194" t="str">
            <v>Выбытия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 t="str">
            <v>Инверторное оборудование (инвестиции в парки)</v>
          </cell>
          <cell r="B195">
            <v>221332</v>
          </cell>
          <cell r="C195" t="str">
            <v>Инвестиции в основные средства</v>
          </cell>
          <cell r="D195">
            <v>2210</v>
          </cell>
          <cell r="E195" t="str">
            <v>Инвестиционная деятельность</v>
          </cell>
          <cell r="F195" t="str">
            <v>Выбытия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 t="str">
            <v>Опорные конструкции (инвестиции в парки)</v>
          </cell>
          <cell r="B196">
            <v>221333</v>
          </cell>
          <cell r="C196" t="str">
            <v>Инвестиции в основные средства</v>
          </cell>
          <cell r="D196">
            <v>2210</v>
          </cell>
          <cell r="E196" t="str">
            <v>Инвестиционная деятельность</v>
          </cell>
          <cell r="F196" t="str">
            <v>Выбытия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 t="str">
            <v>Кабельная обвязка (инвестиции в парки)</v>
          </cell>
          <cell r="B197">
            <v>221334</v>
          </cell>
          <cell r="C197" t="str">
            <v>Инвестиции в основные средства</v>
          </cell>
          <cell r="D197">
            <v>2210</v>
          </cell>
          <cell r="E197" t="str">
            <v>Инвестиционная деятельность</v>
          </cell>
          <cell r="F197" t="str">
            <v>Выбытия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A198" t="str">
            <v>Логистика (инвестиции в парки)</v>
          </cell>
          <cell r="B198">
            <v>221335</v>
          </cell>
          <cell r="C198" t="str">
            <v>Инвестиции в основные средства</v>
          </cell>
          <cell r="D198">
            <v>2210</v>
          </cell>
          <cell r="E198" t="str">
            <v>Инвестиционная деятельность</v>
          </cell>
          <cell r="F198" t="str">
            <v>Выбытия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Прочее оборудование и материалы (инвестиции в парки)</v>
          </cell>
          <cell r="B199">
            <v>221336</v>
          </cell>
          <cell r="C199" t="str">
            <v>Инвестиции в основные средства</v>
          </cell>
          <cell r="D199">
            <v>2210</v>
          </cell>
          <cell r="E199" t="str">
            <v>Инвестиционная деятельность</v>
          </cell>
          <cell r="F199" t="str">
            <v>Выбытия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A200" t="str">
            <v>СМР + пуско-наладочные работы (инвестиции в парки)</v>
          </cell>
          <cell r="B200">
            <v>221340</v>
          </cell>
          <cell r="C200" t="str">
            <v>Инвестиции в основные средства</v>
          </cell>
          <cell r="D200">
            <v>2210</v>
          </cell>
          <cell r="E200" t="str">
            <v>Инвестиционная деятельность</v>
          </cell>
          <cell r="F200" t="str">
            <v>Выбытия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 t="str">
            <v>Аренда земельного участка (инвестиции в парки)</v>
          </cell>
          <cell r="B201">
            <v>221351</v>
          </cell>
          <cell r="C201" t="str">
            <v>Инвестиции в основные средства</v>
          </cell>
          <cell r="D201">
            <v>2210</v>
          </cell>
          <cell r="E201" t="str">
            <v>Инвестиционная деятельность</v>
          </cell>
          <cell r="F201" t="str">
            <v>Выбытия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 t="str">
            <v>Технический аудит (инвестиции в парки)</v>
          </cell>
          <cell r="B202">
            <v>221352</v>
          </cell>
          <cell r="C202" t="str">
            <v>Инвестиции в основные средства</v>
          </cell>
          <cell r="D202">
            <v>2210</v>
          </cell>
          <cell r="E202" t="str">
            <v>Инвестиционная деятельность</v>
          </cell>
          <cell r="F202" t="str">
            <v>Выбытия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 t="str">
            <v>Страхование СМР (инвестиции в парки)</v>
          </cell>
          <cell r="B203">
            <v>221353</v>
          </cell>
          <cell r="C203" t="str">
            <v>Инвестиции в основные средства</v>
          </cell>
          <cell r="D203">
            <v>2210</v>
          </cell>
          <cell r="E203" t="str">
            <v>Инвестиционная деятельность</v>
          </cell>
          <cell r="F203" t="str">
            <v>Выбытия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A204" t="str">
            <v>Прочие услуги по строительству (инвестиции в парки)</v>
          </cell>
          <cell r="B204">
            <v>221354</v>
          </cell>
          <cell r="C204" t="str">
            <v>Инвестиции в основные средства</v>
          </cell>
          <cell r="D204">
            <v>2210</v>
          </cell>
          <cell r="E204" t="str">
            <v>Инвестиционная деятельность</v>
          </cell>
          <cell r="F204" t="str">
            <v>Выбытия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 t="str">
            <v>Расходы по договорам генподряда (инвестиции в парки)</v>
          </cell>
          <cell r="B205">
            <v>221360</v>
          </cell>
          <cell r="C205" t="str">
            <v>Инвестиции в основные средства</v>
          </cell>
          <cell r="D205">
            <v>2210</v>
          </cell>
          <cell r="E205" t="str">
            <v>Инвестиционная деятельность</v>
          </cell>
          <cell r="F205" t="str">
            <v>Выбытия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A206" t="str">
            <v>Технологическое присоединение к сетям (инвестиции в парки)</v>
          </cell>
          <cell r="B206" t="str">
            <v>221370</v>
          </cell>
          <cell r="C206" t="str">
            <v>Инвестиции в основные средства</v>
          </cell>
          <cell r="D206">
            <v>2210</v>
          </cell>
          <cell r="E206" t="str">
            <v>Инвестиционная деятельность</v>
          </cell>
          <cell r="F206" t="str">
            <v>Выбытия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A207" t="str">
            <v>Земельные участки</v>
          </cell>
          <cell r="B207">
            <v>2214</v>
          </cell>
          <cell r="C207" t="str">
            <v>Инвестиции в основные средства</v>
          </cell>
          <cell r="D207">
            <v>2210</v>
          </cell>
          <cell r="E207" t="str">
            <v>Инвестиционная деятельность</v>
          </cell>
          <cell r="F207" t="str">
            <v>Выбытия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A208" t="str">
            <v>Нематериальные активы</v>
          </cell>
          <cell r="B208">
            <v>2215</v>
          </cell>
          <cell r="C208" t="str">
            <v>Инвестиции в основные средства</v>
          </cell>
          <cell r="D208">
            <v>2210</v>
          </cell>
          <cell r="E208" t="str">
            <v>Инвестиционная деятельность</v>
          </cell>
          <cell r="F208" t="str">
            <v>Выбытия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</row>
        <row r="209">
          <cell r="A209" t="str">
            <v>Прочие инвестиции в основные средства</v>
          </cell>
          <cell r="B209">
            <v>2216</v>
          </cell>
          <cell r="C209" t="str">
            <v>Инвестиции в основные средства</v>
          </cell>
          <cell r="D209">
            <v>2210</v>
          </cell>
          <cell r="E209" t="str">
            <v>Инвестиционная деятельность</v>
          </cell>
          <cell r="F209" t="str">
            <v>Выбытия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A210" t="str">
            <v>НИОКР</v>
          </cell>
          <cell r="B210">
            <v>2220</v>
          </cell>
          <cell r="C210" t="str">
            <v>НИОКР</v>
          </cell>
          <cell r="D210">
            <v>2220</v>
          </cell>
          <cell r="E210" t="str">
            <v>Инвестиционная деятельность</v>
          </cell>
          <cell r="F210" t="str">
            <v>Выбытия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A211" t="str">
            <v>Выплаты на приобретение бизнесов/проектов</v>
          </cell>
          <cell r="B211">
            <v>2230</v>
          </cell>
          <cell r="C211" t="str">
            <v>Выплаты на приобретение бизнесов/проектов</v>
          </cell>
          <cell r="D211">
            <v>2230</v>
          </cell>
          <cell r="E211" t="str">
            <v>Инвестиционная деятельность</v>
          </cell>
          <cell r="F211" t="str">
            <v>Выбытия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 t="str">
            <v>Выдача займов</v>
          </cell>
          <cell r="B212">
            <v>2240</v>
          </cell>
          <cell r="C212" t="str">
            <v>Выдача займов</v>
          </cell>
          <cell r="D212">
            <v>2240</v>
          </cell>
          <cell r="E212" t="str">
            <v>Инвестиционная деятельность</v>
          </cell>
          <cell r="F212" t="str">
            <v>Выбытия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 t="str">
            <v>Выплаты, связанные с продажей зданий и сооружений</v>
          </cell>
          <cell r="B213">
            <v>2251</v>
          </cell>
          <cell r="C213" t="str">
            <v>Прочие выплаты по инвестиционной деятельности</v>
          </cell>
          <cell r="D213">
            <v>2250</v>
          </cell>
          <cell r="E213" t="str">
            <v>Инвестиционная деятельность</v>
          </cell>
          <cell r="F213" t="str">
            <v>Выбытия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 t="str">
            <v>Выплаты, связанные с продажей оборудования</v>
          </cell>
          <cell r="B214">
            <v>2252</v>
          </cell>
          <cell r="C214" t="str">
            <v>Прочие выплаты по инвестиционной деятельности</v>
          </cell>
          <cell r="D214">
            <v>2250</v>
          </cell>
          <cell r="E214" t="str">
            <v>Инвестиционная деятельность</v>
          </cell>
          <cell r="F214" t="str">
            <v>Выбытия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 t="str">
            <v>Выплаты, связанные с продажей солнечных парков</v>
          </cell>
          <cell r="B215">
            <v>2253</v>
          </cell>
          <cell r="C215" t="str">
            <v>Прочие выплаты по инвестиционной деятельности</v>
          </cell>
          <cell r="D215">
            <v>2250</v>
          </cell>
          <cell r="E215" t="str">
            <v>Инвестиционная деятельность</v>
          </cell>
          <cell r="F215" t="str">
            <v>Выбытия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 t="str">
            <v>Выплаты, связанные с продажей земельных участков</v>
          </cell>
          <cell r="B216">
            <v>2254</v>
          </cell>
          <cell r="C216" t="str">
            <v>Прочие выплаты по инвестиционной деятельности</v>
          </cell>
          <cell r="D216">
            <v>2250</v>
          </cell>
          <cell r="E216" t="str">
            <v>Инвестиционная деятельность</v>
          </cell>
          <cell r="F216" t="str">
            <v>Выбытия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 t="str">
            <v>Выплаты, связанные с продажей нематериальных активов</v>
          </cell>
          <cell r="B217">
            <v>2255</v>
          </cell>
          <cell r="C217" t="str">
            <v>Прочие выплаты по инвестиционной деятельности</v>
          </cell>
          <cell r="D217">
            <v>2250</v>
          </cell>
          <cell r="E217" t="str">
            <v>Инвестиционная деятельность</v>
          </cell>
          <cell r="F217" t="str">
            <v>Выбытия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 t="str">
            <v>Выплаты, связанные с продажей прочих основных средств</v>
          </cell>
          <cell r="B218">
            <v>2256</v>
          </cell>
          <cell r="C218" t="str">
            <v>Прочие выплаты по инвестиционной деятельности</v>
          </cell>
          <cell r="D218">
            <v>2250</v>
          </cell>
          <cell r="E218" t="str">
            <v>Инвестиционная деятельность</v>
          </cell>
          <cell r="F218" t="str">
            <v>Выбытия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 t="str">
            <v>Прочие инвестиционные выплаты</v>
          </cell>
          <cell r="B219">
            <v>2257</v>
          </cell>
          <cell r="C219" t="str">
            <v>Прочие выплаты по инвестиционной деятельности</v>
          </cell>
          <cell r="D219">
            <v>2250</v>
          </cell>
          <cell r="E219" t="str">
            <v>Инвестиционная деятельность</v>
          </cell>
          <cell r="F219" t="str">
            <v>Выбытия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 t="str">
            <v>Поступления акционерного финансирования</v>
          </cell>
          <cell r="B220">
            <v>3110</v>
          </cell>
          <cell r="C220" t="str">
            <v>Поступления акционерного финансирования</v>
          </cell>
          <cell r="D220">
            <v>3110</v>
          </cell>
          <cell r="E220" t="str">
            <v>Финансовая деятельность</v>
          </cell>
          <cell r="F220" t="str">
            <v>Поступления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Привлечение кредитов и займов и поступления от выпуска ценных бумаг</v>
          </cell>
          <cell r="B221">
            <v>3120</v>
          </cell>
          <cell r="C221" t="str">
            <v>Привлечение кредитов и займов и поступления от выпуска ценных бумаг</v>
          </cell>
          <cell r="D221">
            <v>3120</v>
          </cell>
          <cell r="E221" t="str">
            <v>Финансовая деятельность</v>
          </cell>
          <cell r="F221" t="str">
            <v>Поступления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Поступления от ценных бумаг и финансовых инструментов</v>
          </cell>
          <cell r="B222">
            <v>3130</v>
          </cell>
          <cell r="C222" t="str">
            <v>Поступления от ценных бумаг и финансовых инструментов</v>
          </cell>
          <cell r="D222">
            <v>3130</v>
          </cell>
          <cell r="E222" t="str">
            <v>Финансовая деятельность</v>
          </cell>
          <cell r="F222" t="str">
            <v>Поступления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Прочие поступления по финансовой деятельности</v>
          </cell>
          <cell r="B223">
            <v>3140</v>
          </cell>
          <cell r="C223" t="str">
            <v>Прочие поступления по финансовой деятельности</v>
          </cell>
          <cell r="D223">
            <v>3140</v>
          </cell>
          <cell r="E223" t="str">
            <v>Финансовая деятельность</v>
          </cell>
          <cell r="F223" t="str">
            <v>Поступления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Выплата дивидендов</v>
          </cell>
          <cell r="B224">
            <v>3210</v>
          </cell>
          <cell r="C224" t="str">
            <v>Выплата дивидендов</v>
          </cell>
          <cell r="D224">
            <v>3210</v>
          </cell>
          <cell r="E224" t="str">
            <v>Финансовая деятельность</v>
          </cell>
          <cell r="F224" t="str">
            <v>Выбытия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Погашение привлеченных кредитов и займов полученных и выплаты по выпущенным ценным бумагам</v>
          </cell>
          <cell r="B225">
            <v>3220</v>
          </cell>
          <cell r="C225" t="str">
            <v>Погашение привлеченных кредитов и займов полученных и выплаты по выпущенным ценным бумагам</v>
          </cell>
          <cell r="D225">
            <v>3220</v>
          </cell>
          <cell r="E225" t="str">
            <v>Финансовая деятельность</v>
          </cell>
          <cell r="F225" t="str">
            <v>Выбытия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Выплаты по ценным бумагам и финансовым инструментам</v>
          </cell>
          <cell r="B226">
            <v>3230</v>
          </cell>
          <cell r="C226" t="str">
            <v>Выплаты по ценным бумагам и финансовым инструментам</v>
          </cell>
          <cell r="D226">
            <v>3230</v>
          </cell>
          <cell r="E226" t="str">
            <v>Финансовая деятельность</v>
          </cell>
          <cell r="F226" t="str">
            <v>Выбытия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Прочие выплаты по финансовой деятельности</v>
          </cell>
          <cell r="B227">
            <v>3240</v>
          </cell>
          <cell r="C227" t="str">
            <v>Прочие выплаты по финансовой деятельности</v>
          </cell>
          <cell r="D227">
            <v>3240</v>
          </cell>
          <cell r="E227" t="str">
            <v>Финансовая деятельность</v>
          </cell>
          <cell r="F227" t="str">
            <v>Выбытия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Курсовые разницы</v>
          </cell>
          <cell r="B228">
            <v>3150</v>
          </cell>
          <cell r="C228" t="str">
            <v>Курсовые разницы</v>
          </cell>
          <cell r="D228">
            <v>3150</v>
          </cell>
          <cell r="E228" t="str">
            <v>Технические статьи</v>
          </cell>
          <cell r="F228" t="str">
            <v>Поступления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Покупка валюты / перевод собственных средств</v>
          </cell>
          <cell r="B229" t="str">
            <v>0000</v>
          </cell>
          <cell r="C229" t="str">
            <v>Покупка валюты / перевод собственных средств</v>
          </cell>
          <cell r="D229" t="str">
            <v>0000</v>
          </cell>
          <cell r="E229">
            <v>0</v>
          </cell>
          <cell r="F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</sheetData>
      <sheetData sheetId="1"/>
      <sheetData sheetId="2">
        <row r="1">
          <cell r="B1" t="str">
            <v>Бюджетная заявка</v>
          </cell>
        </row>
      </sheetData>
      <sheetData sheetId="3"/>
      <sheetData sheetId="4"/>
      <sheetData sheetId="5"/>
      <sheetData sheetId="6">
        <row r="7">
          <cell r="D7">
            <v>1001600</v>
          </cell>
        </row>
      </sheetData>
      <sheetData sheetId="7">
        <row r="231">
          <cell r="S231">
            <v>5507200</v>
          </cell>
        </row>
      </sheetData>
      <sheetData sheetId="8"/>
      <sheetData sheetId="9">
        <row r="11">
          <cell r="C11" t="str">
            <v>м3</v>
          </cell>
        </row>
      </sheetData>
      <sheetData sheetId="10">
        <row r="5">
          <cell r="BA5">
            <v>3327895.3364143129</v>
          </cell>
        </row>
      </sheetData>
      <sheetData sheetId="11"/>
      <sheetData sheetId="12"/>
      <sheetData sheetId="13"/>
      <sheetData sheetId="14">
        <row r="7">
          <cell r="D7">
            <v>1001600</v>
          </cell>
        </row>
      </sheetData>
      <sheetData sheetId="15">
        <row r="7">
          <cell r="G7">
            <v>0</v>
          </cell>
        </row>
      </sheetData>
      <sheetData sheetId="16">
        <row r="33">
          <cell r="AC33">
            <v>0.01</v>
          </cell>
        </row>
      </sheetData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"/>
      <sheetName val="БП"/>
      <sheetName val="БДДС"/>
      <sheetName val="БДДС_Завод"/>
      <sheetName val="БДДС_УК"/>
      <sheetName val="ПР"/>
      <sheetName val="АУР"/>
      <sheetName val="АУР_Завод"/>
      <sheetName val="АУР_УК"/>
      <sheetName val="ББ_ФП"/>
      <sheetName val="Расчеты"/>
      <sheetName val="ДОП."/>
      <sheetName val="Разница Ренова-Роснано"/>
      <sheetName val="РОСНАНО"/>
      <sheetName val="РОСНАНО Завод"/>
      <sheetName val="РОСНАНО УК"/>
      <sheetName val="Заявки 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J3">
            <v>41913</v>
          </cell>
        </row>
        <row r="4">
          <cell r="G4" t="str">
            <v>Отдел интеграции и сопровождения информационных систем</v>
          </cell>
        </row>
        <row r="5">
          <cell r="C5">
            <v>0</v>
          </cell>
          <cell r="D5">
            <v>0</v>
          </cell>
          <cell r="E5" t="str">
            <v>Бюджетная заявка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>
            <v>0</v>
          </cell>
          <cell r="D7">
            <v>0</v>
          </cell>
          <cell r="E7" t="str">
            <v>Компания:</v>
          </cell>
          <cell r="F7" t="str">
            <v>Хевел</v>
          </cell>
          <cell r="G7">
            <v>0</v>
          </cell>
          <cell r="H7">
            <v>0</v>
          </cell>
          <cell r="I7">
            <v>0</v>
          </cell>
        </row>
        <row r="8">
          <cell r="C8">
            <v>0</v>
          </cell>
          <cell r="D8">
            <v>0</v>
          </cell>
          <cell r="E8" t="str">
            <v>Бизнес-единица:</v>
          </cell>
          <cell r="F8" t="str">
            <v>ЗАВОД</v>
          </cell>
          <cell r="G8">
            <v>0</v>
          </cell>
          <cell r="H8">
            <v>0</v>
          </cell>
          <cell r="I8">
            <v>0</v>
          </cell>
        </row>
        <row r="9">
          <cell r="C9">
            <v>0</v>
          </cell>
          <cell r="D9">
            <v>0</v>
          </cell>
          <cell r="E9" t="str">
            <v>ЦФУ:</v>
          </cell>
          <cell r="F9" t="str">
            <v>Отдел интеграции и сопровождения информационных систем</v>
          </cell>
          <cell r="G9">
            <v>0</v>
          </cell>
          <cell r="H9">
            <v>0</v>
          </cell>
          <cell r="I9">
            <v>0</v>
          </cell>
        </row>
        <row r="10">
          <cell r="C10">
            <v>0</v>
          </cell>
          <cell r="D10">
            <v>0</v>
          </cell>
          <cell r="E10" t="str">
            <v>Период:</v>
          </cell>
          <cell r="F10" t="str">
            <v>окт 2014 - дек 2015</v>
          </cell>
          <cell r="G10">
            <v>0</v>
          </cell>
          <cell r="H10">
            <v>0</v>
          </cell>
          <cell r="I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>
            <v>0</v>
          </cell>
          <cell r="D12">
            <v>0</v>
          </cell>
          <cell r="E12" t="str">
            <v>Бюджет РЕНОВА: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>
            <v>0</v>
          </cell>
          <cell r="D14">
            <v>0</v>
          </cell>
          <cell r="E14" t="str">
            <v>КСР</v>
          </cell>
          <cell r="F14" t="str">
            <v>Статья БДДС</v>
          </cell>
          <cell r="G14" t="str">
            <v>Подразделение</v>
          </cell>
          <cell r="H14" t="str">
            <v>Деятельность</v>
          </cell>
          <cell r="I14" t="str">
            <v>Движение</v>
          </cell>
        </row>
        <row r="15">
          <cell r="C15">
            <v>1140</v>
          </cell>
          <cell r="D15" t="str">
            <v>Прочие поступления по операционной деятельности</v>
          </cell>
          <cell r="E15">
            <v>1142</v>
          </cell>
          <cell r="F15" t="str">
            <v>Аренда (Прочие поступления)</v>
          </cell>
          <cell r="G15" t="str">
            <v>Отдел интеграции и сопровождения информационных систем</v>
          </cell>
          <cell r="H15" t="str">
            <v>Операционная деятельность</v>
          </cell>
          <cell r="I15" t="str">
            <v>Поступления</v>
          </cell>
        </row>
        <row r="16">
          <cell r="C16">
            <v>1230</v>
          </cell>
          <cell r="D16" t="str">
            <v>Административно-управленческие расходы</v>
          </cell>
          <cell r="E16">
            <v>401</v>
          </cell>
          <cell r="F16" t="str">
            <v>Командировочные расходы</v>
          </cell>
          <cell r="G16" t="str">
            <v>Отдел интеграции и сопровождения информационных систем</v>
          </cell>
          <cell r="H16" t="str">
            <v>Операционная деятельность</v>
          </cell>
          <cell r="I16" t="str">
            <v>Выбытия</v>
          </cell>
        </row>
        <row r="17">
          <cell r="C17">
            <v>1230</v>
          </cell>
          <cell r="D17" t="str">
            <v>Административно-управленческие расходы</v>
          </cell>
          <cell r="E17" t="str">
            <v>604-2</v>
          </cell>
          <cell r="F17" t="str">
            <v>прочие расходы (содержание офиса)</v>
          </cell>
          <cell r="G17" t="str">
            <v>Отдел интеграции и сопровождения информационных систем</v>
          </cell>
          <cell r="H17" t="str">
            <v>Операционная деятельность</v>
          </cell>
          <cell r="I17" t="str">
            <v>Выбытия</v>
          </cell>
        </row>
        <row r="18">
          <cell r="C18">
            <v>1230</v>
          </cell>
          <cell r="D18" t="str">
            <v>Административно-управленческие расходы</v>
          </cell>
          <cell r="E18" t="str">
            <v>901-1</v>
          </cell>
          <cell r="F18" t="str">
            <v>поддержка ПО</v>
          </cell>
          <cell r="G18" t="str">
            <v>Отдел интеграции и сопровождения информационных систем</v>
          </cell>
          <cell r="H18" t="str">
            <v>Операционная деятельность</v>
          </cell>
          <cell r="I18" t="str">
            <v>Выбытия</v>
          </cell>
        </row>
        <row r="19">
          <cell r="C19">
            <v>1230</v>
          </cell>
          <cell r="D19" t="str">
            <v>Административно-управленческие расходы</v>
          </cell>
          <cell r="E19" t="str">
            <v>901-2</v>
          </cell>
          <cell r="F19" t="str">
            <v>ремонт и сервисное обслуживание</v>
          </cell>
          <cell r="G19" t="str">
            <v>Отдел интеграции и сопровождения информационных систем</v>
          </cell>
          <cell r="H19" t="str">
            <v>Операционная деятельность</v>
          </cell>
          <cell r="I19" t="str">
            <v>Выбытия</v>
          </cell>
        </row>
        <row r="20">
          <cell r="C20">
            <v>1230</v>
          </cell>
          <cell r="D20" t="str">
            <v>Административно-управленческие расходы</v>
          </cell>
          <cell r="E20">
            <v>902</v>
          </cell>
          <cell r="F20" t="str">
            <v>Запасные части и расходные материалы для оргтехники</v>
          </cell>
          <cell r="G20" t="str">
            <v>Отдел интеграции и сопровождения информационных систем</v>
          </cell>
          <cell r="H20" t="str">
            <v>Операционная деятельность</v>
          </cell>
          <cell r="I20" t="str">
            <v>Выбытия</v>
          </cell>
        </row>
        <row r="21">
          <cell r="C21">
            <v>1230</v>
          </cell>
          <cell r="D21" t="str">
            <v>Административно-управленческие расходы</v>
          </cell>
          <cell r="E21">
            <v>1001</v>
          </cell>
          <cell r="F21" t="str">
            <v>Услуги мобильной связи</v>
          </cell>
          <cell r="G21" t="str">
            <v>Отдел интеграции и сопровождения информационных систем</v>
          </cell>
          <cell r="H21" t="str">
            <v>Операционная деятельность</v>
          </cell>
          <cell r="I21" t="str">
            <v>Выбытия</v>
          </cell>
        </row>
        <row r="22">
          <cell r="C22">
            <v>1230</v>
          </cell>
          <cell r="D22" t="str">
            <v>Административно-управленческие расходы</v>
          </cell>
          <cell r="E22">
            <v>1002</v>
          </cell>
          <cell r="F22" t="str">
            <v>Услуги фиксированной связи</v>
          </cell>
          <cell r="G22" t="str">
            <v>Отдел интеграции и сопровождения информационных систем</v>
          </cell>
          <cell r="H22" t="str">
            <v>Операционная деятельность</v>
          </cell>
          <cell r="I22" t="str">
            <v>Выбытия</v>
          </cell>
        </row>
        <row r="23">
          <cell r="C23">
            <v>1230</v>
          </cell>
          <cell r="D23" t="str">
            <v>Административно-управленческие расходы</v>
          </cell>
          <cell r="E23">
            <v>1003</v>
          </cell>
          <cell r="F23" t="str">
            <v>Услуги Интернет</v>
          </cell>
          <cell r="G23" t="str">
            <v>Отдел интеграции и сопровождения информационных систем</v>
          </cell>
          <cell r="H23" t="str">
            <v>Операционная деятельность</v>
          </cell>
          <cell r="I23" t="str">
            <v>Выбытия</v>
          </cell>
        </row>
        <row r="24">
          <cell r="C24">
            <v>1230</v>
          </cell>
          <cell r="D24" t="str">
            <v>Административно-управленческие расходы</v>
          </cell>
          <cell r="E24" t="str">
            <v>1503-2</v>
          </cell>
          <cell r="F24" t="str">
            <v>компьютерная техника</v>
          </cell>
          <cell r="G24" t="str">
            <v>Отдел интеграции и сопровождения информационных систем</v>
          </cell>
          <cell r="H24" t="str">
            <v>Операционная деятельность</v>
          </cell>
          <cell r="I24" t="str">
            <v>Выбытия</v>
          </cell>
        </row>
        <row r="25">
          <cell r="C25">
            <v>1230</v>
          </cell>
          <cell r="D25" t="str">
            <v>Административно-управленческие расходы</v>
          </cell>
          <cell r="E25" t="str">
            <v>1503-4</v>
          </cell>
          <cell r="F25" t="str">
            <v>серверное и сетевое оборудование</v>
          </cell>
          <cell r="G25" t="str">
            <v>Отдел интеграции и сопровождения информационных систем</v>
          </cell>
          <cell r="H25" t="str">
            <v>Операционная деятельность</v>
          </cell>
          <cell r="I25" t="str">
            <v>Выбытия</v>
          </cell>
        </row>
        <row r="26">
          <cell r="C26">
            <v>1230</v>
          </cell>
          <cell r="D26" t="str">
            <v>Административно-управленческие расходы</v>
          </cell>
          <cell r="E26">
            <v>1504</v>
          </cell>
          <cell r="F26" t="str">
            <v>Программное обеспечение</v>
          </cell>
          <cell r="G26" t="str">
            <v>Отдел интеграции и сопровождения информационных систем</v>
          </cell>
          <cell r="H26" t="str">
            <v>Операционная деятельность</v>
          </cell>
          <cell r="I26" t="str">
            <v>Выбытия</v>
          </cell>
        </row>
        <row r="27">
          <cell r="C27">
            <v>0</v>
          </cell>
          <cell r="D27">
            <v>0</v>
          </cell>
          <cell r="E27">
            <v>0</v>
          </cell>
          <cell r="F27" t="str">
            <v>ИТОГО ПОСТУПЛЕНИЯ РЕНОВА</v>
          </cell>
          <cell r="G27">
            <v>0</v>
          </cell>
          <cell r="H27">
            <v>0</v>
          </cell>
          <cell r="I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 t="str">
            <v>ИТОГО ВЫБЫТИЯ РЕНОВА</v>
          </cell>
          <cell r="G28">
            <v>0</v>
          </cell>
          <cell r="H28">
            <v>0</v>
          </cell>
          <cell r="I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C32">
            <v>0</v>
          </cell>
          <cell r="D32">
            <v>0</v>
          </cell>
          <cell r="E32" t="str">
            <v>Бюджет РОСНАНО: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C34">
            <v>0</v>
          </cell>
          <cell r="D34">
            <v>0</v>
          </cell>
          <cell r="E34" t="str">
            <v>КСР</v>
          </cell>
          <cell r="F34" t="str">
            <v>Статья БДДС</v>
          </cell>
          <cell r="G34" t="str">
            <v>Подразделение</v>
          </cell>
          <cell r="H34" t="str">
            <v>Деятельность</v>
          </cell>
          <cell r="I34" t="str">
            <v>Движение</v>
          </cell>
        </row>
        <row r="35">
          <cell r="C35">
            <v>0</v>
          </cell>
          <cell r="D35">
            <v>0</v>
          </cell>
          <cell r="E35">
            <v>19900</v>
          </cell>
          <cell r="F35" t="str">
            <v>Прочие поступления по операционной деятельности</v>
          </cell>
          <cell r="G35" t="str">
            <v>Отдел интеграции и сопровождения информационных систем</v>
          </cell>
          <cell r="H35" t="str">
            <v>Операционная деятельность</v>
          </cell>
          <cell r="I35" t="str">
            <v>Поступления</v>
          </cell>
        </row>
        <row r="36">
          <cell r="C36">
            <v>0</v>
          </cell>
          <cell r="D36">
            <v>0</v>
          </cell>
          <cell r="E36" t="str">
            <v>20501.01</v>
          </cell>
          <cell r="F36" t="str">
            <v>Услуги мобильной связи</v>
          </cell>
          <cell r="G36" t="str">
            <v>Отдел интеграции и сопровождения информационных систем</v>
          </cell>
          <cell r="H36" t="str">
            <v>Операционная деятельность</v>
          </cell>
          <cell r="I36" t="str">
            <v>Выбытия</v>
          </cell>
        </row>
        <row r="37">
          <cell r="C37">
            <v>0</v>
          </cell>
          <cell r="D37">
            <v>0</v>
          </cell>
          <cell r="E37" t="str">
            <v>20501.02</v>
          </cell>
          <cell r="F37" t="str">
            <v>Услуги фиксированной связи</v>
          </cell>
          <cell r="G37" t="str">
            <v>Отдел интеграции и сопровождения информационных систем</v>
          </cell>
          <cell r="H37" t="str">
            <v>Операционная деятельность</v>
          </cell>
          <cell r="I37" t="str">
            <v>Выбытия</v>
          </cell>
        </row>
        <row r="38">
          <cell r="C38">
            <v>0</v>
          </cell>
          <cell r="D38">
            <v>0</v>
          </cell>
          <cell r="E38" t="str">
            <v>20501.03</v>
          </cell>
          <cell r="F38" t="str">
            <v>Услуги Интернет</v>
          </cell>
          <cell r="G38" t="str">
            <v>Отдел интеграции и сопровождения информационных систем</v>
          </cell>
          <cell r="H38" t="str">
            <v>Операционная деятельность</v>
          </cell>
          <cell r="I38" t="str">
            <v>Выбытия</v>
          </cell>
        </row>
        <row r="39">
          <cell r="C39">
            <v>0</v>
          </cell>
          <cell r="D39">
            <v>0</v>
          </cell>
          <cell r="E39" t="str">
            <v>20504.01</v>
          </cell>
          <cell r="F39" t="str">
            <v>Услуги по ремонту и обслуживанию оргтехники</v>
          </cell>
          <cell r="G39" t="str">
            <v>Отдел интеграции и сопровождения информационных систем</v>
          </cell>
          <cell r="H39" t="str">
            <v>Операционная деятельность</v>
          </cell>
          <cell r="I39" t="str">
            <v>Выбытия</v>
          </cell>
        </row>
        <row r="40">
          <cell r="C40">
            <v>0</v>
          </cell>
          <cell r="D40">
            <v>0</v>
          </cell>
          <cell r="E40" t="str">
            <v>20504.02</v>
          </cell>
          <cell r="F40" t="str">
            <v>Запасные части и расходные материалы для оргтехники</v>
          </cell>
          <cell r="G40" t="str">
            <v>Отдел интеграции и сопровождения информационных систем</v>
          </cell>
          <cell r="H40" t="str">
            <v>Операционная деятельность</v>
          </cell>
          <cell r="I40" t="str">
            <v>Выбытия</v>
          </cell>
        </row>
        <row r="41">
          <cell r="C41">
            <v>0</v>
          </cell>
          <cell r="D41">
            <v>0</v>
          </cell>
          <cell r="E41">
            <v>20508</v>
          </cell>
          <cell r="F41" t="str">
            <v>Услуги пожарной, вневедомственной и сторожевой охраны</v>
          </cell>
          <cell r="G41" t="str">
            <v>Отдел интеграции и сопровождения информационных систем</v>
          </cell>
          <cell r="H41" t="str">
            <v>Операционная деятельность</v>
          </cell>
          <cell r="I41" t="str">
            <v>Выбытия</v>
          </cell>
        </row>
        <row r="42">
          <cell r="C42">
            <v>0</v>
          </cell>
          <cell r="D42">
            <v>0</v>
          </cell>
          <cell r="E42">
            <v>20516</v>
          </cell>
          <cell r="F42" t="str">
            <v>Справочно-правовые программы, 1С, КИАС</v>
          </cell>
          <cell r="G42" t="str">
            <v>Отдел интеграции и сопровождения информационных систем</v>
          </cell>
          <cell r="H42" t="str">
            <v>Операционная деятельность</v>
          </cell>
          <cell r="I42" t="str">
            <v>Выбытия</v>
          </cell>
        </row>
        <row r="43">
          <cell r="C43">
            <v>0</v>
          </cell>
          <cell r="D43">
            <v>0</v>
          </cell>
          <cell r="E43">
            <v>20601</v>
          </cell>
          <cell r="F43" t="str">
            <v>Командировочные расходы</v>
          </cell>
          <cell r="G43" t="str">
            <v>Отдел интеграции и сопровождения информационных систем</v>
          </cell>
          <cell r="H43" t="str">
            <v>Операционная деятельность</v>
          </cell>
          <cell r="I43" t="str">
            <v>Выбытия</v>
          </cell>
        </row>
        <row r="44">
          <cell r="C44">
            <v>0</v>
          </cell>
          <cell r="D44">
            <v>0</v>
          </cell>
          <cell r="E44">
            <v>50105</v>
          </cell>
          <cell r="F44" t="str">
            <v>Компьютерное и офисное оборудование</v>
          </cell>
          <cell r="G44" t="str">
            <v>Отдел интеграции и сопровождения информационных систем</v>
          </cell>
          <cell r="H44" t="str">
            <v>Инвестиционная деятельность</v>
          </cell>
          <cell r="I44" t="str">
            <v>Выбытия</v>
          </cell>
        </row>
        <row r="45">
          <cell r="C45">
            <v>0</v>
          </cell>
          <cell r="D45">
            <v>0</v>
          </cell>
          <cell r="E45">
            <v>50201</v>
          </cell>
          <cell r="F45" t="str">
            <v>Приобретение программного обеспечения</v>
          </cell>
          <cell r="G45" t="str">
            <v>Отдел интеграции и сопровождения информационных систем</v>
          </cell>
          <cell r="H45" t="str">
            <v>Инвестиционная деятельность</v>
          </cell>
          <cell r="I45" t="str">
            <v>Выбытия</v>
          </cell>
        </row>
        <row r="46">
          <cell r="C46">
            <v>0</v>
          </cell>
          <cell r="D46">
            <v>0</v>
          </cell>
          <cell r="E46">
            <v>0</v>
          </cell>
          <cell r="F46" t="str">
            <v>ИТОГО ПОСТУПЛЕНИЯ РОСНАНО</v>
          </cell>
          <cell r="G46">
            <v>0</v>
          </cell>
          <cell r="H46">
            <v>0</v>
          </cell>
          <cell r="I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 t="str">
            <v>ИТОГО ВЫБЫТИЯ РОСНАНО</v>
          </cell>
          <cell r="G47">
            <v>0</v>
          </cell>
          <cell r="H47">
            <v>0</v>
          </cell>
          <cell r="I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G85" t="str">
            <v>Управление по внешним связям</v>
          </cell>
        </row>
        <row r="86">
          <cell r="C86">
            <v>0</v>
          </cell>
          <cell r="D86">
            <v>0</v>
          </cell>
          <cell r="E86" t="str">
            <v>Бюджетная заявка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C88">
            <v>0</v>
          </cell>
          <cell r="D88">
            <v>0</v>
          </cell>
          <cell r="E88" t="str">
            <v>Компания:</v>
          </cell>
          <cell r="F88" t="str">
            <v>Хевел</v>
          </cell>
          <cell r="G88">
            <v>0</v>
          </cell>
          <cell r="H88">
            <v>0</v>
          </cell>
          <cell r="I88">
            <v>0</v>
          </cell>
        </row>
        <row r="89">
          <cell r="C89">
            <v>0</v>
          </cell>
          <cell r="D89">
            <v>0</v>
          </cell>
          <cell r="E89" t="str">
            <v>Бизнес-единица:</v>
          </cell>
          <cell r="F89" t="str">
            <v>ЗАВОД</v>
          </cell>
          <cell r="G89">
            <v>0</v>
          </cell>
          <cell r="H89">
            <v>0</v>
          </cell>
          <cell r="I89">
            <v>0</v>
          </cell>
        </row>
        <row r="90">
          <cell r="C90">
            <v>0</v>
          </cell>
          <cell r="D90">
            <v>0</v>
          </cell>
          <cell r="E90" t="str">
            <v>ЦФУ:</v>
          </cell>
          <cell r="F90" t="str">
            <v>Управление по внешним связям</v>
          </cell>
          <cell r="G90">
            <v>0</v>
          </cell>
          <cell r="H90">
            <v>0</v>
          </cell>
          <cell r="I90">
            <v>0</v>
          </cell>
        </row>
        <row r="91">
          <cell r="C91">
            <v>0</v>
          </cell>
          <cell r="D91">
            <v>0</v>
          </cell>
          <cell r="E91" t="str">
            <v>Период:</v>
          </cell>
          <cell r="F91" t="str">
            <v>окт 2014 - дек 2015</v>
          </cell>
          <cell r="G91">
            <v>0</v>
          </cell>
          <cell r="H91">
            <v>0</v>
          </cell>
          <cell r="I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C93">
            <v>0</v>
          </cell>
          <cell r="D93">
            <v>0</v>
          </cell>
          <cell r="E93" t="str">
            <v>Бюджет РЕНОВА: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C95">
            <v>0</v>
          </cell>
          <cell r="D95">
            <v>0</v>
          </cell>
          <cell r="E95" t="str">
            <v>КСР</v>
          </cell>
          <cell r="F95" t="str">
            <v>Статья БДДС</v>
          </cell>
          <cell r="G95" t="str">
            <v>Подразделение</v>
          </cell>
          <cell r="H95" t="str">
            <v>Деятельность</v>
          </cell>
          <cell r="I95" t="str">
            <v>Движение</v>
          </cell>
        </row>
        <row r="96">
          <cell r="C96">
            <v>1230</v>
          </cell>
          <cell r="D96" t="str">
            <v>Административно-управленческие расходы</v>
          </cell>
          <cell r="E96">
            <v>401</v>
          </cell>
          <cell r="F96" t="str">
            <v>Командировочные расходы</v>
          </cell>
          <cell r="G96" t="str">
            <v>Управление по внешним связям</v>
          </cell>
          <cell r="H96" t="str">
            <v>Операционная деятельность</v>
          </cell>
          <cell r="I96" t="str">
            <v>Выбытия</v>
          </cell>
        </row>
        <row r="97">
          <cell r="C97">
            <v>1230</v>
          </cell>
          <cell r="D97" t="str">
            <v>Административно-управленческие расходы</v>
          </cell>
          <cell r="E97" t="str">
            <v>1301-4</v>
          </cell>
          <cell r="F97" t="str">
            <v>прочие (реклама)</v>
          </cell>
          <cell r="G97" t="str">
            <v>Управление по внешним связям</v>
          </cell>
          <cell r="H97" t="str">
            <v>Операционная деятельность</v>
          </cell>
          <cell r="I97" t="str">
            <v>Выбытия</v>
          </cell>
        </row>
        <row r="98">
          <cell r="C98">
            <v>0</v>
          </cell>
          <cell r="D98">
            <v>0</v>
          </cell>
          <cell r="E98">
            <v>0</v>
          </cell>
          <cell r="F98" t="str">
            <v>ИТОГО ПОСТУПЛЕНИЯ РЕНОВА</v>
          </cell>
          <cell r="G98">
            <v>0</v>
          </cell>
          <cell r="H98">
            <v>0</v>
          </cell>
          <cell r="I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 t="str">
            <v>ИТОГО ВЫБЫТИЯ РЕНОВА</v>
          </cell>
          <cell r="G99">
            <v>0</v>
          </cell>
          <cell r="H99">
            <v>0</v>
          </cell>
          <cell r="I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C103">
            <v>0</v>
          </cell>
          <cell r="D103">
            <v>0</v>
          </cell>
          <cell r="E103" t="str">
            <v>Бюджет РОСНАНО: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C105">
            <v>0</v>
          </cell>
          <cell r="D105">
            <v>0</v>
          </cell>
          <cell r="E105" t="str">
            <v>КСР</v>
          </cell>
          <cell r="F105" t="str">
            <v>Статья БДДС</v>
          </cell>
          <cell r="G105" t="str">
            <v>Подразделение</v>
          </cell>
          <cell r="H105" t="str">
            <v>Деятельность</v>
          </cell>
          <cell r="I105" t="str">
            <v>Движение</v>
          </cell>
        </row>
        <row r="106">
          <cell r="C106">
            <v>0</v>
          </cell>
          <cell r="D106">
            <v>0</v>
          </cell>
          <cell r="E106" t="str">
            <v>20509.01</v>
          </cell>
          <cell r="F106" t="str">
            <v>Рекламно-информационные расходы</v>
          </cell>
          <cell r="G106" t="str">
            <v>Управление по внешним связям</v>
          </cell>
          <cell r="H106" t="str">
            <v>Операционная деятельность</v>
          </cell>
          <cell r="I106" t="str">
            <v>Выбытия</v>
          </cell>
        </row>
        <row r="107">
          <cell r="C107">
            <v>0</v>
          </cell>
          <cell r="D107">
            <v>0</v>
          </cell>
          <cell r="E107" t="str">
            <v>20509.04</v>
          </cell>
          <cell r="F107" t="str">
            <v>Спонсорские и социальные проекты</v>
          </cell>
          <cell r="G107" t="str">
            <v>Управление по внешним связям</v>
          </cell>
          <cell r="H107" t="str">
            <v>Операционная деятельность</v>
          </cell>
          <cell r="I107" t="str">
            <v>Выбытия</v>
          </cell>
        </row>
        <row r="108">
          <cell r="C108">
            <v>0</v>
          </cell>
          <cell r="D108">
            <v>0</v>
          </cell>
          <cell r="E108">
            <v>20601</v>
          </cell>
          <cell r="F108" t="str">
            <v>Командировочные расходы</v>
          </cell>
          <cell r="G108" t="str">
            <v>Управление по внешним связям</v>
          </cell>
          <cell r="H108" t="str">
            <v>Операционная деятельность</v>
          </cell>
          <cell r="I108" t="str">
            <v>Выбытия</v>
          </cell>
        </row>
        <row r="109">
          <cell r="C109">
            <v>0</v>
          </cell>
          <cell r="D109">
            <v>0</v>
          </cell>
          <cell r="E109">
            <v>0</v>
          </cell>
          <cell r="F109" t="str">
            <v>ИТОГО ПОСТУПЛЕНИЯ РОСНАНО</v>
          </cell>
          <cell r="G109">
            <v>0</v>
          </cell>
          <cell r="H109">
            <v>0</v>
          </cell>
          <cell r="I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 t="str">
            <v>ИТОГО ВЫБЫТИЯ РОСНАНО</v>
          </cell>
          <cell r="G110">
            <v>0</v>
          </cell>
          <cell r="H110">
            <v>0</v>
          </cell>
          <cell r="I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G166" t="str">
            <v>Административно-хозяйственный отдел</v>
          </cell>
        </row>
        <row r="167">
          <cell r="C167">
            <v>0</v>
          </cell>
          <cell r="D167">
            <v>0</v>
          </cell>
          <cell r="E167" t="str">
            <v>Бюджетная заявка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C169">
            <v>0</v>
          </cell>
          <cell r="D169">
            <v>0</v>
          </cell>
          <cell r="E169" t="str">
            <v>Компания:</v>
          </cell>
          <cell r="F169" t="str">
            <v>Хевел</v>
          </cell>
          <cell r="G169">
            <v>0</v>
          </cell>
          <cell r="H169">
            <v>0</v>
          </cell>
          <cell r="I169">
            <v>0</v>
          </cell>
        </row>
        <row r="170">
          <cell r="C170">
            <v>0</v>
          </cell>
          <cell r="D170">
            <v>0</v>
          </cell>
          <cell r="E170" t="str">
            <v>Бизнес-единица:</v>
          </cell>
          <cell r="F170" t="str">
            <v>ЗАВОД</v>
          </cell>
          <cell r="G170">
            <v>0</v>
          </cell>
          <cell r="H170">
            <v>0</v>
          </cell>
          <cell r="I170">
            <v>0</v>
          </cell>
        </row>
        <row r="171">
          <cell r="C171">
            <v>0</v>
          </cell>
          <cell r="D171">
            <v>0</v>
          </cell>
          <cell r="E171" t="str">
            <v>ЦФУ:</v>
          </cell>
          <cell r="F171" t="str">
            <v>Административно-хозяйственный отдел</v>
          </cell>
          <cell r="G171">
            <v>0</v>
          </cell>
          <cell r="H171">
            <v>0</v>
          </cell>
          <cell r="I171">
            <v>0</v>
          </cell>
        </row>
        <row r="172">
          <cell r="C172">
            <v>0</v>
          </cell>
          <cell r="D172">
            <v>0</v>
          </cell>
          <cell r="E172" t="str">
            <v>Период:</v>
          </cell>
          <cell r="F172" t="str">
            <v>окт 2014 - дек 2015</v>
          </cell>
          <cell r="G172">
            <v>0</v>
          </cell>
          <cell r="H172">
            <v>0</v>
          </cell>
          <cell r="I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</row>
        <row r="174">
          <cell r="C174">
            <v>0</v>
          </cell>
          <cell r="D174">
            <v>0</v>
          </cell>
          <cell r="E174" t="str">
            <v>Бюджет РЕНОВА: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</row>
        <row r="176">
          <cell r="C176">
            <v>0</v>
          </cell>
          <cell r="D176">
            <v>0</v>
          </cell>
          <cell r="E176" t="str">
            <v>КСР</v>
          </cell>
          <cell r="F176" t="str">
            <v>Статья БДДС</v>
          </cell>
          <cell r="G176" t="str">
            <v>Подразделение</v>
          </cell>
          <cell r="H176" t="str">
            <v>Деятельность</v>
          </cell>
          <cell r="I176" t="str">
            <v>Движение</v>
          </cell>
        </row>
        <row r="177">
          <cell r="C177">
            <v>1210</v>
          </cell>
          <cell r="D177" t="str">
            <v>Производственные выплаты</v>
          </cell>
          <cell r="E177">
            <v>12198003</v>
          </cell>
          <cell r="F177" t="str">
            <v>Содержание производственных помещений (УСО)</v>
          </cell>
          <cell r="G177" t="str">
            <v>Административно-хозяйственный отдел</v>
          </cell>
          <cell r="H177" t="str">
            <v>Операционная деятельность</v>
          </cell>
          <cell r="I177" t="str">
            <v>Выбытия</v>
          </cell>
        </row>
        <row r="178">
          <cell r="C178">
            <v>1210</v>
          </cell>
          <cell r="D178" t="str">
            <v>Производственные выплаты</v>
          </cell>
          <cell r="E178">
            <v>12198005</v>
          </cell>
          <cell r="F178" t="str">
            <v>Спецодежда</v>
          </cell>
          <cell r="G178" t="str">
            <v>Административно-хозяйственный отдел</v>
          </cell>
          <cell r="H178" t="str">
            <v>Операционная деятельность</v>
          </cell>
          <cell r="I178" t="str">
            <v>Выбытия</v>
          </cell>
        </row>
        <row r="179">
          <cell r="C179">
            <v>1210</v>
          </cell>
          <cell r="D179" t="str">
            <v>Производственные выплаты</v>
          </cell>
          <cell r="E179">
            <v>12198014</v>
          </cell>
          <cell r="F179" t="str">
            <v>Прочие услуги производственного характера (ОПР)</v>
          </cell>
          <cell r="G179" t="str">
            <v>Административно-хозяйственный отдел</v>
          </cell>
          <cell r="H179" t="str">
            <v>Операционная деятельность</v>
          </cell>
          <cell r="I179" t="str">
            <v>Выбытия</v>
          </cell>
        </row>
        <row r="180">
          <cell r="C180">
            <v>1230</v>
          </cell>
          <cell r="D180" t="str">
            <v>Административно-управленческие расходы</v>
          </cell>
          <cell r="E180">
            <v>401</v>
          </cell>
          <cell r="F180" t="str">
            <v>Командировочные расходы</v>
          </cell>
          <cell r="G180" t="str">
            <v>Административно-хозяйственный отдел</v>
          </cell>
          <cell r="H180" t="str">
            <v>Операционная деятельность</v>
          </cell>
          <cell r="I180" t="str">
            <v>Выбытия</v>
          </cell>
        </row>
        <row r="181">
          <cell r="C181">
            <v>1230</v>
          </cell>
          <cell r="D181" t="str">
            <v>Административно-управленческие расходы</v>
          </cell>
          <cell r="E181">
            <v>402</v>
          </cell>
          <cell r="F181" t="str">
            <v>Представительские расходы</v>
          </cell>
          <cell r="G181" t="str">
            <v>Административно-хозяйственный отдел</v>
          </cell>
          <cell r="H181" t="str">
            <v>Операционная деятельность</v>
          </cell>
          <cell r="I181" t="str">
            <v>Выбытия</v>
          </cell>
        </row>
        <row r="182">
          <cell r="C182">
            <v>1230</v>
          </cell>
          <cell r="D182" t="str">
            <v>Административно-управленческие расходы</v>
          </cell>
          <cell r="E182" t="str">
            <v>601-2</v>
          </cell>
          <cell r="F182" t="str">
            <v>ремонт мебели</v>
          </cell>
          <cell r="G182" t="str">
            <v>Административно-хозяйственный отдел</v>
          </cell>
          <cell r="H182" t="str">
            <v>Операционная деятельность</v>
          </cell>
          <cell r="I182" t="str">
            <v>Выбытия</v>
          </cell>
        </row>
        <row r="183">
          <cell r="C183">
            <v>1230</v>
          </cell>
          <cell r="D183" t="str">
            <v>Административно-управленческие расходы</v>
          </cell>
          <cell r="E183" t="str">
            <v>601-3</v>
          </cell>
          <cell r="F183" t="str">
            <v>ремонт бытовой техники</v>
          </cell>
          <cell r="G183" t="str">
            <v>Административно-хозяйственный отдел</v>
          </cell>
          <cell r="H183" t="str">
            <v>Операционная деятельность</v>
          </cell>
          <cell r="I183" t="str">
            <v>Выбытия</v>
          </cell>
        </row>
        <row r="184">
          <cell r="C184">
            <v>1230</v>
          </cell>
          <cell r="D184" t="str">
            <v>Административно-управленческие расходы</v>
          </cell>
          <cell r="E184" t="str">
            <v>601-5</v>
          </cell>
          <cell r="F184" t="str">
            <v>оформление и обустройство офисов</v>
          </cell>
          <cell r="G184" t="str">
            <v>Административно-хозяйственный отдел</v>
          </cell>
          <cell r="H184" t="str">
            <v>Операционная деятельность</v>
          </cell>
          <cell r="I184" t="str">
            <v>Выбытия</v>
          </cell>
        </row>
        <row r="185">
          <cell r="C185">
            <v>1230</v>
          </cell>
          <cell r="D185" t="str">
            <v>Административно-управленческие расходы</v>
          </cell>
          <cell r="E185" t="str">
            <v>601-6</v>
          </cell>
          <cell r="F185" t="str">
            <v>уборка офисов</v>
          </cell>
          <cell r="G185" t="str">
            <v>Административно-хозяйственный отдел</v>
          </cell>
          <cell r="H185" t="str">
            <v>Операционная деятельность</v>
          </cell>
          <cell r="I185" t="str">
            <v>Выбытия</v>
          </cell>
        </row>
        <row r="186">
          <cell r="C186">
            <v>1230</v>
          </cell>
          <cell r="D186" t="str">
            <v>Административно-управленческие расходы</v>
          </cell>
          <cell r="E186" t="str">
            <v>603-1</v>
          </cell>
          <cell r="F186" t="str">
            <v>канцелярские товары</v>
          </cell>
          <cell r="G186" t="str">
            <v>Административно-хозяйственный отдел</v>
          </cell>
          <cell r="H186" t="str">
            <v>Операционная деятельность</v>
          </cell>
          <cell r="I186" t="str">
            <v>Выбытия</v>
          </cell>
        </row>
        <row r="187">
          <cell r="C187">
            <v>1230</v>
          </cell>
          <cell r="D187" t="str">
            <v>Административно-управленческие расходы</v>
          </cell>
          <cell r="E187" t="str">
            <v>603-2</v>
          </cell>
          <cell r="F187" t="str">
            <v>изготовление визиток (деловой полиграфии)</v>
          </cell>
          <cell r="G187" t="str">
            <v>Административно-хозяйственный отдел</v>
          </cell>
          <cell r="H187" t="str">
            <v>Операционная деятельность</v>
          </cell>
          <cell r="I187" t="str">
            <v>Выбытия</v>
          </cell>
        </row>
        <row r="188">
          <cell r="C188">
            <v>1230</v>
          </cell>
          <cell r="D188" t="str">
            <v>Административно-управленческие расходы</v>
          </cell>
          <cell r="E188" t="str">
            <v>603-3</v>
          </cell>
          <cell r="F188" t="str">
            <v>хозтовары</v>
          </cell>
          <cell r="G188" t="str">
            <v>Административно-хозяйственный отдел</v>
          </cell>
          <cell r="H188" t="str">
            <v>Операционная деятельность</v>
          </cell>
          <cell r="I188" t="str">
            <v>Выбытия</v>
          </cell>
        </row>
        <row r="189">
          <cell r="C189">
            <v>1230</v>
          </cell>
          <cell r="D189" t="str">
            <v>Административно-управленческие расходы</v>
          </cell>
          <cell r="E189" t="str">
            <v>604-1</v>
          </cell>
          <cell r="F189" t="str">
            <v>чистая вода</v>
          </cell>
          <cell r="G189" t="str">
            <v>Административно-хозяйственный отдел</v>
          </cell>
          <cell r="H189" t="str">
            <v>Операционная деятельность</v>
          </cell>
          <cell r="I189" t="str">
            <v>Выбытия</v>
          </cell>
        </row>
        <row r="190">
          <cell r="C190">
            <v>1230</v>
          </cell>
          <cell r="D190" t="str">
            <v>Административно-управленческие расходы</v>
          </cell>
          <cell r="E190" t="str">
            <v>604-2</v>
          </cell>
          <cell r="F190" t="str">
            <v>прочие расходы (содержание офиса)</v>
          </cell>
          <cell r="G190" t="str">
            <v>Административно-хозяйственный отдел</v>
          </cell>
          <cell r="H190" t="str">
            <v>Операционная деятельность</v>
          </cell>
          <cell r="I190" t="str">
            <v>Выбытия</v>
          </cell>
        </row>
        <row r="191">
          <cell r="C191">
            <v>1230</v>
          </cell>
          <cell r="D191" t="str">
            <v>Административно-управленческие расходы</v>
          </cell>
          <cell r="E191">
            <v>1004</v>
          </cell>
          <cell r="F191" t="str">
            <v>Почтово-телеграфные и курьерские расходы</v>
          </cell>
          <cell r="G191" t="str">
            <v>Административно-хозяйственный отдел</v>
          </cell>
          <cell r="H191" t="str">
            <v>Операционная деятельность</v>
          </cell>
          <cell r="I191" t="str">
            <v>Выбытия</v>
          </cell>
        </row>
        <row r="192">
          <cell r="C192">
            <v>1230</v>
          </cell>
          <cell r="D192" t="str">
            <v>Административно-управленческие расходы</v>
          </cell>
          <cell r="E192">
            <v>1005</v>
          </cell>
          <cell r="F192" t="str">
            <v>Подписка на периодические издания</v>
          </cell>
          <cell r="G192" t="str">
            <v>Административно-хозяйственный отдел</v>
          </cell>
          <cell r="H192" t="str">
            <v>Операционная деятельность</v>
          </cell>
          <cell r="I192" t="str">
            <v>Выбытия</v>
          </cell>
        </row>
        <row r="193">
          <cell r="C193">
            <v>1230</v>
          </cell>
          <cell r="D193" t="str">
            <v>Административно-управленческие расходы</v>
          </cell>
          <cell r="E193" t="str">
            <v>1503-1</v>
          </cell>
          <cell r="F193" t="str">
            <v>мебель</v>
          </cell>
          <cell r="G193" t="str">
            <v>Административно-хозяйственный отдел</v>
          </cell>
          <cell r="H193" t="str">
            <v>Операционная деятельность</v>
          </cell>
          <cell r="I193" t="str">
            <v>Выбытия</v>
          </cell>
        </row>
        <row r="194">
          <cell r="C194">
            <v>1230</v>
          </cell>
          <cell r="D194" t="str">
            <v>Административно-управленческие расходы</v>
          </cell>
          <cell r="E194">
            <v>1505</v>
          </cell>
          <cell r="F194" t="str">
            <v>Прочие расходы (инвестиции АУР)</v>
          </cell>
          <cell r="G194" t="str">
            <v>Административно-хозяйственный отдел</v>
          </cell>
          <cell r="H194" t="str">
            <v>Операционная деятельность</v>
          </cell>
          <cell r="I194" t="str">
            <v>Выбытия</v>
          </cell>
        </row>
        <row r="195">
          <cell r="C195">
            <v>2210</v>
          </cell>
          <cell r="D195" t="str">
            <v>Инвестиции в основные средства</v>
          </cell>
          <cell r="E195">
            <v>221223</v>
          </cell>
          <cell r="F195" t="str">
            <v>Мебель для производства</v>
          </cell>
          <cell r="G195" t="str">
            <v>Административно-хозяйственный отдел</v>
          </cell>
          <cell r="H195" t="str">
            <v>Инвестиционная деятельность</v>
          </cell>
          <cell r="I195" t="str">
            <v>Выбытия</v>
          </cell>
        </row>
        <row r="196">
          <cell r="C196">
            <v>0</v>
          </cell>
          <cell r="D196">
            <v>0</v>
          </cell>
          <cell r="E196">
            <v>0</v>
          </cell>
          <cell r="F196" t="str">
            <v>ИТОГО ПОСТУПЛЕНИЯ РЕНОВА</v>
          </cell>
          <cell r="G196">
            <v>0</v>
          </cell>
          <cell r="H196">
            <v>0</v>
          </cell>
          <cell r="I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 t="str">
            <v>ИТОГО ВЫБЫТИЯ РЕНОВА</v>
          </cell>
          <cell r="G197">
            <v>0</v>
          </cell>
          <cell r="H197">
            <v>0</v>
          </cell>
          <cell r="I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C201">
            <v>0</v>
          </cell>
          <cell r="D201">
            <v>0</v>
          </cell>
          <cell r="E201" t="str">
            <v>Бюджет РОСНАНО: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C203">
            <v>0</v>
          </cell>
          <cell r="D203">
            <v>0</v>
          </cell>
          <cell r="E203" t="str">
            <v>КСР</v>
          </cell>
          <cell r="F203" t="str">
            <v>Статья БДДС</v>
          </cell>
          <cell r="G203" t="str">
            <v>Подразделение</v>
          </cell>
          <cell r="H203" t="str">
            <v>Деятельность</v>
          </cell>
          <cell r="I203" t="str">
            <v>Движение</v>
          </cell>
        </row>
        <row r="204">
          <cell r="C204">
            <v>0</v>
          </cell>
          <cell r="D204">
            <v>0</v>
          </cell>
          <cell r="E204">
            <v>20199</v>
          </cell>
          <cell r="F204" t="str">
            <v>Прочие материальные затраты</v>
          </cell>
          <cell r="G204" t="str">
            <v>Административно-хозяйственный отдел</v>
          </cell>
          <cell r="H204" t="str">
            <v>Операционная деятельность</v>
          </cell>
          <cell r="I204" t="str">
            <v>Выбытия</v>
          </cell>
        </row>
        <row r="205">
          <cell r="C205">
            <v>0</v>
          </cell>
          <cell r="D205">
            <v>0</v>
          </cell>
          <cell r="E205">
            <v>20299</v>
          </cell>
          <cell r="F205" t="str">
            <v>Прочие услуги производственного характера</v>
          </cell>
          <cell r="G205" t="str">
            <v>Административно-хозяйственный отдел</v>
          </cell>
          <cell r="H205" t="str">
            <v>Операционная деятельность</v>
          </cell>
          <cell r="I205" t="str">
            <v>Выбытия</v>
          </cell>
        </row>
        <row r="206">
          <cell r="C206">
            <v>0</v>
          </cell>
          <cell r="D206">
            <v>0</v>
          </cell>
          <cell r="E206" t="str">
            <v>20501.04</v>
          </cell>
          <cell r="F206" t="str">
            <v xml:space="preserve">Почтово-телеграфные и курьерские расходы </v>
          </cell>
          <cell r="G206" t="str">
            <v>Административно-хозяйственный отдел</v>
          </cell>
          <cell r="H206" t="str">
            <v>Операционная деятельность</v>
          </cell>
          <cell r="I206" t="str">
            <v>Выбытия</v>
          </cell>
        </row>
        <row r="207">
          <cell r="C207">
            <v>0</v>
          </cell>
          <cell r="D207">
            <v>0</v>
          </cell>
          <cell r="E207" t="str">
            <v>20509.03</v>
          </cell>
          <cell r="F207" t="str">
            <v>Фирменная и сувенирная продукция</v>
          </cell>
          <cell r="G207" t="str">
            <v>Административно-хозяйственный отдел</v>
          </cell>
          <cell r="H207" t="str">
            <v>Операционная деятельность</v>
          </cell>
          <cell r="I207" t="str">
            <v>Выбытия</v>
          </cell>
        </row>
        <row r="208">
          <cell r="C208">
            <v>0</v>
          </cell>
          <cell r="D208">
            <v>0</v>
          </cell>
          <cell r="E208" t="str">
            <v>20511.01</v>
          </cell>
          <cell r="F208" t="str">
            <v xml:space="preserve">Уборка </v>
          </cell>
          <cell r="G208" t="str">
            <v>Административно-хозяйственный отдел</v>
          </cell>
          <cell r="H208" t="str">
            <v>Операционная деятельность</v>
          </cell>
          <cell r="I208" t="str">
            <v>Выбытия</v>
          </cell>
        </row>
        <row r="209">
          <cell r="C209">
            <v>0</v>
          </cell>
          <cell r="D209">
            <v>0</v>
          </cell>
          <cell r="E209" t="str">
            <v>20511.02</v>
          </cell>
          <cell r="F209" t="str">
            <v>Обустройство офиса</v>
          </cell>
          <cell r="G209" t="str">
            <v>Административно-хозяйственный отдел</v>
          </cell>
          <cell r="H209" t="str">
            <v>Операционная деятельность</v>
          </cell>
          <cell r="I209" t="str">
            <v>Выбытия</v>
          </cell>
        </row>
        <row r="210">
          <cell r="C210">
            <v>0</v>
          </cell>
          <cell r="D210">
            <v>0</v>
          </cell>
          <cell r="E210" t="str">
            <v>20511.03</v>
          </cell>
          <cell r="F210" t="str">
            <v>Канцелярские расходы</v>
          </cell>
          <cell r="G210" t="str">
            <v>Административно-хозяйственный отдел</v>
          </cell>
          <cell r="H210" t="str">
            <v>Операционная деятельность</v>
          </cell>
          <cell r="I210" t="str">
            <v>Выбытия</v>
          </cell>
        </row>
        <row r="211">
          <cell r="C211">
            <v>0</v>
          </cell>
          <cell r="D211">
            <v>0</v>
          </cell>
          <cell r="E211" t="str">
            <v>20511.04</v>
          </cell>
          <cell r="F211" t="str">
            <v>Хозяйственные расходы</v>
          </cell>
          <cell r="G211" t="str">
            <v>Административно-хозяйственный отдел</v>
          </cell>
          <cell r="H211" t="str">
            <v>Операционная деятельность</v>
          </cell>
          <cell r="I211" t="str">
            <v>Выбытия</v>
          </cell>
        </row>
        <row r="212">
          <cell r="C212">
            <v>0</v>
          </cell>
          <cell r="D212">
            <v>0</v>
          </cell>
          <cell r="E212" t="str">
            <v>20511.05</v>
          </cell>
          <cell r="F212" t="str">
            <v>Вода, чай, кофе</v>
          </cell>
          <cell r="G212" t="str">
            <v>Административно-хозяйственный отдел</v>
          </cell>
          <cell r="H212" t="str">
            <v>Операционная деятельность</v>
          </cell>
          <cell r="I212" t="str">
            <v>Выбытия</v>
          </cell>
        </row>
        <row r="213">
          <cell r="C213">
            <v>0</v>
          </cell>
          <cell r="D213">
            <v>0</v>
          </cell>
          <cell r="E213">
            <v>20517</v>
          </cell>
          <cell r="F213" t="str">
            <v>Подписка на периодические издания</v>
          </cell>
          <cell r="G213" t="str">
            <v>Административно-хозяйственный отдел</v>
          </cell>
          <cell r="H213" t="str">
            <v>Операционная деятельность</v>
          </cell>
          <cell r="I213" t="str">
            <v>Выбытия</v>
          </cell>
        </row>
        <row r="214">
          <cell r="C214">
            <v>0</v>
          </cell>
          <cell r="D214">
            <v>0</v>
          </cell>
          <cell r="E214">
            <v>20599</v>
          </cell>
          <cell r="F214" t="str">
            <v>Прочие работы и услуги сторонних организаций</v>
          </cell>
          <cell r="G214" t="str">
            <v>Административно-хозяйственный отдел</v>
          </cell>
          <cell r="H214" t="str">
            <v>Операционная деятельность</v>
          </cell>
          <cell r="I214" t="str">
            <v>Выбытия</v>
          </cell>
        </row>
        <row r="215">
          <cell r="C215">
            <v>0</v>
          </cell>
          <cell r="D215">
            <v>0</v>
          </cell>
          <cell r="E215">
            <v>20601</v>
          </cell>
          <cell r="F215" t="str">
            <v>Командировочные расходы</v>
          </cell>
          <cell r="G215" t="str">
            <v>Административно-хозяйственный отдел</v>
          </cell>
          <cell r="H215" t="str">
            <v>Операционная деятельность</v>
          </cell>
          <cell r="I215" t="str">
            <v>Выбытия</v>
          </cell>
        </row>
        <row r="216">
          <cell r="C216">
            <v>0</v>
          </cell>
          <cell r="D216">
            <v>0</v>
          </cell>
          <cell r="E216">
            <v>20602</v>
          </cell>
          <cell r="F216" t="str">
            <v>Представительские расходы</v>
          </cell>
          <cell r="G216" t="str">
            <v>Административно-хозяйственный отдел</v>
          </cell>
          <cell r="H216" t="str">
            <v>Операционная деятельность</v>
          </cell>
          <cell r="I216" t="str">
            <v>Выбытия</v>
          </cell>
        </row>
        <row r="217">
          <cell r="C217">
            <v>0</v>
          </cell>
          <cell r="D217">
            <v>0</v>
          </cell>
          <cell r="E217">
            <v>50104</v>
          </cell>
          <cell r="F217" t="str">
            <v>Мебель</v>
          </cell>
          <cell r="G217" t="str">
            <v>Административно-хозяйственный отдел</v>
          </cell>
          <cell r="H217" t="str">
            <v>Инвестиционная деятельность</v>
          </cell>
          <cell r="I217" t="str">
            <v>Выбытия</v>
          </cell>
        </row>
        <row r="218">
          <cell r="C218">
            <v>0</v>
          </cell>
          <cell r="D218">
            <v>0</v>
          </cell>
          <cell r="E218">
            <v>50199</v>
          </cell>
          <cell r="F218" t="str">
            <v>Прочее</v>
          </cell>
          <cell r="G218" t="str">
            <v>Административно-хозяйственный отдел</v>
          </cell>
          <cell r="H218" t="str">
            <v>Инвестиционная деятельность</v>
          </cell>
          <cell r="I218" t="str">
            <v>Выбытия</v>
          </cell>
        </row>
        <row r="219">
          <cell r="C219">
            <v>0</v>
          </cell>
          <cell r="D219">
            <v>0</v>
          </cell>
          <cell r="E219">
            <v>0</v>
          </cell>
          <cell r="F219" t="str">
            <v>ИТОГО ПОСТУПЛЕНИЯ РОСНАНО</v>
          </cell>
          <cell r="G219">
            <v>0</v>
          </cell>
          <cell r="H219">
            <v>0</v>
          </cell>
          <cell r="I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 t="str">
            <v>ИТОГО ВЫБЫТИЯ РОСНАНО</v>
          </cell>
          <cell r="G220">
            <v>0</v>
          </cell>
          <cell r="H220">
            <v>0</v>
          </cell>
          <cell r="I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G247" t="str">
            <v>Служба технологических газов и жидкостей</v>
          </cell>
        </row>
        <row r="248">
          <cell r="C248">
            <v>0</v>
          </cell>
          <cell r="D248">
            <v>0</v>
          </cell>
          <cell r="E248" t="str">
            <v>Бюджетная заявка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C250">
            <v>0</v>
          </cell>
          <cell r="D250">
            <v>0</v>
          </cell>
          <cell r="E250" t="str">
            <v>Компания:</v>
          </cell>
          <cell r="F250" t="str">
            <v>Хевел</v>
          </cell>
          <cell r="G250">
            <v>0</v>
          </cell>
          <cell r="H250">
            <v>0</v>
          </cell>
          <cell r="I250">
            <v>0</v>
          </cell>
        </row>
        <row r="251">
          <cell r="C251">
            <v>0</v>
          </cell>
          <cell r="D251">
            <v>0</v>
          </cell>
          <cell r="E251" t="str">
            <v>Бизнес-единица:</v>
          </cell>
          <cell r="F251" t="str">
            <v>ЗАВОД</v>
          </cell>
          <cell r="G251">
            <v>0</v>
          </cell>
          <cell r="H251">
            <v>0</v>
          </cell>
          <cell r="I251">
            <v>0</v>
          </cell>
        </row>
        <row r="252">
          <cell r="C252">
            <v>0</v>
          </cell>
          <cell r="D252">
            <v>0</v>
          </cell>
          <cell r="E252" t="str">
            <v>ЦФУ:</v>
          </cell>
          <cell r="F252" t="str">
            <v>Служба технологических газов и жидкостей</v>
          </cell>
          <cell r="G252">
            <v>0</v>
          </cell>
          <cell r="H252">
            <v>0</v>
          </cell>
          <cell r="I252">
            <v>0</v>
          </cell>
        </row>
        <row r="253">
          <cell r="C253">
            <v>0</v>
          </cell>
          <cell r="D253">
            <v>0</v>
          </cell>
          <cell r="E253" t="str">
            <v>Период:</v>
          </cell>
          <cell r="F253" t="str">
            <v>окт 2014 - дек 2015</v>
          </cell>
          <cell r="G253">
            <v>0</v>
          </cell>
          <cell r="H253">
            <v>0</v>
          </cell>
          <cell r="I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</row>
        <row r="255">
          <cell r="C255">
            <v>0</v>
          </cell>
          <cell r="D255">
            <v>0</v>
          </cell>
          <cell r="E255" t="str">
            <v>Бюджет РЕНОВА: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C257">
            <v>0</v>
          </cell>
          <cell r="D257">
            <v>0</v>
          </cell>
          <cell r="E257" t="str">
            <v>КСР</v>
          </cell>
          <cell r="F257" t="str">
            <v>Статья БДДС</v>
          </cell>
          <cell r="G257" t="str">
            <v>Подразделение</v>
          </cell>
          <cell r="H257" t="str">
            <v>Деятельность</v>
          </cell>
          <cell r="I257" t="str">
            <v>Движение</v>
          </cell>
        </row>
        <row r="258">
          <cell r="C258">
            <v>1210</v>
          </cell>
          <cell r="D258" t="str">
            <v>Производственные выплаты</v>
          </cell>
          <cell r="E258">
            <v>121910</v>
          </cell>
          <cell r="F258" t="str">
            <v>Вспомогательное сырье</v>
          </cell>
          <cell r="G258" t="str">
            <v>Служба технологических газов и жидкостей</v>
          </cell>
          <cell r="H258" t="str">
            <v>Операционная деятельность</v>
          </cell>
          <cell r="I258" t="str">
            <v>Выбытия</v>
          </cell>
        </row>
        <row r="259">
          <cell r="C259">
            <v>1210</v>
          </cell>
          <cell r="D259" t="str">
            <v>Производственные выплаты</v>
          </cell>
          <cell r="E259">
            <v>121961</v>
          </cell>
          <cell r="F259" t="str">
            <v>Ремонт и обслуживание оборудования (УСО)</v>
          </cell>
          <cell r="G259" t="str">
            <v>Служба технологических газов и жидкостей</v>
          </cell>
          <cell r="H259" t="str">
            <v>Операционная деятельность</v>
          </cell>
          <cell r="I259" t="str">
            <v>Выбытия</v>
          </cell>
        </row>
        <row r="260">
          <cell r="C260">
            <v>1210</v>
          </cell>
          <cell r="D260" t="str">
            <v>Производственные выплаты</v>
          </cell>
          <cell r="E260">
            <v>121962</v>
          </cell>
          <cell r="F260" t="str">
            <v>Ремонт и обслуживание оборудования (МЗ)</v>
          </cell>
          <cell r="G260" t="str">
            <v>Служба технологических газов и жидкостей</v>
          </cell>
          <cell r="H260" t="str">
            <v>Операционная деятельность</v>
          </cell>
          <cell r="I260" t="str">
            <v>Выбытия</v>
          </cell>
        </row>
        <row r="261">
          <cell r="C261">
            <v>1210</v>
          </cell>
          <cell r="D261" t="str">
            <v>Производственные выплаты</v>
          </cell>
          <cell r="E261">
            <v>12198001</v>
          </cell>
          <cell r="F261" t="str">
            <v>Инструмент</v>
          </cell>
          <cell r="G261" t="str">
            <v>Служба технологических газов и жидкостей</v>
          </cell>
          <cell r="H261" t="str">
            <v>Операционная деятельность</v>
          </cell>
          <cell r="I261" t="str">
            <v>Выбытия</v>
          </cell>
        </row>
        <row r="262">
          <cell r="C262">
            <v>1210</v>
          </cell>
          <cell r="D262" t="str">
            <v>Производственные выплаты</v>
          </cell>
          <cell r="E262">
            <v>12198014</v>
          </cell>
          <cell r="F262" t="str">
            <v>Прочие услуги производственного характера (ОПР)</v>
          </cell>
          <cell r="G262" t="str">
            <v>Служба технологических газов и жидкостей</v>
          </cell>
          <cell r="H262" t="str">
            <v>Операционная деятельность</v>
          </cell>
          <cell r="I262" t="str">
            <v>Выбытия</v>
          </cell>
        </row>
        <row r="263">
          <cell r="C263">
            <v>1230</v>
          </cell>
          <cell r="D263" t="str">
            <v>Административно-управленческие расходы</v>
          </cell>
          <cell r="E263">
            <v>1204</v>
          </cell>
          <cell r="F263" t="str">
            <v>Консультационно-информационные услуги</v>
          </cell>
          <cell r="G263" t="str">
            <v>Служба технологических газов и жидкостей</v>
          </cell>
          <cell r="H263" t="str">
            <v>Операционная деятельность</v>
          </cell>
          <cell r="I263" t="str">
            <v>Выбытия</v>
          </cell>
        </row>
        <row r="264">
          <cell r="C264">
            <v>2210</v>
          </cell>
          <cell r="D264" t="str">
            <v>Инвестиции в основные средства</v>
          </cell>
          <cell r="E264">
            <v>221226</v>
          </cell>
          <cell r="F264" t="str">
            <v>Прочее вспомогательное производственное оборудование</v>
          </cell>
          <cell r="G264" t="str">
            <v>Служба технологических газов и жидкостей</v>
          </cell>
          <cell r="H264" t="str">
            <v>Инвестиционная деятельность</v>
          </cell>
          <cell r="I264" t="str">
            <v>Выбытия</v>
          </cell>
        </row>
        <row r="265">
          <cell r="C265">
            <v>0</v>
          </cell>
          <cell r="D265">
            <v>0</v>
          </cell>
          <cell r="E265">
            <v>0</v>
          </cell>
          <cell r="F265" t="str">
            <v>ИТОГО ПОСТУПЛЕНИЯ РЕНОВА</v>
          </cell>
          <cell r="G265">
            <v>0</v>
          </cell>
          <cell r="H265">
            <v>0</v>
          </cell>
          <cell r="I265">
            <v>0</v>
          </cell>
        </row>
        <row r="266">
          <cell r="C266">
            <v>0</v>
          </cell>
          <cell r="D266">
            <v>0</v>
          </cell>
          <cell r="E266">
            <v>0</v>
          </cell>
          <cell r="F266" t="str">
            <v>ИТОГО ВЫБЫТИЯ РЕНОВА</v>
          </cell>
          <cell r="G266">
            <v>0</v>
          </cell>
          <cell r="H266">
            <v>0</v>
          </cell>
          <cell r="I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C270">
            <v>0</v>
          </cell>
          <cell r="D270">
            <v>0</v>
          </cell>
          <cell r="E270" t="str">
            <v>Бюджет РОСНАНО: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C272">
            <v>0</v>
          </cell>
          <cell r="D272">
            <v>0</v>
          </cell>
          <cell r="E272" t="str">
            <v>КСР</v>
          </cell>
          <cell r="F272" t="str">
            <v>Статья БДДС</v>
          </cell>
          <cell r="G272" t="str">
            <v>Подразделение</v>
          </cell>
          <cell r="H272" t="str">
            <v>Деятельность</v>
          </cell>
          <cell r="I272" t="str">
            <v>Движение</v>
          </cell>
        </row>
        <row r="273">
          <cell r="C273">
            <v>0</v>
          </cell>
          <cell r="D273">
            <v>0</v>
          </cell>
          <cell r="E273">
            <v>20299</v>
          </cell>
          <cell r="F273" t="str">
            <v>Прочие услуги производственного характера</v>
          </cell>
          <cell r="G273" t="str">
            <v>Служба технологических газов и жидкостей</v>
          </cell>
          <cell r="H273" t="str">
            <v>Операционная деятельность</v>
          </cell>
          <cell r="I273" t="str">
            <v>Выбытия</v>
          </cell>
        </row>
        <row r="274">
          <cell r="C274">
            <v>0</v>
          </cell>
          <cell r="D274">
            <v>0</v>
          </cell>
          <cell r="E274">
            <v>20102</v>
          </cell>
          <cell r="F274" t="str">
            <v>Вспомогательные материалы</v>
          </cell>
          <cell r="G274" t="str">
            <v>Служба технологических газов и жидкостей</v>
          </cell>
          <cell r="H274" t="str">
            <v>Операционная деятельность</v>
          </cell>
          <cell r="I274" t="str">
            <v>Выбытия</v>
          </cell>
        </row>
        <row r="275">
          <cell r="C275">
            <v>0</v>
          </cell>
          <cell r="D275">
            <v>0</v>
          </cell>
          <cell r="E275">
            <v>20199</v>
          </cell>
          <cell r="F275" t="str">
            <v>Прочие материальные затраты</v>
          </cell>
          <cell r="G275" t="str">
            <v>Служба технологических газов и жидкостей</v>
          </cell>
          <cell r="H275" t="str">
            <v>Операционная деятельность</v>
          </cell>
          <cell r="I275" t="str">
            <v>Выбытия</v>
          </cell>
        </row>
        <row r="276">
          <cell r="C276">
            <v>0</v>
          </cell>
          <cell r="D276">
            <v>0</v>
          </cell>
          <cell r="E276">
            <v>20507</v>
          </cell>
          <cell r="F276" t="str">
            <v>Консультационные услуги (семинары)</v>
          </cell>
          <cell r="G276" t="str">
            <v>Служба технологических газов и жидкостей</v>
          </cell>
          <cell r="H276" t="str">
            <v>Операционная деятельность</v>
          </cell>
          <cell r="I276" t="str">
            <v>Выбытия</v>
          </cell>
        </row>
        <row r="277">
          <cell r="C277">
            <v>0</v>
          </cell>
          <cell r="D277">
            <v>0</v>
          </cell>
          <cell r="E277">
            <v>50102</v>
          </cell>
          <cell r="F277" t="str">
            <v>Вспомогательное оборудование</v>
          </cell>
          <cell r="G277" t="str">
            <v>Служба технологических газов и жидкостей</v>
          </cell>
          <cell r="H277" t="str">
            <v>Инвестиционная деятельность</v>
          </cell>
          <cell r="I277" t="str">
            <v>Выбытия</v>
          </cell>
        </row>
        <row r="278">
          <cell r="C278">
            <v>0</v>
          </cell>
          <cell r="D278">
            <v>0</v>
          </cell>
          <cell r="E278">
            <v>0</v>
          </cell>
          <cell r="F278" t="str">
            <v>ИТОГО ПОСТУПЛЕНИЯ РОСНАНО</v>
          </cell>
          <cell r="G278">
            <v>0</v>
          </cell>
          <cell r="H278">
            <v>0</v>
          </cell>
          <cell r="I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 t="str">
            <v>ИТОГО ВЫБЫТИЯ РОСНАНО</v>
          </cell>
          <cell r="G279">
            <v>0</v>
          </cell>
          <cell r="H279">
            <v>0</v>
          </cell>
          <cell r="I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</row>
        <row r="312"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G328" t="str">
            <v>Дирекция строящегося завода</v>
          </cell>
        </row>
        <row r="329">
          <cell r="C329">
            <v>0</v>
          </cell>
          <cell r="D329">
            <v>0</v>
          </cell>
          <cell r="E329" t="str">
            <v>Бюджетная заявка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C331">
            <v>0</v>
          </cell>
          <cell r="D331">
            <v>0</v>
          </cell>
          <cell r="E331" t="str">
            <v>Компания:</v>
          </cell>
          <cell r="F331" t="str">
            <v>Хевел</v>
          </cell>
          <cell r="G331">
            <v>0</v>
          </cell>
          <cell r="H331">
            <v>0</v>
          </cell>
          <cell r="I331">
            <v>0</v>
          </cell>
        </row>
        <row r="332">
          <cell r="C332">
            <v>0</v>
          </cell>
          <cell r="D332">
            <v>0</v>
          </cell>
          <cell r="E332" t="str">
            <v>Бизнес-единица:</v>
          </cell>
          <cell r="F332" t="str">
            <v>ЗАВОД</v>
          </cell>
          <cell r="G332">
            <v>0</v>
          </cell>
          <cell r="H332">
            <v>0</v>
          </cell>
          <cell r="I332">
            <v>0</v>
          </cell>
        </row>
        <row r="333">
          <cell r="C333">
            <v>0</v>
          </cell>
          <cell r="D333">
            <v>0</v>
          </cell>
          <cell r="E333" t="str">
            <v>ЦФУ:</v>
          </cell>
          <cell r="F333" t="str">
            <v>Дирекция строящегося завода</v>
          </cell>
          <cell r="G333">
            <v>0</v>
          </cell>
          <cell r="H333">
            <v>0</v>
          </cell>
          <cell r="I333">
            <v>0</v>
          </cell>
        </row>
        <row r="334">
          <cell r="C334">
            <v>0</v>
          </cell>
          <cell r="D334">
            <v>0</v>
          </cell>
          <cell r="E334" t="str">
            <v>Период:</v>
          </cell>
          <cell r="F334" t="str">
            <v>окт 2014 - дек 2015</v>
          </cell>
          <cell r="G334">
            <v>0</v>
          </cell>
          <cell r="H334">
            <v>0</v>
          </cell>
          <cell r="I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>
            <v>0</v>
          </cell>
          <cell r="D336">
            <v>0</v>
          </cell>
          <cell r="E336" t="str">
            <v>Бюджет РЕНОВА: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C338">
            <v>0</v>
          </cell>
          <cell r="D338">
            <v>0</v>
          </cell>
          <cell r="E338" t="str">
            <v>КСР</v>
          </cell>
          <cell r="F338" t="str">
            <v>Статья БДДС</v>
          </cell>
          <cell r="G338" t="str">
            <v>Подразделение</v>
          </cell>
          <cell r="H338" t="str">
            <v>Деятельность</v>
          </cell>
          <cell r="I338" t="str">
            <v>Движение</v>
          </cell>
        </row>
        <row r="339">
          <cell r="C339">
            <v>1210</v>
          </cell>
          <cell r="D339" t="str">
            <v>Производственные выплаты</v>
          </cell>
          <cell r="E339">
            <v>121970</v>
          </cell>
          <cell r="F339" t="str">
            <v>Страхование</v>
          </cell>
          <cell r="G339" t="str">
            <v>Дирекция строящегося завода</v>
          </cell>
          <cell r="H339" t="str">
            <v>Операционная деятельность</v>
          </cell>
          <cell r="I339" t="str">
            <v>Выбытия</v>
          </cell>
        </row>
        <row r="340">
          <cell r="C340">
            <v>1210</v>
          </cell>
          <cell r="D340" t="str">
            <v>Производственные выплаты</v>
          </cell>
          <cell r="E340">
            <v>12198014</v>
          </cell>
          <cell r="F340" t="str">
            <v>Прочие услуги производственного характера (ОПР)</v>
          </cell>
          <cell r="G340" t="str">
            <v>Дирекция строящегося завода</v>
          </cell>
          <cell r="H340" t="str">
            <v>Операционная деятельность</v>
          </cell>
          <cell r="I340" t="str">
            <v>Выбытия</v>
          </cell>
        </row>
        <row r="341">
          <cell r="C341">
            <v>1230</v>
          </cell>
          <cell r="D341" t="str">
            <v>Административно-управленческие расходы</v>
          </cell>
          <cell r="E341">
            <v>401</v>
          </cell>
          <cell r="F341" t="str">
            <v>Командировочные расходы</v>
          </cell>
          <cell r="G341" t="str">
            <v>Дирекция строящегося завода</v>
          </cell>
          <cell r="H341" t="str">
            <v>Операционная деятельность</v>
          </cell>
          <cell r="I341" t="str">
            <v>Выбытия</v>
          </cell>
        </row>
        <row r="342">
          <cell r="C342">
            <v>1230</v>
          </cell>
          <cell r="D342" t="str">
            <v>Административно-управленческие расходы</v>
          </cell>
          <cell r="E342">
            <v>402</v>
          </cell>
          <cell r="F342" t="str">
            <v>Представительские расходы</v>
          </cell>
          <cell r="G342" t="str">
            <v>Дирекция строящегося завода</v>
          </cell>
          <cell r="H342" t="str">
            <v>Операционная деятельность</v>
          </cell>
          <cell r="I342" t="str">
            <v>Выбытия</v>
          </cell>
        </row>
        <row r="343">
          <cell r="C343">
            <v>1230</v>
          </cell>
          <cell r="D343" t="str">
            <v>Административно-управленческие расходы</v>
          </cell>
          <cell r="E343">
            <v>1204</v>
          </cell>
          <cell r="F343" t="str">
            <v>Консультационно-информационные услуги</v>
          </cell>
          <cell r="G343" t="str">
            <v>Дирекция строящегося завода</v>
          </cell>
          <cell r="H343" t="str">
            <v>Операционная деятельность</v>
          </cell>
          <cell r="I343" t="str">
            <v>Выбытия</v>
          </cell>
        </row>
        <row r="344">
          <cell r="C344">
            <v>2210</v>
          </cell>
          <cell r="D344" t="str">
            <v>Инвестиции в основные средства</v>
          </cell>
          <cell r="E344">
            <v>221120</v>
          </cell>
          <cell r="F344" t="str">
            <v>Проектно-изыскательские работы и разрешительная документация (инвестиции в здания)</v>
          </cell>
          <cell r="G344" t="str">
            <v>Дирекция строящегося завода</v>
          </cell>
          <cell r="H344" t="str">
            <v>Инвестиционная деятельность</v>
          </cell>
          <cell r="I344" t="str">
            <v>Выбытия</v>
          </cell>
        </row>
        <row r="345">
          <cell r="C345">
            <v>2210</v>
          </cell>
          <cell r="D345" t="str">
            <v>Инвестиции в основные средства</v>
          </cell>
          <cell r="E345">
            <v>221140</v>
          </cell>
          <cell r="F345" t="str">
            <v>СМР + пуско-наладочные работы (инвестиции в здания)</v>
          </cell>
          <cell r="G345" t="str">
            <v>Дирекция строящегося завода</v>
          </cell>
          <cell r="H345" t="str">
            <v>Инвестиционная деятельность</v>
          </cell>
          <cell r="I345" t="str">
            <v>Выбытия</v>
          </cell>
        </row>
        <row r="346">
          <cell r="C346">
            <v>2210</v>
          </cell>
          <cell r="D346" t="str">
            <v>Инвестиции в основные средства</v>
          </cell>
          <cell r="E346">
            <v>221160</v>
          </cell>
          <cell r="F346" t="str">
            <v>Прочие расходы (инвестиции в здания)</v>
          </cell>
          <cell r="G346" t="str">
            <v>Дирекция строящегося завода</v>
          </cell>
          <cell r="H346" t="str">
            <v>Инвестиционная деятельность</v>
          </cell>
          <cell r="I346" t="str">
            <v>Выбытия</v>
          </cell>
        </row>
        <row r="347">
          <cell r="C347">
            <v>2210</v>
          </cell>
          <cell r="D347" t="str">
            <v>Инвестиции в основные средства</v>
          </cell>
          <cell r="E347">
            <v>2214</v>
          </cell>
          <cell r="F347" t="str">
            <v>Земельные участки</v>
          </cell>
          <cell r="G347" t="str">
            <v>Дирекция строящегося завода</v>
          </cell>
          <cell r="H347" t="str">
            <v>Инвестиционная деятельность</v>
          </cell>
          <cell r="I347" t="str">
            <v>Выбытия</v>
          </cell>
        </row>
        <row r="348">
          <cell r="C348">
            <v>0</v>
          </cell>
          <cell r="D348">
            <v>0</v>
          </cell>
          <cell r="E348">
            <v>0</v>
          </cell>
          <cell r="F348" t="str">
            <v>ИТОГО ПОСТУПЛЕНИЯ РЕНОВА</v>
          </cell>
          <cell r="G348">
            <v>0</v>
          </cell>
          <cell r="H348">
            <v>0</v>
          </cell>
          <cell r="I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 t="str">
            <v>ИТОГО ВЫБЫТИЯ РЕНОВА</v>
          </cell>
          <cell r="G349">
            <v>0</v>
          </cell>
          <cell r="H349">
            <v>0</v>
          </cell>
          <cell r="I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C353">
            <v>0</v>
          </cell>
          <cell r="D353">
            <v>0</v>
          </cell>
          <cell r="E353" t="str">
            <v>Бюджет РОСНАНО: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C355">
            <v>0</v>
          </cell>
          <cell r="D355">
            <v>0</v>
          </cell>
          <cell r="E355" t="str">
            <v>КСР</v>
          </cell>
          <cell r="F355" t="str">
            <v>Статья БДДС</v>
          </cell>
          <cell r="G355" t="str">
            <v>Подразделение</v>
          </cell>
          <cell r="H355" t="str">
            <v>Деятельность</v>
          </cell>
          <cell r="I355" t="str">
            <v>Движение</v>
          </cell>
        </row>
        <row r="356">
          <cell r="C356">
            <v>0</v>
          </cell>
          <cell r="D356">
            <v>0</v>
          </cell>
          <cell r="E356">
            <v>20299</v>
          </cell>
          <cell r="F356" t="str">
            <v>Прочие услуги производственного характера</v>
          </cell>
          <cell r="G356" t="str">
            <v>Дирекция строящегося завода</v>
          </cell>
          <cell r="H356" t="str">
            <v>Операционная деятельность</v>
          </cell>
          <cell r="I356" t="str">
            <v>Выбытия</v>
          </cell>
        </row>
        <row r="357">
          <cell r="C357">
            <v>0</v>
          </cell>
          <cell r="D357">
            <v>0</v>
          </cell>
          <cell r="E357">
            <v>20507</v>
          </cell>
          <cell r="F357" t="str">
            <v>Консультационные услуги (семинары)</v>
          </cell>
          <cell r="G357" t="str">
            <v>Дирекция строящегося завода</v>
          </cell>
          <cell r="H357" t="str">
            <v>Операционная деятельность</v>
          </cell>
          <cell r="I357" t="str">
            <v>Выбытия</v>
          </cell>
        </row>
        <row r="358">
          <cell r="C358">
            <v>0</v>
          </cell>
          <cell r="D358">
            <v>0</v>
          </cell>
          <cell r="E358">
            <v>20601</v>
          </cell>
          <cell r="F358" t="str">
            <v>Командировочные расходы</v>
          </cell>
          <cell r="G358" t="str">
            <v>Дирекция строящегося завода</v>
          </cell>
          <cell r="H358" t="str">
            <v>Операционная деятельность</v>
          </cell>
          <cell r="I358" t="str">
            <v>Выбытия</v>
          </cell>
        </row>
        <row r="359">
          <cell r="C359">
            <v>0</v>
          </cell>
          <cell r="D359">
            <v>0</v>
          </cell>
          <cell r="E359">
            <v>20602</v>
          </cell>
          <cell r="F359" t="str">
            <v>Представительские расходы</v>
          </cell>
          <cell r="G359" t="str">
            <v>Дирекция строящегося завода</v>
          </cell>
          <cell r="H359" t="str">
            <v>Операционная деятельность</v>
          </cell>
          <cell r="I359" t="str">
            <v>Выбытия</v>
          </cell>
        </row>
        <row r="360">
          <cell r="C360">
            <v>0</v>
          </cell>
          <cell r="D360">
            <v>0</v>
          </cell>
          <cell r="E360">
            <v>20900</v>
          </cell>
          <cell r="F360" t="str">
            <v>Расходы на страхование</v>
          </cell>
          <cell r="G360" t="str">
            <v>Дирекция строящегося завода</v>
          </cell>
          <cell r="H360" t="str">
            <v>Операционная деятельность</v>
          </cell>
          <cell r="I360" t="str">
            <v>Выбытия</v>
          </cell>
        </row>
        <row r="361">
          <cell r="C361">
            <v>0</v>
          </cell>
          <cell r="D361">
            <v>0</v>
          </cell>
          <cell r="E361">
            <v>50107</v>
          </cell>
          <cell r="F361" t="str">
            <v>Земельные участки</v>
          </cell>
          <cell r="G361" t="str">
            <v>Дирекция строящегося завода</v>
          </cell>
          <cell r="H361" t="str">
            <v>Инвестиционная деятельность</v>
          </cell>
          <cell r="I361" t="str">
            <v>Выбытия</v>
          </cell>
        </row>
        <row r="362">
          <cell r="C362">
            <v>0</v>
          </cell>
          <cell r="D362">
            <v>0</v>
          </cell>
          <cell r="E362">
            <v>50701</v>
          </cell>
          <cell r="F362" t="str">
            <v>Проектирование (строительные работы)</v>
          </cell>
          <cell r="G362" t="str">
            <v>Дирекция строящегося завода</v>
          </cell>
          <cell r="H362" t="str">
            <v>Инвестиционная деятельность</v>
          </cell>
          <cell r="I362" t="str">
            <v>Выбытия</v>
          </cell>
        </row>
        <row r="363">
          <cell r="C363">
            <v>0</v>
          </cell>
          <cell r="D363">
            <v>0</v>
          </cell>
          <cell r="E363">
            <v>50702</v>
          </cell>
          <cell r="F363" t="str">
            <v>Генеральный подряд (строительные работы)</v>
          </cell>
          <cell r="G363" t="str">
            <v>Дирекция строящегося завода</v>
          </cell>
          <cell r="H363" t="str">
            <v>Инвестиционная деятельность</v>
          </cell>
          <cell r="I363" t="str">
            <v>Выбытия</v>
          </cell>
        </row>
        <row r="364">
          <cell r="C364">
            <v>0</v>
          </cell>
          <cell r="D364">
            <v>0</v>
          </cell>
          <cell r="E364">
            <v>50703</v>
          </cell>
          <cell r="F364" t="str">
            <v>Прочие СМР (строительные работы)</v>
          </cell>
          <cell r="G364" t="str">
            <v>Дирекция строящегося завода</v>
          </cell>
          <cell r="H364" t="str">
            <v>Инвестиционная деятельность</v>
          </cell>
          <cell r="I364" t="str">
            <v>Выбытия</v>
          </cell>
        </row>
        <row r="365">
          <cell r="C365">
            <v>0</v>
          </cell>
          <cell r="D365">
            <v>0</v>
          </cell>
          <cell r="E365">
            <v>0</v>
          </cell>
          <cell r="F365" t="str">
            <v>ИТОГО ПОСТУПЛЕНИЯ РОСНАНО</v>
          </cell>
          <cell r="G365">
            <v>0</v>
          </cell>
          <cell r="H365">
            <v>0</v>
          </cell>
          <cell r="I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 t="str">
            <v>ИТОГО ВЫБЫТИЯ РОСНАНО</v>
          </cell>
          <cell r="G366">
            <v>0</v>
          </cell>
          <cell r="H366">
            <v>0</v>
          </cell>
          <cell r="I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09">
          <cell r="G409" t="str">
            <v>Служба КИПиА</v>
          </cell>
        </row>
        <row r="410">
          <cell r="C410">
            <v>0</v>
          </cell>
          <cell r="D410">
            <v>0</v>
          </cell>
          <cell r="E410" t="str">
            <v>Бюджетная заявка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2">
          <cell r="C412">
            <v>0</v>
          </cell>
          <cell r="D412">
            <v>0</v>
          </cell>
          <cell r="E412" t="str">
            <v>Компания:</v>
          </cell>
          <cell r="F412" t="str">
            <v>Хевел</v>
          </cell>
          <cell r="G412">
            <v>0</v>
          </cell>
          <cell r="H412">
            <v>0</v>
          </cell>
          <cell r="I412">
            <v>0</v>
          </cell>
        </row>
        <row r="413">
          <cell r="C413">
            <v>0</v>
          </cell>
          <cell r="D413">
            <v>0</v>
          </cell>
          <cell r="E413" t="str">
            <v>Бизнес-единица:</v>
          </cell>
          <cell r="F413" t="str">
            <v>ЗАВОД</v>
          </cell>
          <cell r="G413">
            <v>0</v>
          </cell>
          <cell r="H413">
            <v>0</v>
          </cell>
          <cell r="I413">
            <v>0</v>
          </cell>
        </row>
        <row r="414">
          <cell r="C414">
            <v>0</v>
          </cell>
          <cell r="D414">
            <v>0</v>
          </cell>
          <cell r="E414" t="str">
            <v>ЦФУ:</v>
          </cell>
          <cell r="F414" t="str">
            <v>Служба КИПиА</v>
          </cell>
          <cell r="G414">
            <v>0</v>
          </cell>
          <cell r="H414">
            <v>0</v>
          </cell>
          <cell r="I414">
            <v>0</v>
          </cell>
        </row>
        <row r="415">
          <cell r="C415">
            <v>0</v>
          </cell>
          <cell r="D415">
            <v>0</v>
          </cell>
          <cell r="E415" t="str">
            <v>Период:</v>
          </cell>
          <cell r="F415" t="str">
            <v>окт 2014 - дек 2015</v>
          </cell>
          <cell r="G415">
            <v>0</v>
          </cell>
          <cell r="H415">
            <v>0</v>
          </cell>
          <cell r="I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</row>
        <row r="417">
          <cell r="C417">
            <v>0</v>
          </cell>
          <cell r="D417">
            <v>0</v>
          </cell>
          <cell r="E417" t="str">
            <v>Бюджет РЕНОВА: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</row>
        <row r="419">
          <cell r="C419">
            <v>0</v>
          </cell>
          <cell r="D419">
            <v>0</v>
          </cell>
          <cell r="E419" t="str">
            <v>КСР</v>
          </cell>
          <cell r="F419" t="str">
            <v>Статья БДДС</v>
          </cell>
          <cell r="G419" t="str">
            <v>Подразделение</v>
          </cell>
          <cell r="H419" t="str">
            <v>Деятельность</v>
          </cell>
          <cell r="I419" t="str">
            <v>Движение</v>
          </cell>
        </row>
        <row r="420">
          <cell r="C420">
            <v>1210</v>
          </cell>
          <cell r="D420" t="str">
            <v>Производственные выплаты</v>
          </cell>
          <cell r="E420">
            <v>121964</v>
          </cell>
          <cell r="F420" t="str">
            <v>Ремонт и обслуживание инженерных сетей (МЗ)</v>
          </cell>
          <cell r="G420" t="str">
            <v>Служба КИПиА</v>
          </cell>
          <cell r="H420" t="str">
            <v>Операционная деятельность</v>
          </cell>
          <cell r="I420" t="str">
            <v>Выбытия</v>
          </cell>
        </row>
        <row r="421">
          <cell r="C421">
            <v>1210</v>
          </cell>
          <cell r="D421" t="str">
            <v>Производственные выплаты</v>
          </cell>
          <cell r="E421">
            <v>12198001</v>
          </cell>
          <cell r="F421" t="str">
            <v>Инструмент</v>
          </cell>
          <cell r="G421" t="str">
            <v>Служба КИПиА</v>
          </cell>
          <cell r="H421" t="str">
            <v>Операционная деятельность</v>
          </cell>
          <cell r="I421" t="str">
            <v>Выбытия</v>
          </cell>
        </row>
        <row r="422">
          <cell r="C422">
            <v>1210</v>
          </cell>
          <cell r="D422" t="str">
            <v>Производственные выплаты</v>
          </cell>
          <cell r="E422">
            <v>12198012</v>
          </cell>
          <cell r="F422" t="str">
            <v>Метрология оборудования</v>
          </cell>
          <cell r="G422" t="str">
            <v>Служба КИПиА</v>
          </cell>
          <cell r="H422" t="str">
            <v>Инвестиционная деятельность</v>
          </cell>
          <cell r="I422" t="str">
            <v>Выбытия</v>
          </cell>
        </row>
        <row r="423">
          <cell r="C423">
            <v>2210</v>
          </cell>
          <cell r="D423" t="str">
            <v>Инвестиции в основные средства</v>
          </cell>
          <cell r="E423">
            <v>221226</v>
          </cell>
          <cell r="F423" t="str">
            <v>Прочее вспомогательное производственное оборудование</v>
          </cell>
          <cell r="G423" t="str">
            <v>Служба КИПиА</v>
          </cell>
          <cell r="H423" t="str">
            <v>Инвестиционная деятельность</v>
          </cell>
          <cell r="I423" t="str">
            <v>Выбытия</v>
          </cell>
        </row>
        <row r="424">
          <cell r="C424">
            <v>0</v>
          </cell>
          <cell r="D424">
            <v>0</v>
          </cell>
          <cell r="E424">
            <v>0</v>
          </cell>
          <cell r="F424" t="str">
            <v>ИТОГО ПОСТУПЛЕНИЯ РЕНОВА</v>
          </cell>
          <cell r="G424">
            <v>0</v>
          </cell>
          <cell r="H424">
            <v>0</v>
          </cell>
          <cell r="I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 t="str">
            <v>ИТОГО ВЫБЫТИЯ РЕНОВА</v>
          </cell>
          <cell r="G425">
            <v>0</v>
          </cell>
          <cell r="H425">
            <v>0</v>
          </cell>
          <cell r="I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C429">
            <v>0</v>
          </cell>
          <cell r="D429">
            <v>0</v>
          </cell>
          <cell r="E429" t="str">
            <v>Бюджет РОСНАНО: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</row>
        <row r="431">
          <cell r="C431">
            <v>0</v>
          </cell>
          <cell r="D431">
            <v>0</v>
          </cell>
          <cell r="E431" t="str">
            <v>КСР</v>
          </cell>
          <cell r="F431" t="str">
            <v>Статья БДДС</v>
          </cell>
          <cell r="G431" t="str">
            <v>Подразделение</v>
          </cell>
          <cell r="H431" t="str">
            <v>Деятельность</v>
          </cell>
          <cell r="I431" t="str">
            <v>Движение</v>
          </cell>
        </row>
        <row r="432">
          <cell r="C432">
            <v>0</v>
          </cell>
          <cell r="D432">
            <v>0</v>
          </cell>
          <cell r="E432">
            <v>20299</v>
          </cell>
          <cell r="F432" t="str">
            <v>Прочие услуги производственного характера</v>
          </cell>
          <cell r="G432" t="str">
            <v>Служба КИПиА</v>
          </cell>
          <cell r="H432" t="str">
            <v>Операционная деятельность</v>
          </cell>
          <cell r="I432" t="str">
            <v>Выбытия</v>
          </cell>
        </row>
        <row r="433">
          <cell r="C433">
            <v>0</v>
          </cell>
          <cell r="D433">
            <v>0</v>
          </cell>
          <cell r="E433">
            <v>20199</v>
          </cell>
          <cell r="F433" t="str">
            <v>Прочие материальные затраты</v>
          </cell>
          <cell r="G433" t="str">
            <v>Служба КИПиА</v>
          </cell>
          <cell r="H433" t="str">
            <v>Операционная деятельность</v>
          </cell>
          <cell r="I433" t="str">
            <v>Выбытия</v>
          </cell>
        </row>
        <row r="434">
          <cell r="C434">
            <v>0</v>
          </cell>
          <cell r="D434">
            <v>0</v>
          </cell>
          <cell r="E434">
            <v>50102</v>
          </cell>
          <cell r="F434" t="str">
            <v>Вспомогательное оборудование</v>
          </cell>
          <cell r="G434" t="str">
            <v>Служба КИПиА</v>
          </cell>
          <cell r="H434" t="str">
            <v>Инвестиционная деятельность</v>
          </cell>
          <cell r="I434" t="str">
            <v>Выбытия</v>
          </cell>
        </row>
        <row r="435">
          <cell r="C435">
            <v>0</v>
          </cell>
          <cell r="D435">
            <v>0</v>
          </cell>
          <cell r="E435">
            <v>50703</v>
          </cell>
          <cell r="F435" t="str">
            <v>Прочие СМР (строительные работы)</v>
          </cell>
          <cell r="G435" t="str">
            <v>Служба КИПиА</v>
          </cell>
          <cell r="H435" t="str">
            <v>Инвестиционная деятельность</v>
          </cell>
          <cell r="I435" t="str">
            <v>Выбытия</v>
          </cell>
        </row>
        <row r="436">
          <cell r="C436">
            <v>0</v>
          </cell>
          <cell r="D436">
            <v>0</v>
          </cell>
          <cell r="E436">
            <v>0</v>
          </cell>
          <cell r="F436" t="str">
            <v>ИТОГО ПОСТУПЛЕНИЯ РОСНАНО</v>
          </cell>
          <cell r="G436">
            <v>0</v>
          </cell>
          <cell r="H436">
            <v>0</v>
          </cell>
          <cell r="I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 t="str">
            <v>ИТОГО ВЫБЫТИЯ РОСНАНО</v>
          </cell>
          <cell r="G437">
            <v>0</v>
          </cell>
          <cell r="H437">
            <v>0</v>
          </cell>
          <cell r="I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</row>
        <row r="490">
          <cell r="G490" t="str">
            <v>Служба по поставкам и логистике</v>
          </cell>
        </row>
        <row r="491">
          <cell r="C491">
            <v>0</v>
          </cell>
          <cell r="D491">
            <v>0</v>
          </cell>
          <cell r="E491" t="str">
            <v>Бюджетная заявка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C493">
            <v>0</v>
          </cell>
          <cell r="D493">
            <v>0</v>
          </cell>
          <cell r="E493" t="str">
            <v>Компания:</v>
          </cell>
          <cell r="F493" t="str">
            <v>Хевел</v>
          </cell>
          <cell r="G493">
            <v>0</v>
          </cell>
          <cell r="H493">
            <v>0</v>
          </cell>
          <cell r="I493">
            <v>0</v>
          </cell>
        </row>
        <row r="494">
          <cell r="C494">
            <v>0</v>
          </cell>
          <cell r="D494">
            <v>0</v>
          </cell>
          <cell r="E494" t="str">
            <v>Бизнес-единица:</v>
          </cell>
          <cell r="F494" t="str">
            <v>ЗАВОД</v>
          </cell>
          <cell r="G494">
            <v>0</v>
          </cell>
          <cell r="H494">
            <v>0</v>
          </cell>
          <cell r="I494">
            <v>0</v>
          </cell>
        </row>
        <row r="495">
          <cell r="C495">
            <v>0</v>
          </cell>
          <cell r="D495">
            <v>0</v>
          </cell>
          <cell r="E495" t="str">
            <v>ЦФУ:</v>
          </cell>
          <cell r="F495" t="str">
            <v>Служба по поставкам и логистике</v>
          </cell>
          <cell r="G495">
            <v>0</v>
          </cell>
          <cell r="H495">
            <v>0</v>
          </cell>
          <cell r="I495">
            <v>0</v>
          </cell>
        </row>
        <row r="496">
          <cell r="C496">
            <v>0</v>
          </cell>
          <cell r="D496">
            <v>0</v>
          </cell>
          <cell r="E496" t="str">
            <v>Период:</v>
          </cell>
          <cell r="F496" t="str">
            <v>окт 2014 - дек 2015</v>
          </cell>
          <cell r="G496">
            <v>0</v>
          </cell>
          <cell r="H496">
            <v>0</v>
          </cell>
          <cell r="I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C498">
            <v>0</v>
          </cell>
          <cell r="D498">
            <v>0</v>
          </cell>
          <cell r="E498" t="str">
            <v>Бюджет РЕНОВА: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C500">
            <v>0</v>
          </cell>
          <cell r="D500">
            <v>0</v>
          </cell>
          <cell r="E500" t="str">
            <v>КСР</v>
          </cell>
          <cell r="F500" t="str">
            <v>Статья БДДС</v>
          </cell>
          <cell r="G500" t="str">
            <v>Подразделение</v>
          </cell>
          <cell r="H500" t="str">
            <v>Деятельность</v>
          </cell>
          <cell r="I500" t="str">
            <v>Движение</v>
          </cell>
        </row>
        <row r="501">
          <cell r="C501">
            <v>1140</v>
          </cell>
          <cell r="D501" t="str">
            <v>Прочие поступления по операционной деятельности</v>
          </cell>
          <cell r="E501">
            <v>1142</v>
          </cell>
          <cell r="F501" t="str">
            <v>Аренда (Прочие поступления)</v>
          </cell>
          <cell r="G501" t="str">
            <v>Служба по поставкам и логистике</v>
          </cell>
          <cell r="H501" t="str">
            <v>Операционная деятельность</v>
          </cell>
          <cell r="I501" t="str">
            <v>Поступления</v>
          </cell>
        </row>
        <row r="502">
          <cell r="C502">
            <v>1210</v>
          </cell>
          <cell r="D502" t="str">
            <v>Производственные выплаты</v>
          </cell>
          <cell r="E502">
            <v>121110</v>
          </cell>
          <cell r="F502" t="str">
            <v>Специальные технологические газы</v>
          </cell>
          <cell r="G502" t="str">
            <v>Служба по поставкам и логистике</v>
          </cell>
          <cell r="H502" t="str">
            <v>Операционная деятельность</v>
          </cell>
          <cell r="I502" t="str">
            <v>Выбытия</v>
          </cell>
        </row>
        <row r="503">
          <cell r="C503">
            <v>1210</v>
          </cell>
          <cell r="D503" t="str">
            <v>Производственные выплаты</v>
          </cell>
          <cell r="E503">
            <v>121120</v>
          </cell>
          <cell r="F503" t="str">
            <v>Простые технологические газы</v>
          </cell>
          <cell r="G503" t="str">
            <v>Служба по поставкам и логистике</v>
          </cell>
          <cell r="H503" t="str">
            <v>Операционная деятельность</v>
          </cell>
          <cell r="I503" t="str">
            <v>Выбытия</v>
          </cell>
        </row>
        <row r="504">
          <cell r="C504">
            <v>1210</v>
          </cell>
          <cell r="D504" t="str">
            <v>Производственные выплаты</v>
          </cell>
          <cell r="E504">
            <v>121130</v>
          </cell>
          <cell r="F504" t="str">
            <v>Стекло</v>
          </cell>
          <cell r="G504" t="str">
            <v>Служба по поставкам и логистике</v>
          </cell>
          <cell r="H504" t="str">
            <v>Операционная деятельность</v>
          </cell>
          <cell r="I504" t="str">
            <v>Выбытия</v>
          </cell>
        </row>
        <row r="505">
          <cell r="C505">
            <v>1210</v>
          </cell>
          <cell r="D505" t="str">
            <v>Производственные выплаты</v>
          </cell>
          <cell r="E505">
            <v>121140</v>
          </cell>
          <cell r="F505" t="str">
            <v>Прочие основные материалы</v>
          </cell>
          <cell r="G505" t="str">
            <v>Служба по поставкам и логистике</v>
          </cell>
          <cell r="H505" t="str">
            <v>Операционная деятельность</v>
          </cell>
          <cell r="I505" t="str">
            <v>Выбытия</v>
          </cell>
        </row>
        <row r="506">
          <cell r="C506">
            <v>1210</v>
          </cell>
          <cell r="D506" t="str">
            <v>Производственные выплаты</v>
          </cell>
          <cell r="E506">
            <v>121970</v>
          </cell>
          <cell r="F506" t="str">
            <v>Страхование</v>
          </cell>
          <cell r="G506" t="str">
            <v>Служба по поставкам и логистике</v>
          </cell>
          <cell r="H506" t="str">
            <v>Операционная деятельность</v>
          </cell>
          <cell r="I506" t="str">
            <v>Выбытия</v>
          </cell>
        </row>
        <row r="507">
          <cell r="C507">
            <v>1210</v>
          </cell>
          <cell r="D507" t="str">
            <v>Производственные выплаты</v>
          </cell>
          <cell r="E507">
            <v>12198006</v>
          </cell>
          <cell r="F507" t="str">
            <v>Аренда (ОПР)</v>
          </cell>
          <cell r="G507" t="str">
            <v>Служба по поставкам и логистике</v>
          </cell>
          <cell r="H507" t="str">
            <v>Операционная деятельность</v>
          </cell>
          <cell r="I507" t="str">
            <v>Выбытия</v>
          </cell>
        </row>
        <row r="508">
          <cell r="C508">
            <v>1230</v>
          </cell>
          <cell r="D508" t="str">
            <v>Административно-управленческие расходы</v>
          </cell>
          <cell r="E508">
            <v>401</v>
          </cell>
          <cell r="F508" t="str">
            <v>Командировочные расходы</v>
          </cell>
          <cell r="G508" t="str">
            <v>Служба по поставкам и логистике</v>
          </cell>
          <cell r="H508" t="str">
            <v>Операционная деятельность</v>
          </cell>
          <cell r="I508" t="str">
            <v>Выбытия</v>
          </cell>
        </row>
        <row r="509">
          <cell r="C509">
            <v>2210</v>
          </cell>
          <cell r="D509" t="str">
            <v>Инвестиции в основные средства</v>
          </cell>
          <cell r="E509">
            <v>221210</v>
          </cell>
          <cell r="F509" t="str">
            <v>Основное производственное оборудование</v>
          </cell>
          <cell r="G509" t="str">
            <v>Служба по поставкам и логистике</v>
          </cell>
          <cell r="H509" t="str">
            <v>Инвестиционная деятельность</v>
          </cell>
          <cell r="I509" t="str">
            <v>Выбытия</v>
          </cell>
        </row>
        <row r="510">
          <cell r="C510">
            <v>2210</v>
          </cell>
          <cell r="D510" t="str">
            <v>Инвестиции в основные средства</v>
          </cell>
          <cell r="E510">
            <v>221226</v>
          </cell>
          <cell r="F510" t="str">
            <v>Прочее вспомогательное производственное оборудование</v>
          </cell>
          <cell r="G510" t="str">
            <v>Служба по поставкам и логистике</v>
          </cell>
          <cell r="H510" t="str">
            <v>Инвестиционная деятельность</v>
          </cell>
          <cell r="I510" t="str">
            <v>Выбытия</v>
          </cell>
        </row>
        <row r="511">
          <cell r="C511">
            <v>0</v>
          </cell>
          <cell r="D511">
            <v>0</v>
          </cell>
          <cell r="E511">
            <v>0</v>
          </cell>
          <cell r="F511" t="str">
            <v>ИТОГО ПОСТУПЛЕНИЯ РЕНОВА</v>
          </cell>
          <cell r="G511">
            <v>0</v>
          </cell>
          <cell r="H511">
            <v>0</v>
          </cell>
          <cell r="I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 t="str">
            <v>ИТОГО ВЫБЫТИЯ РЕНОВА</v>
          </cell>
          <cell r="G512">
            <v>0</v>
          </cell>
          <cell r="H512">
            <v>0</v>
          </cell>
          <cell r="I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</row>
        <row r="516">
          <cell r="C516">
            <v>0</v>
          </cell>
          <cell r="D516">
            <v>0</v>
          </cell>
          <cell r="E516" t="str">
            <v>Бюджет РОСНАНО: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C518">
            <v>0</v>
          </cell>
          <cell r="D518">
            <v>0</v>
          </cell>
          <cell r="E518" t="str">
            <v>КСР</v>
          </cell>
          <cell r="F518" t="str">
            <v>Статья БДДС</v>
          </cell>
          <cell r="G518" t="str">
            <v>Подразделение</v>
          </cell>
          <cell r="H518" t="str">
            <v>Деятельность</v>
          </cell>
          <cell r="I518" t="str">
            <v>Движение</v>
          </cell>
        </row>
        <row r="519">
          <cell r="C519">
            <v>0</v>
          </cell>
          <cell r="D519">
            <v>0</v>
          </cell>
          <cell r="E519">
            <v>10500</v>
          </cell>
          <cell r="F519" t="str">
            <v>От аренды</v>
          </cell>
          <cell r="G519" t="str">
            <v>Служба по поставкам и логистике</v>
          </cell>
          <cell r="H519" t="str">
            <v>Операционная деятельность</v>
          </cell>
          <cell r="I519" t="str">
            <v>Поступления</v>
          </cell>
        </row>
        <row r="520">
          <cell r="C520">
            <v>0</v>
          </cell>
          <cell r="D520">
            <v>0</v>
          </cell>
          <cell r="E520">
            <v>20101</v>
          </cell>
          <cell r="F520" t="str">
            <v>Сырье и основные материалы</v>
          </cell>
          <cell r="G520" t="str">
            <v>Служба по поставкам и логистике</v>
          </cell>
          <cell r="H520" t="str">
            <v>Операционная деятельность</v>
          </cell>
          <cell r="I520" t="str">
            <v>Выбытия</v>
          </cell>
        </row>
        <row r="521">
          <cell r="C521">
            <v>0</v>
          </cell>
          <cell r="D521">
            <v>0</v>
          </cell>
          <cell r="E521">
            <v>20299</v>
          </cell>
          <cell r="F521" t="str">
            <v>Прочие услуги производственного характера</v>
          </cell>
          <cell r="G521" t="str">
            <v>Служба по поставкам и логистике</v>
          </cell>
          <cell r="H521" t="str">
            <v>Операционная деятельность</v>
          </cell>
          <cell r="I521" t="str">
            <v>Выбытия</v>
          </cell>
        </row>
        <row r="522">
          <cell r="C522">
            <v>0</v>
          </cell>
          <cell r="D522">
            <v>0</v>
          </cell>
          <cell r="E522">
            <v>20601</v>
          </cell>
          <cell r="F522" t="str">
            <v>Командировочные расходы</v>
          </cell>
          <cell r="G522" t="str">
            <v>Служба по поставкам и логистике</v>
          </cell>
          <cell r="H522" t="str">
            <v>Операционная деятельность</v>
          </cell>
          <cell r="I522" t="str">
            <v>Выбытия</v>
          </cell>
        </row>
        <row r="523">
          <cell r="C523">
            <v>0</v>
          </cell>
          <cell r="D523">
            <v>0</v>
          </cell>
          <cell r="E523">
            <v>20900</v>
          </cell>
          <cell r="F523" t="str">
            <v>Расходы на страхование</v>
          </cell>
          <cell r="G523" t="str">
            <v>Служба по поставкам и логистике</v>
          </cell>
          <cell r="H523" t="str">
            <v>Операционная деятельность</v>
          </cell>
          <cell r="I523" t="str">
            <v>Выбытия</v>
          </cell>
        </row>
        <row r="524">
          <cell r="C524">
            <v>0</v>
          </cell>
          <cell r="D524">
            <v>0</v>
          </cell>
          <cell r="E524">
            <v>50101</v>
          </cell>
          <cell r="F524" t="str">
            <v>Основное оборудование</v>
          </cell>
          <cell r="G524" t="str">
            <v>Служба по поставкам и логистике</v>
          </cell>
          <cell r="H524" t="str">
            <v>Инвестиционная деятельность</v>
          </cell>
          <cell r="I524" t="str">
            <v>Выбытия</v>
          </cell>
        </row>
        <row r="525">
          <cell r="C525">
            <v>0</v>
          </cell>
          <cell r="D525">
            <v>0</v>
          </cell>
          <cell r="E525">
            <v>50102</v>
          </cell>
          <cell r="F525" t="str">
            <v>Вспомогательное оборудование</v>
          </cell>
          <cell r="G525" t="str">
            <v>Служба по поставкам и логистике</v>
          </cell>
          <cell r="H525" t="str">
            <v>Инвестиционная деятельность</v>
          </cell>
          <cell r="I525" t="str">
            <v>Выбытия</v>
          </cell>
        </row>
        <row r="526">
          <cell r="C526">
            <v>0</v>
          </cell>
          <cell r="D526">
            <v>0</v>
          </cell>
          <cell r="E526">
            <v>0</v>
          </cell>
          <cell r="F526" t="str">
            <v>ИТОГО ПОСТУПЛЕНИЯ РОСНАНО</v>
          </cell>
          <cell r="G526">
            <v>0</v>
          </cell>
          <cell r="H526">
            <v>0</v>
          </cell>
          <cell r="I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 t="str">
            <v>ИТОГО ВЫБЫТИЯ РОСНАНО</v>
          </cell>
          <cell r="G527">
            <v>0</v>
          </cell>
          <cell r="H527">
            <v>0</v>
          </cell>
          <cell r="I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</row>
        <row r="571">
          <cell r="G571" t="str">
            <v>Управление бух. учета, налогообложения и м/н отчетности</v>
          </cell>
        </row>
        <row r="572">
          <cell r="C572">
            <v>0</v>
          </cell>
          <cell r="D572">
            <v>0</v>
          </cell>
          <cell r="E572" t="str">
            <v>Бюджетная заявка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</row>
        <row r="574">
          <cell r="C574">
            <v>0</v>
          </cell>
          <cell r="D574">
            <v>0</v>
          </cell>
          <cell r="E574" t="str">
            <v>Компания:</v>
          </cell>
          <cell r="F574" t="str">
            <v>Хевел</v>
          </cell>
          <cell r="G574">
            <v>0</v>
          </cell>
          <cell r="H574">
            <v>0</v>
          </cell>
          <cell r="I574">
            <v>0</v>
          </cell>
        </row>
        <row r="575">
          <cell r="C575">
            <v>0</v>
          </cell>
          <cell r="D575">
            <v>0</v>
          </cell>
          <cell r="E575" t="str">
            <v>Бизнес-единица:</v>
          </cell>
          <cell r="F575" t="str">
            <v>ЗАВОД</v>
          </cell>
          <cell r="G575">
            <v>0</v>
          </cell>
          <cell r="H575">
            <v>0</v>
          </cell>
          <cell r="I575">
            <v>0</v>
          </cell>
        </row>
        <row r="576">
          <cell r="C576">
            <v>0</v>
          </cell>
          <cell r="D576">
            <v>0</v>
          </cell>
          <cell r="E576" t="str">
            <v>ЦФУ:</v>
          </cell>
          <cell r="F576" t="str">
            <v>Управление бух. учета, налогообложения и м/н отчетности</v>
          </cell>
          <cell r="G576">
            <v>0</v>
          </cell>
          <cell r="H576">
            <v>0</v>
          </cell>
          <cell r="I576">
            <v>0</v>
          </cell>
        </row>
        <row r="577">
          <cell r="C577">
            <v>0</v>
          </cell>
          <cell r="D577">
            <v>0</v>
          </cell>
          <cell r="E577" t="str">
            <v>Период:</v>
          </cell>
          <cell r="F577" t="str">
            <v>окт 2014 - дек 2015</v>
          </cell>
          <cell r="G577">
            <v>0</v>
          </cell>
          <cell r="H577">
            <v>0</v>
          </cell>
          <cell r="I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</row>
        <row r="579">
          <cell r="C579">
            <v>0</v>
          </cell>
          <cell r="D579">
            <v>0</v>
          </cell>
          <cell r="E579" t="str">
            <v>Бюджет РЕНОВА: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</row>
        <row r="581">
          <cell r="C581">
            <v>0</v>
          </cell>
          <cell r="D581">
            <v>0</v>
          </cell>
          <cell r="E581" t="str">
            <v>КСР</v>
          </cell>
          <cell r="F581" t="str">
            <v>Статья БДДС</v>
          </cell>
          <cell r="G581" t="str">
            <v>Подразделение</v>
          </cell>
          <cell r="H581" t="str">
            <v>Деятельность</v>
          </cell>
          <cell r="I581" t="str">
            <v>Движение</v>
          </cell>
        </row>
        <row r="582">
          <cell r="C582">
            <v>1260</v>
          </cell>
          <cell r="D582" t="str">
            <v>Налоги и сборы, штрафы и пени</v>
          </cell>
          <cell r="E582">
            <v>1262</v>
          </cell>
          <cell r="F582" t="str">
            <v>Налог на добавленную стоимость</v>
          </cell>
          <cell r="G582" t="str">
            <v>Управление бух. учета, налогообложения и м/н отчетности</v>
          </cell>
          <cell r="H582" t="str">
            <v>Операционная деятельность</v>
          </cell>
          <cell r="I582" t="str">
            <v>Выбытия</v>
          </cell>
        </row>
        <row r="583">
          <cell r="C583">
            <v>1260</v>
          </cell>
          <cell r="D583" t="str">
            <v>Налоги и сборы, штрафы и пени</v>
          </cell>
          <cell r="E583">
            <v>1263</v>
          </cell>
          <cell r="F583" t="str">
            <v>Налог на имущество</v>
          </cell>
          <cell r="G583" t="str">
            <v>Управление бух. учета, налогообложения и м/н отчетности</v>
          </cell>
          <cell r="H583" t="str">
            <v>Операционная деятельность</v>
          </cell>
          <cell r="I583" t="str">
            <v>Выбытия</v>
          </cell>
        </row>
        <row r="584">
          <cell r="C584">
            <v>1260</v>
          </cell>
          <cell r="D584" t="str">
            <v>Налоги и сборы, штрафы и пени</v>
          </cell>
          <cell r="E584">
            <v>1264</v>
          </cell>
          <cell r="F584" t="str">
            <v>Прочие налоги</v>
          </cell>
          <cell r="G584" t="str">
            <v>Управление бух. учета, налогообложения и м/н отчетности</v>
          </cell>
          <cell r="H584">
            <v>0</v>
          </cell>
          <cell r="I584" t="str">
            <v>Выбытия</v>
          </cell>
        </row>
        <row r="585">
          <cell r="C585">
            <v>1230</v>
          </cell>
          <cell r="D585" t="str">
            <v>Административно-управленческие расходы</v>
          </cell>
          <cell r="E585">
            <v>401</v>
          </cell>
          <cell r="F585" t="str">
            <v>Командировочные расходы</v>
          </cell>
          <cell r="G585" t="str">
            <v>Управление бух. учета, налогообложения и м/н отчетности</v>
          </cell>
          <cell r="H585" t="str">
            <v>Операционная деятельность</v>
          </cell>
          <cell r="I585" t="str">
            <v>Выбытия</v>
          </cell>
        </row>
        <row r="586">
          <cell r="C586">
            <v>1230</v>
          </cell>
          <cell r="D586" t="str">
            <v>Административно-управленческие расходы</v>
          </cell>
          <cell r="E586">
            <v>1201</v>
          </cell>
          <cell r="F586" t="str">
            <v>Услуги внешнего аудита</v>
          </cell>
          <cell r="G586" t="str">
            <v>Управление бух. учета, налогообложения и м/н отчетности</v>
          </cell>
          <cell r="H586" t="str">
            <v>Операционная деятельность</v>
          </cell>
          <cell r="I586" t="str">
            <v>Выбытия</v>
          </cell>
        </row>
        <row r="587">
          <cell r="C587">
            <v>1230</v>
          </cell>
          <cell r="D587" t="str">
            <v>Административно-управленческие расходы</v>
          </cell>
          <cell r="E587">
            <v>1204</v>
          </cell>
          <cell r="F587" t="str">
            <v>Консультационно-информационные услуги</v>
          </cell>
          <cell r="G587" t="str">
            <v>Управление бух. учета, налогообложения и м/н отчетности</v>
          </cell>
          <cell r="H587" t="str">
            <v>Операционная деятельность</v>
          </cell>
          <cell r="I587" t="str">
            <v>Выбытия</v>
          </cell>
        </row>
        <row r="588">
          <cell r="C588">
            <v>0</v>
          </cell>
          <cell r="D588">
            <v>0</v>
          </cell>
          <cell r="E588">
            <v>0</v>
          </cell>
          <cell r="F588" t="str">
            <v>ИТОГО ПОСТУПЛЕНИЯ РЕНОВА</v>
          </cell>
          <cell r="G588">
            <v>0</v>
          </cell>
          <cell r="H588">
            <v>0</v>
          </cell>
          <cell r="I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 t="str">
            <v>ИТОГО ВЫБЫТИЯ РЕНОВА</v>
          </cell>
          <cell r="G589">
            <v>0</v>
          </cell>
          <cell r="H589">
            <v>0</v>
          </cell>
          <cell r="I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>
            <v>0</v>
          </cell>
          <cell r="D593">
            <v>0</v>
          </cell>
          <cell r="E593" t="str">
            <v>Бюджет РОСНАНО: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>
            <v>0</v>
          </cell>
          <cell r="D595">
            <v>0</v>
          </cell>
          <cell r="E595" t="str">
            <v>КСР</v>
          </cell>
          <cell r="F595" t="str">
            <v>Статья БДДС</v>
          </cell>
          <cell r="G595" t="str">
            <v>Подразделение</v>
          </cell>
          <cell r="H595" t="str">
            <v>Деятельность</v>
          </cell>
          <cell r="I595" t="str">
            <v>Движение</v>
          </cell>
        </row>
        <row r="596">
          <cell r="C596">
            <v>0</v>
          </cell>
          <cell r="D596">
            <v>0</v>
          </cell>
          <cell r="E596">
            <v>19900</v>
          </cell>
          <cell r="F596" t="str">
            <v>Прочие поступления по операционной деятельности</v>
          </cell>
          <cell r="G596" t="str">
            <v>Управление бух. учета, налогообложения и м/н отчетности</v>
          </cell>
          <cell r="H596" t="str">
            <v>Операционная деятельность</v>
          </cell>
          <cell r="I596" t="str">
            <v>Поступления</v>
          </cell>
        </row>
        <row r="597">
          <cell r="C597">
            <v>0</v>
          </cell>
          <cell r="D597">
            <v>0</v>
          </cell>
          <cell r="E597">
            <v>20505</v>
          </cell>
          <cell r="F597" t="str">
            <v>Аудиторские услуги</v>
          </cell>
          <cell r="G597" t="str">
            <v>Управление бух. учета, налогообложения и м/н отчетности</v>
          </cell>
          <cell r="H597" t="str">
            <v>Операционная деятельность</v>
          </cell>
          <cell r="I597" t="str">
            <v>Выбытия</v>
          </cell>
        </row>
        <row r="598">
          <cell r="C598">
            <v>0</v>
          </cell>
          <cell r="D598">
            <v>0</v>
          </cell>
          <cell r="E598">
            <v>20507</v>
          </cell>
          <cell r="F598" t="str">
            <v>Консультационные услуги (семинары)</v>
          </cell>
          <cell r="G598" t="str">
            <v>Управление бух. учета, налогообложения и м/н отчетности</v>
          </cell>
          <cell r="H598" t="str">
            <v>Операционная деятельность</v>
          </cell>
          <cell r="I598" t="str">
            <v>Выбытия</v>
          </cell>
        </row>
        <row r="599">
          <cell r="C599">
            <v>0</v>
          </cell>
          <cell r="D599">
            <v>0</v>
          </cell>
          <cell r="E599">
            <v>20601</v>
          </cell>
          <cell r="F599" t="str">
            <v>Командировочные расходы</v>
          </cell>
          <cell r="G599" t="str">
            <v>Управление бух. учета, налогообложения и м/н отчетности</v>
          </cell>
          <cell r="H599" t="str">
            <v>Операционная деятельность</v>
          </cell>
          <cell r="I599" t="str">
            <v>Выбытия</v>
          </cell>
        </row>
        <row r="600">
          <cell r="C600">
            <v>0</v>
          </cell>
          <cell r="D600">
            <v>0</v>
          </cell>
          <cell r="E600">
            <v>21002</v>
          </cell>
          <cell r="F600" t="str">
            <v>Плата за землю</v>
          </cell>
          <cell r="G600" t="str">
            <v>Управление бух. учета, налогообложения и м/н отчетности</v>
          </cell>
          <cell r="H600" t="str">
            <v>Операционная деятельность</v>
          </cell>
          <cell r="I600" t="str">
            <v>Выбытия</v>
          </cell>
        </row>
        <row r="601">
          <cell r="C601">
            <v>0</v>
          </cell>
          <cell r="D601">
            <v>0</v>
          </cell>
          <cell r="E601">
            <v>21003</v>
          </cell>
          <cell r="F601" t="str">
            <v>Транспортный налог</v>
          </cell>
          <cell r="G601" t="str">
            <v>Управление бух. учета, налогообложения и м/н отчетности</v>
          </cell>
          <cell r="H601" t="str">
            <v>Операционная деятельность</v>
          </cell>
          <cell r="I601" t="str">
            <v>Выбытия</v>
          </cell>
        </row>
        <row r="602">
          <cell r="C602">
            <v>0</v>
          </cell>
          <cell r="D602">
            <v>0</v>
          </cell>
          <cell r="E602">
            <v>21004</v>
          </cell>
          <cell r="F602" t="str">
            <v>Налог на имущество</v>
          </cell>
          <cell r="G602" t="str">
            <v>Управление бух. учета, налогообложения и м/н отчетности</v>
          </cell>
          <cell r="H602" t="str">
            <v>Операционная деятельность</v>
          </cell>
          <cell r="I602" t="str">
            <v>Выбытия</v>
          </cell>
        </row>
        <row r="603">
          <cell r="C603">
            <v>0</v>
          </cell>
          <cell r="D603">
            <v>0</v>
          </cell>
          <cell r="E603">
            <v>21501</v>
          </cell>
          <cell r="F603" t="str">
            <v>НДС</v>
          </cell>
          <cell r="G603" t="str">
            <v>Управление бух. учета, налогообложения и м/н отчетности</v>
          </cell>
          <cell r="H603" t="str">
            <v>Операционная деятельность</v>
          </cell>
          <cell r="I603" t="str">
            <v>Выбытия</v>
          </cell>
        </row>
        <row r="604">
          <cell r="C604">
            <v>0</v>
          </cell>
          <cell r="D604">
            <v>0</v>
          </cell>
          <cell r="E604">
            <v>21599</v>
          </cell>
          <cell r="F604" t="str">
            <v>Прочие налоги</v>
          </cell>
          <cell r="G604" t="str">
            <v>Управление бух. учета, налогообложения и м/н отчетности</v>
          </cell>
          <cell r="H604" t="str">
            <v>Операционная деятельность</v>
          </cell>
          <cell r="I604" t="str">
            <v>Выбытия</v>
          </cell>
        </row>
        <row r="605">
          <cell r="C605">
            <v>0</v>
          </cell>
          <cell r="D605">
            <v>0</v>
          </cell>
          <cell r="E605">
            <v>21800</v>
          </cell>
          <cell r="F605" t="str">
            <v>Пени, штрафы, неустойки признанные или по которым получено решение суда</v>
          </cell>
          <cell r="G605" t="str">
            <v>Управление бух. учета, налогообложения и м/н отчетности</v>
          </cell>
          <cell r="H605" t="str">
            <v>Операционная деятельность</v>
          </cell>
          <cell r="I605" t="str">
            <v>Выбытия</v>
          </cell>
        </row>
        <row r="606">
          <cell r="C606">
            <v>0</v>
          </cell>
          <cell r="D606">
            <v>0</v>
          </cell>
          <cell r="E606">
            <v>0</v>
          </cell>
          <cell r="F606" t="str">
            <v>ИТОГО ПОСТУПЛЕНИЯ РОСНАНО</v>
          </cell>
          <cell r="G606">
            <v>0</v>
          </cell>
          <cell r="H606">
            <v>0</v>
          </cell>
          <cell r="I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 t="str">
            <v>ИТОГО ВЫБЫТИЯ РОСНАНО</v>
          </cell>
          <cell r="G607">
            <v>0</v>
          </cell>
          <cell r="H607">
            <v>0</v>
          </cell>
          <cell r="I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</row>
        <row r="652">
          <cell r="G652" t="str">
            <v>Отдел охраны труда, промышленной безопасности и экологии</v>
          </cell>
        </row>
        <row r="653">
          <cell r="C653">
            <v>0</v>
          </cell>
          <cell r="D653">
            <v>0</v>
          </cell>
          <cell r="E653" t="str">
            <v>Бюджетная заявка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</row>
        <row r="655">
          <cell r="C655">
            <v>0</v>
          </cell>
          <cell r="D655">
            <v>0</v>
          </cell>
          <cell r="E655" t="str">
            <v>Компания:</v>
          </cell>
          <cell r="F655" t="str">
            <v>Хевел</v>
          </cell>
          <cell r="G655">
            <v>0</v>
          </cell>
          <cell r="H655">
            <v>0</v>
          </cell>
          <cell r="I655">
            <v>0</v>
          </cell>
        </row>
        <row r="656">
          <cell r="C656">
            <v>0</v>
          </cell>
          <cell r="D656">
            <v>0</v>
          </cell>
          <cell r="E656" t="str">
            <v>Бизнес-единица:</v>
          </cell>
          <cell r="F656" t="str">
            <v>ЗАВОД</v>
          </cell>
          <cell r="G656">
            <v>0</v>
          </cell>
          <cell r="H656">
            <v>0</v>
          </cell>
          <cell r="I656">
            <v>0</v>
          </cell>
        </row>
        <row r="657">
          <cell r="C657">
            <v>0</v>
          </cell>
          <cell r="D657">
            <v>0</v>
          </cell>
          <cell r="E657" t="str">
            <v>ЦФУ:</v>
          </cell>
          <cell r="F657" t="str">
            <v>Отдел охраны труда, промышленной безопасности и экологии</v>
          </cell>
          <cell r="G657">
            <v>0</v>
          </cell>
          <cell r="H657">
            <v>0</v>
          </cell>
          <cell r="I657">
            <v>0</v>
          </cell>
        </row>
        <row r="658">
          <cell r="C658">
            <v>0</v>
          </cell>
          <cell r="D658">
            <v>0</v>
          </cell>
          <cell r="E658" t="str">
            <v>Период:</v>
          </cell>
          <cell r="F658" t="str">
            <v>окт 2014 - дек 2015</v>
          </cell>
          <cell r="G658">
            <v>0</v>
          </cell>
          <cell r="H658">
            <v>0</v>
          </cell>
          <cell r="I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</row>
        <row r="660">
          <cell r="C660">
            <v>0</v>
          </cell>
          <cell r="D660">
            <v>0</v>
          </cell>
          <cell r="E660" t="str">
            <v>Бюджет РЕНОВА: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</row>
        <row r="662">
          <cell r="C662">
            <v>0</v>
          </cell>
          <cell r="D662">
            <v>0</v>
          </cell>
          <cell r="E662" t="str">
            <v>КСР</v>
          </cell>
          <cell r="F662" t="str">
            <v>Статья БДДС</v>
          </cell>
          <cell r="G662" t="str">
            <v>Подразделение</v>
          </cell>
          <cell r="H662" t="str">
            <v>Деятельность</v>
          </cell>
          <cell r="I662" t="str">
            <v>Движение</v>
          </cell>
        </row>
        <row r="663">
          <cell r="C663">
            <v>1210</v>
          </cell>
          <cell r="D663" t="str">
            <v>Производственные выплаты</v>
          </cell>
          <cell r="E663">
            <v>12198001</v>
          </cell>
          <cell r="F663" t="str">
            <v>Инструмент</v>
          </cell>
          <cell r="G663" t="str">
            <v>Отдел охраны труда, промышленной безопасности и экологии</v>
          </cell>
          <cell r="H663" t="str">
            <v>Операционная деятельность</v>
          </cell>
          <cell r="I663" t="str">
            <v>Выбытия</v>
          </cell>
        </row>
        <row r="664">
          <cell r="C664">
            <v>1210</v>
          </cell>
          <cell r="D664" t="str">
            <v>Производственные выплаты</v>
          </cell>
          <cell r="E664">
            <v>12198008</v>
          </cell>
          <cell r="F664" t="str">
            <v>Расходы на экологию</v>
          </cell>
          <cell r="G664" t="str">
            <v>Отдел охраны труда, промышленной безопасности и экологии</v>
          </cell>
          <cell r="H664" t="str">
            <v>Операционная деятельность</v>
          </cell>
          <cell r="I664" t="str">
            <v>Выбытия</v>
          </cell>
        </row>
        <row r="665">
          <cell r="C665">
            <v>1210</v>
          </cell>
          <cell r="D665" t="str">
            <v>Производственные выплаты</v>
          </cell>
          <cell r="E665">
            <v>12198009</v>
          </cell>
          <cell r="F665" t="str">
            <v>Налог на экологию</v>
          </cell>
          <cell r="G665" t="str">
            <v>Отдел охраны труда, промышленной безопасности и экологии</v>
          </cell>
          <cell r="H665" t="str">
            <v>Операционная деятельность</v>
          </cell>
          <cell r="I665" t="str">
            <v>Выбытия</v>
          </cell>
        </row>
        <row r="666">
          <cell r="C666">
            <v>1210</v>
          </cell>
          <cell r="D666" t="str">
            <v>Производственные выплаты</v>
          </cell>
          <cell r="E666">
            <v>12198010</v>
          </cell>
          <cell r="F666" t="str">
            <v>Охрана труда (УСО)</v>
          </cell>
          <cell r="G666" t="str">
            <v>Отдел охраны труда, промышленной безопасности и экологии</v>
          </cell>
          <cell r="H666" t="str">
            <v>Операционная деятельность</v>
          </cell>
          <cell r="I666" t="str">
            <v>Выбытия</v>
          </cell>
        </row>
        <row r="667">
          <cell r="C667">
            <v>1210</v>
          </cell>
          <cell r="D667" t="str">
            <v>Производственные выплаты</v>
          </cell>
          <cell r="E667">
            <v>12198011</v>
          </cell>
          <cell r="F667" t="str">
            <v>Охрана труда (МЗ)</v>
          </cell>
          <cell r="G667" t="str">
            <v>Отдел охраны труда, промышленной безопасности и экологии</v>
          </cell>
          <cell r="H667" t="str">
            <v>Операционная деятельность</v>
          </cell>
          <cell r="I667" t="str">
            <v>Выбытия</v>
          </cell>
        </row>
        <row r="668">
          <cell r="C668">
            <v>1210</v>
          </cell>
          <cell r="D668" t="str">
            <v>Производственные выплаты</v>
          </cell>
          <cell r="E668">
            <v>12198014</v>
          </cell>
          <cell r="F668" t="str">
            <v>Прочие услуги производственного характера (ОПР)</v>
          </cell>
          <cell r="G668" t="str">
            <v>Отдел охраны труда, промышленной безопасности и экологии</v>
          </cell>
          <cell r="H668" t="str">
            <v>Операционная деятельность</v>
          </cell>
          <cell r="I668" t="str">
            <v>Выбытия</v>
          </cell>
        </row>
        <row r="669">
          <cell r="C669">
            <v>2210</v>
          </cell>
          <cell r="D669" t="str">
            <v>Инвестиции в основные средства</v>
          </cell>
          <cell r="E669">
            <v>221140</v>
          </cell>
          <cell r="F669" t="str">
            <v>СМР + пуско-наладочные работы (инвестиции в здания)</v>
          </cell>
          <cell r="G669" t="str">
            <v>Отдел охраны труда, промышленной безопасности и экологии</v>
          </cell>
          <cell r="H669" t="str">
            <v>Инвестиционная деятельность</v>
          </cell>
          <cell r="I669" t="str">
            <v>Выбытия</v>
          </cell>
        </row>
        <row r="670">
          <cell r="C670">
            <v>2210</v>
          </cell>
          <cell r="D670" t="str">
            <v>Инвестиции в основные средства</v>
          </cell>
          <cell r="E670">
            <v>221226</v>
          </cell>
          <cell r="F670" t="str">
            <v>Прочее вспомогательное производственное оборудование</v>
          </cell>
          <cell r="G670" t="str">
            <v>Отдел охраны труда, промышленной безопасности и экологии</v>
          </cell>
          <cell r="H670" t="str">
            <v>Инвестиционная деятельность</v>
          </cell>
          <cell r="I670" t="str">
            <v>Выбытия</v>
          </cell>
        </row>
        <row r="671">
          <cell r="C671">
            <v>0</v>
          </cell>
          <cell r="D671">
            <v>0</v>
          </cell>
          <cell r="E671">
            <v>0</v>
          </cell>
          <cell r="F671" t="str">
            <v>ИТОГО ПОСТУПЛЕНИЯ РЕНОВА</v>
          </cell>
          <cell r="G671">
            <v>0</v>
          </cell>
          <cell r="H671">
            <v>0</v>
          </cell>
          <cell r="I671">
            <v>0</v>
          </cell>
        </row>
        <row r="672">
          <cell r="C672">
            <v>0</v>
          </cell>
          <cell r="D672">
            <v>0</v>
          </cell>
          <cell r="E672">
            <v>0</v>
          </cell>
          <cell r="F672" t="str">
            <v>ИТОГО ВЫБЫТИЯ РЕНОВА</v>
          </cell>
          <cell r="G672">
            <v>0</v>
          </cell>
          <cell r="H672">
            <v>0</v>
          </cell>
          <cell r="I672">
            <v>0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</row>
        <row r="676">
          <cell r="C676">
            <v>0</v>
          </cell>
          <cell r="D676">
            <v>0</v>
          </cell>
          <cell r="E676" t="str">
            <v>Бюджет РОСНАНО: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</row>
        <row r="678">
          <cell r="C678">
            <v>0</v>
          </cell>
          <cell r="D678">
            <v>0</v>
          </cell>
          <cell r="E678" t="str">
            <v>КСР</v>
          </cell>
          <cell r="F678" t="str">
            <v>Статья БДДС</v>
          </cell>
          <cell r="G678" t="str">
            <v>Подразделение</v>
          </cell>
          <cell r="H678" t="str">
            <v>Деятельность</v>
          </cell>
          <cell r="I678" t="str">
            <v>Движение</v>
          </cell>
        </row>
        <row r="679">
          <cell r="C679">
            <v>0</v>
          </cell>
          <cell r="D679">
            <v>0</v>
          </cell>
          <cell r="E679">
            <v>21099</v>
          </cell>
          <cell r="F679" t="str">
            <v xml:space="preserve">Прочие налоги, относимые на с/с </v>
          </cell>
          <cell r="G679" t="str">
            <v>Отдел охраны труда, промышленной безопасности и экологии</v>
          </cell>
          <cell r="H679" t="str">
            <v>Операционная деятельность</v>
          </cell>
          <cell r="I679" t="str">
            <v>Выбытия</v>
          </cell>
        </row>
        <row r="680">
          <cell r="C680">
            <v>0</v>
          </cell>
          <cell r="D680">
            <v>0</v>
          </cell>
          <cell r="E680">
            <v>21200</v>
          </cell>
          <cell r="F680" t="str">
            <v>Затраты на экологию (кроме налогов и сборов (ст. ст. 20000 и 21500))</v>
          </cell>
          <cell r="G680" t="str">
            <v>Отдел охраны труда, промышленной безопасности и экологии</v>
          </cell>
          <cell r="H680" t="str">
            <v>Операционная деятельность</v>
          </cell>
          <cell r="I680" t="str">
            <v>Выбытия</v>
          </cell>
        </row>
        <row r="681">
          <cell r="C681">
            <v>0</v>
          </cell>
          <cell r="D681">
            <v>0</v>
          </cell>
          <cell r="E681">
            <v>20199</v>
          </cell>
          <cell r="F681" t="str">
            <v>Прочие материальные затраты</v>
          </cell>
          <cell r="G681" t="str">
            <v>Отдел охраны труда, промышленной безопасности и экологии</v>
          </cell>
          <cell r="H681" t="str">
            <v>Операционная деятельность</v>
          </cell>
          <cell r="I681" t="str">
            <v>Выбытия</v>
          </cell>
        </row>
        <row r="682">
          <cell r="C682">
            <v>0</v>
          </cell>
          <cell r="D682">
            <v>0</v>
          </cell>
          <cell r="E682">
            <v>20299</v>
          </cell>
          <cell r="F682" t="str">
            <v>Прочие услуги производственного характера</v>
          </cell>
          <cell r="G682" t="str">
            <v>Отдел охраны труда, промышленной безопасности и экологии</v>
          </cell>
          <cell r="H682" t="str">
            <v>Операционная деятельность</v>
          </cell>
          <cell r="I682" t="str">
            <v>Выбытия</v>
          </cell>
        </row>
        <row r="683">
          <cell r="C683">
            <v>0</v>
          </cell>
          <cell r="D683">
            <v>0</v>
          </cell>
          <cell r="E683">
            <v>21300</v>
          </cell>
          <cell r="F683" t="str">
            <v>Затраты на охрану труда</v>
          </cell>
          <cell r="G683" t="str">
            <v>Отдел охраны труда, промышленной безопасности и экологии</v>
          </cell>
          <cell r="H683" t="str">
            <v>Операционная деятельность</v>
          </cell>
          <cell r="I683" t="str">
            <v>Выбытия</v>
          </cell>
        </row>
        <row r="684">
          <cell r="C684">
            <v>0</v>
          </cell>
          <cell r="D684">
            <v>0</v>
          </cell>
          <cell r="E684">
            <v>50102</v>
          </cell>
          <cell r="F684" t="str">
            <v>Вспомогательное оборудование</v>
          </cell>
          <cell r="G684" t="str">
            <v>Отдел охраны труда, промышленной безопасности и экологии</v>
          </cell>
          <cell r="H684" t="str">
            <v>Инвестиционная деятельность</v>
          </cell>
          <cell r="I684" t="str">
            <v>Выбытия</v>
          </cell>
        </row>
        <row r="685">
          <cell r="C685">
            <v>0</v>
          </cell>
          <cell r="D685">
            <v>0</v>
          </cell>
          <cell r="E685">
            <v>50703</v>
          </cell>
          <cell r="F685" t="str">
            <v>Прочие СМР (строительные работы)</v>
          </cell>
          <cell r="G685" t="str">
            <v>Отдел охраны труда, промышленной безопасности и экологии</v>
          </cell>
          <cell r="H685" t="str">
            <v>Инвестиционная деятельность</v>
          </cell>
          <cell r="I685" t="str">
            <v>Выбытия</v>
          </cell>
        </row>
        <row r="686">
          <cell r="C686">
            <v>0</v>
          </cell>
          <cell r="D686">
            <v>0</v>
          </cell>
          <cell r="E686">
            <v>0</v>
          </cell>
          <cell r="F686" t="str">
            <v>ИТОГО ПОСТУПЛЕНИЯ РОСНАНО</v>
          </cell>
          <cell r="G686">
            <v>0</v>
          </cell>
          <cell r="H686">
            <v>0</v>
          </cell>
          <cell r="I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 t="str">
            <v>ИТОГО ВЫБЫТИЯ РОСНАНО</v>
          </cell>
          <cell r="G687">
            <v>0</v>
          </cell>
          <cell r="H687">
            <v>0</v>
          </cell>
          <cell r="I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</row>
        <row r="733">
          <cell r="G733" t="str">
            <v>Производственная служба</v>
          </cell>
        </row>
        <row r="734">
          <cell r="C734">
            <v>0</v>
          </cell>
          <cell r="D734">
            <v>0</v>
          </cell>
          <cell r="E734" t="str">
            <v>Бюджетная заявка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</row>
        <row r="736">
          <cell r="C736">
            <v>0</v>
          </cell>
          <cell r="D736">
            <v>0</v>
          </cell>
          <cell r="E736" t="str">
            <v>Компания:</v>
          </cell>
          <cell r="F736" t="str">
            <v>Хевел</v>
          </cell>
          <cell r="G736">
            <v>0</v>
          </cell>
          <cell r="H736">
            <v>0</v>
          </cell>
          <cell r="I736">
            <v>0</v>
          </cell>
        </row>
        <row r="737">
          <cell r="C737">
            <v>0</v>
          </cell>
          <cell r="D737">
            <v>0</v>
          </cell>
          <cell r="E737" t="str">
            <v>Бизнес-единица:</v>
          </cell>
          <cell r="F737" t="str">
            <v>ЗАВОД</v>
          </cell>
          <cell r="G737">
            <v>0</v>
          </cell>
          <cell r="H737">
            <v>0</v>
          </cell>
          <cell r="I737">
            <v>0</v>
          </cell>
        </row>
        <row r="738">
          <cell r="C738">
            <v>0</v>
          </cell>
          <cell r="D738">
            <v>0</v>
          </cell>
          <cell r="E738" t="str">
            <v>ЦФУ:</v>
          </cell>
          <cell r="F738" t="str">
            <v>Производственная служба</v>
          </cell>
          <cell r="G738">
            <v>0</v>
          </cell>
          <cell r="H738">
            <v>0</v>
          </cell>
          <cell r="I738">
            <v>0</v>
          </cell>
        </row>
        <row r="739">
          <cell r="C739">
            <v>0</v>
          </cell>
          <cell r="D739">
            <v>0</v>
          </cell>
          <cell r="E739" t="str">
            <v>Период:</v>
          </cell>
          <cell r="F739" t="str">
            <v>окт 2014 - дек 2015</v>
          </cell>
          <cell r="G739">
            <v>0</v>
          </cell>
          <cell r="H739">
            <v>0</v>
          </cell>
          <cell r="I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</row>
        <row r="741">
          <cell r="C741">
            <v>0</v>
          </cell>
          <cell r="D741">
            <v>0</v>
          </cell>
          <cell r="E741" t="str">
            <v>Бюджет РЕНОВА: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</row>
        <row r="743">
          <cell r="C743">
            <v>0</v>
          </cell>
          <cell r="D743">
            <v>0</v>
          </cell>
          <cell r="E743" t="str">
            <v>КСР</v>
          </cell>
          <cell r="F743" t="str">
            <v>Статья БДДС</v>
          </cell>
          <cell r="G743" t="str">
            <v>Подразделение</v>
          </cell>
          <cell r="H743" t="str">
            <v>Деятельность</v>
          </cell>
          <cell r="I743" t="str">
            <v>Движение</v>
          </cell>
        </row>
        <row r="744">
          <cell r="C744">
            <v>1210</v>
          </cell>
          <cell r="D744" t="str">
            <v>Производственные выплаты</v>
          </cell>
          <cell r="E744">
            <v>121962</v>
          </cell>
          <cell r="F744" t="str">
            <v>Ремонт и обслуживание оборудования (МЗ)</v>
          </cell>
          <cell r="G744" t="str">
            <v>Производственная служба</v>
          </cell>
          <cell r="H744" t="str">
            <v>Операционная деятельность</v>
          </cell>
          <cell r="I744" t="str">
            <v>Выбытия</v>
          </cell>
        </row>
        <row r="745">
          <cell r="C745">
            <v>1210</v>
          </cell>
          <cell r="D745" t="str">
            <v>Производственные выплаты</v>
          </cell>
          <cell r="E745">
            <v>12198001</v>
          </cell>
          <cell r="F745" t="str">
            <v>Инструмент</v>
          </cell>
          <cell r="G745" t="str">
            <v>Производственная служба</v>
          </cell>
          <cell r="H745" t="str">
            <v>Операционная деятельность</v>
          </cell>
          <cell r="I745" t="str">
            <v>Выбытия</v>
          </cell>
        </row>
        <row r="746">
          <cell r="C746">
            <v>1210</v>
          </cell>
          <cell r="D746" t="str">
            <v>Производственные выплаты</v>
          </cell>
          <cell r="E746">
            <v>12198014</v>
          </cell>
          <cell r="F746" t="str">
            <v>Прочие услуги производственного характера (ОПР)</v>
          </cell>
          <cell r="G746" t="str">
            <v>Производственная служба</v>
          </cell>
          <cell r="H746" t="str">
            <v>Операционная деятельность</v>
          </cell>
          <cell r="I746" t="str">
            <v>Выбытия</v>
          </cell>
        </row>
        <row r="747">
          <cell r="C747">
            <v>1230</v>
          </cell>
          <cell r="D747" t="str">
            <v>Административно-управленческие расходы</v>
          </cell>
          <cell r="E747">
            <v>401</v>
          </cell>
          <cell r="F747" t="str">
            <v>Командировочные расходы</v>
          </cell>
          <cell r="G747" t="str">
            <v>Производственная служба</v>
          </cell>
          <cell r="H747" t="str">
            <v>Операционная деятельность</v>
          </cell>
          <cell r="I747" t="str">
            <v>Выбытия</v>
          </cell>
        </row>
        <row r="748">
          <cell r="C748">
            <v>2210</v>
          </cell>
          <cell r="D748" t="str">
            <v>Инвестиции в основные средства</v>
          </cell>
          <cell r="E748">
            <v>221226</v>
          </cell>
          <cell r="F748" t="str">
            <v>Прочее вспомогательное производственное оборудование</v>
          </cell>
          <cell r="G748" t="str">
            <v>Производственная служба</v>
          </cell>
          <cell r="H748" t="str">
            <v>Инвестиционная деятельность</v>
          </cell>
          <cell r="I748" t="str">
            <v>Выбытия</v>
          </cell>
        </row>
        <row r="749">
          <cell r="C749">
            <v>0</v>
          </cell>
          <cell r="D749">
            <v>0</v>
          </cell>
          <cell r="E749">
            <v>0</v>
          </cell>
          <cell r="F749" t="str">
            <v>ИТОГО ПОСТУПЛЕНИЯ РЕНОВА</v>
          </cell>
          <cell r="G749">
            <v>0</v>
          </cell>
          <cell r="H749">
            <v>0</v>
          </cell>
          <cell r="I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 t="str">
            <v>ИТОГО ВЫБЫТИЯ РЕНОВА</v>
          </cell>
          <cell r="G750">
            <v>0</v>
          </cell>
          <cell r="H750">
            <v>0</v>
          </cell>
          <cell r="I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</row>
        <row r="754">
          <cell r="C754">
            <v>0</v>
          </cell>
          <cell r="D754">
            <v>0</v>
          </cell>
          <cell r="E754" t="str">
            <v>Бюджет РОСНАНО: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</row>
        <row r="756">
          <cell r="C756">
            <v>0</v>
          </cell>
          <cell r="D756">
            <v>0</v>
          </cell>
          <cell r="E756" t="str">
            <v>КСР</v>
          </cell>
          <cell r="F756" t="str">
            <v>Статья БДДС</v>
          </cell>
          <cell r="G756" t="str">
            <v>Подразделение</v>
          </cell>
          <cell r="H756" t="str">
            <v>Деятельность</v>
          </cell>
          <cell r="I756" t="str">
            <v>Движение</v>
          </cell>
        </row>
        <row r="757">
          <cell r="C757">
            <v>0</v>
          </cell>
          <cell r="D757">
            <v>0</v>
          </cell>
          <cell r="E757">
            <v>20199</v>
          </cell>
          <cell r="F757" t="str">
            <v>Прочие материальные затраты</v>
          </cell>
          <cell r="G757" t="str">
            <v>Производственная служба</v>
          </cell>
          <cell r="H757" t="str">
            <v>Операционная деятельность</v>
          </cell>
          <cell r="I757" t="str">
            <v>Выбытия</v>
          </cell>
        </row>
        <row r="758">
          <cell r="C758">
            <v>0</v>
          </cell>
          <cell r="D758">
            <v>0</v>
          </cell>
          <cell r="E758">
            <v>20299</v>
          </cell>
          <cell r="F758" t="str">
            <v>Прочие услуги производственного характера</v>
          </cell>
          <cell r="G758" t="str">
            <v>Производственная служба</v>
          </cell>
          <cell r="H758" t="str">
            <v>Операционная деятельность</v>
          </cell>
          <cell r="I758" t="str">
            <v>Выбытия</v>
          </cell>
        </row>
        <row r="759">
          <cell r="C759">
            <v>0</v>
          </cell>
          <cell r="D759">
            <v>0</v>
          </cell>
          <cell r="E759">
            <v>20601</v>
          </cell>
          <cell r="F759" t="str">
            <v>Командировочные расходы</v>
          </cell>
          <cell r="G759" t="str">
            <v>Производственная служба</v>
          </cell>
          <cell r="H759" t="str">
            <v>Операционная деятельность</v>
          </cell>
          <cell r="I759" t="str">
            <v>Выбытия</v>
          </cell>
        </row>
        <row r="760">
          <cell r="C760">
            <v>0</v>
          </cell>
          <cell r="D760">
            <v>0</v>
          </cell>
          <cell r="E760">
            <v>0</v>
          </cell>
          <cell r="F760" t="str">
            <v>ИТОГО ПОСТУПЛЕНИЯ РОСНАНО</v>
          </cell>
          <cell r="G760">
            <v>0</v>
          </cell>
          <cell r="H760">
            <v>0</v>
          </cell>
          <cell r="I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 t="str">
            <v>ИТОГО ВЫБЫТИЯ РОСНАНО</v>
          </cell>
          <cell r="G761">
            <v>0</v>
          </cell>
          <cell r="H761">
            <v>0</v>
          </cell>
          <cell r="I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</row>
        <row r="814">
          <cell r="G814" t="str">
            <v>Управление по безопасности и режиму</v>
          </cell>
        </row>
        <row r="815">
          <cell r="C815">
            <v>0</v>
          </cell>
          <cell r="D815">
            <v>0</v>
          </cell>
          <cell r="E815" t="str">
            <v>Бюджетная заявка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</row>
        <row r="817">
          <cell r="C817">
            <v>0</v>
          </cell>
          <cell r="D817">
            <v>0</v>
          </cell>
          <cell r="E817" t="str">
            <v>Компания:</v>
          </cell>
          <cell r="F817" t="str">
            <v>Хевел</v>
          </cell>
          <cell r="G817">
            <v>0</v>
          </cell>
          <cell r="H817">
            <v>0</v>
          </cell>
          <cell r="I817">
            <v>0</v>
          </cell>
        </row>
        <row r="818">
          <cell r="C818">
            <v>0</v>
          </cell>
          <cell r="D818">
            <v>0</v>
          </cell>
          <cell r="E818" t="str">
            <v>Бизнес-единица:</v>
          </cell>
          <cell r="F818" t="str">
            <v>ЗАВОД</v>
          </cell>
          <cell r="G818">
            <v>0</v>
          </cell>
          <cell r="H818">
            <v>0</v>
          </cell>
          <cell r="I818">
            <v>0</v>
          </cell>
        </row>
        <row r="819">
          <cell r="C819">
            <v>0</v>
          </cell>
          <cell r="D819">
            <v>0</v>
          </cell>
          <cell r="E819" t="str">
            <v>ЦФУ:</v>
          </cell>
          <cell r="F819" t="str">
            <v>Управление по безопасности и режиму (Завод)</v>
          </cell>
          <cell r="G819">
            <v>0</v>
          </cell>
          <cell r="H819">
            <v>0</v>
          </cell>
          <cell r="I819">
            <v>0</v>
          </cell>
        </row>
        <row r="820">
          <cell r="C820">
            <v>0</v>
          </cell>
          <cell r="D820">
            <v>0</v>
          </cell>
          <cell r="E820" t="str">
            <v>Период:</v>
          </cell>
          <cell r="F820" t="str">
            <v>окт 2014 - дек 2015</v>
          </cell>
          <cell r="G820">
            <v>0</v>
          </cell>
          <cell r="H820">
            <v>0</v>
          </cell>
          <cell r="I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</row>
        <row r="822">
          <cell r="C822">
            <v>0</v>
          </cell>
          <cell r="D822">
            <v>0</v>
          </cell>
          <cell r="E822" t="str">
            <v>Бюджет РЕНОВА: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</row>
        <row r="823"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</row>
        <row r="824">
          <cell r="C824">
            <v>0</v>
          </cell>
          <cell r="D824">
            <v>0</v>
          </cell>
          <cell r="E824" t="str">
            <v>КСР</v>
          </cell>
          <cell r="F824" t="str">
            <v>Статья БДДС</v>
          </cell>
          <cell r="G824" t="str">
            <v>Подразделение</v>
          </cell>
          <cell r="H824" t="str">
            <v>Деятельность</v>
          </cell>
          <cell r="I824" t="str">
            <v>Движение</v>
          </cell>
        </row>
        <row r="825">
          <cell r="C825">
            <v>1230</v>
          </cell>
          <cell r="D825" t="str">
            <v>Административно-управленческие расходы</v>
          </cell>
          <cell r="E825">
            <v>401</v>
          </cell>
          <cell r="F825" t="str">
            <v>Командировочные расходы</v>
          </cell>
          <cell r="G825" t="str">
            <v>Управление по безопасности и режиму (Завод)</v>
          </cell>
          <cell r="H825" t="str">
            <v>Операционная деятельность</v>
          </cell>
          <cell r="I825" t="str">
            <v>Выбытия</v>
          </cell>
        </row>
        <row r="826">
          <cell r="C826">
            <v>1230</v>
          </cell>
          <cell r="D826" t="str">
            <v>Административно-управленческие расходы</v>
          </cell>
          <cell r="E826">
            <v>1101</v>
          </cell>
          <cell r="F826" t="str">
            <v>Услуги по охране объектов и персонала</v>
          </cell>
          <cell r="G826" t="str">
            <v>Управление по безопасности и режиму (Завод)</v>
          </cell>
          <cell r="H826" t="str">
            <v>Операционная деятельность</v>
          </cell>
          <cell r="I826" t="str">
            <v>Выбытия</v>
          </cell>
        </row>
        <row r="827">
          <cell r="C827">
            <v>1230</v>
          </cell>
          <cell r="D827" t="str">
            <v>Административно-управленческие расходы</v>
          </cell>
          <cell r="E827">
            <v>1102</v>
          </cell>
          <cell r="F827" t="str">
            <v>Информационная безопасность</v>
          </cell>
          <cell r="G827" t="str">
            <v>Управление по безопасности и режиму (Завод)</v>
          </cell>
          <cell r="H827" t="str">
            <v>Операционная деятельность</v>
          </cell>
          <cell r="I827" t="str">
            <v>Выбытия</v>
          </cell>
        </row>
        <row r="828">
          <cell r="C828">
            <v>1230</v>
          </cell>
          <cell r="D828" t="str">
            <v>Административно-управленческие расходы</v>
          </cell>
          <cell r="E828">
            <v>1505</v>
          </cell>
          <cell r="F828" t="str">
            <v>Прочие расходы (инвестиции АУР)</v>
          </cell>
          <cell r="G828" t="str">
            <v>Управление по безопасности и режиму (Завод)</v>
          </cell>
          <cell r="H828" t="str">
            <v>Операционная деятельность</v>
          </cell>
          <cell r="I828" t="str">
            <v>Выбытия</v>
          </cell>
        </row>
        <row r="829">
          <cell r="C829">
            <v>0</v>
          </cell>
          <cell r="D829">
            <v>0</v>
          </cell>
          <cell r="E829">
            <v>0</v>
          </cell>
          <cell r="F829" t="str">
            <v>ИТОГО ПОСТУПЛЕНИЯ РЕНОВА</v>
          </cell>
          <cell r="G829">
            <v>0</v>
          </cell>
          <cell r="H829">
            <v>0</v>
          </cell>
          <cell r="I829">
            <v>0</v>
          </cell>
        </row>
        <row r="830">
          <cell r="C830">
            <v>0</v>
          </cell>
          <cell r="D830">
            <v>0</v>
          </cell>
          <cell r="E830">
            <v>0</v>
          </cell>
          <cell r="F830" t="str">
            <v>ИТОГО ВЫБЫТИЯ РЕНОВА</v>
          </cell>
          <cell r="G830">
            <v>0</v>
          </cell>
          <cell r="H830">
            <v>0</v>
          </cell>
          <cell r="I830">
            <v>0</v>
          </cell>
        </row>
        <row r="831"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</row>
        <row r="832"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</row>
        <row r="833"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</row>
        <row r="834">
          <cell r="C834">
            <v>0</v>
          </cell>
          <cell r="D834">
            <v>0</v>
          </cell>
          <cell r="E834" t="str">
            <v>Бюджет РОСНАНО: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</row>
        <row r="835"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</row>
        <row r="836">
          <cell r="C836">
            <v>0</v>
          </cell>
          <cell r="D836">
            <v>0</v>
          </cell>
          <cell r="E836" t="str">
            <v>КСР</v>
          </cell>
          <cell r="F836" t="str">
            <v>Статья БДДС</v>
          </cell>
          <cell r="G836" t="str">
            <v>Подразделение</v>
          </cell>
          <cell r="H836" t="str">
            <v>Деятельность</v>
          </cell>
          <cell r="I836" t="str">
            <v>Движение</v>
          </cell>
        </row>
        <row r="837">
          <cell r="C837">
            <v>0</v>
          </cell>
          <cell r="D837">
            <v>0</v>
          </cell>
          <cell r="E837">
            <v>20508</v>
          </cell>
          <cell r="F837" t="str">
            <v>Услуги пожарной, вневедомственной и сторожевой охраны</v>
          </cell>
          <cell r="G837" t="str">
            <v>Управление по безопасности и режиму (Завод)</v>
          </cell>
          <cell r="H837" t="str">
            <v>Операционная деятельность</v>
          </cell>
          <cell r="I837" t="str">
            <v>Выбытия</v>
          </cell>
        </row>
        <row r="838">
          <cell r="C838">
            <v>0</v>
          </cell>
          <cell r="D838">
            <v>0</v>
          </cell>
          <cell r="E838">
            <v>20601</v>
          </cell>
          <cell r="F838" t="str">
            <v>Командировочные расходы</v>
          </cell>
          <cell r="G838" t="str">
            <v>Управление по безопасности и режиму (Завод)</v>
          </cell>
          <cell r="H838" t="str">
            <v>Операционная деятельность</v>
          </cell>
          <cell r="I838" t="str">
            <v>Выбытия</v>
          </cell>
        </row>
        <row r="839">
          <cell r="C839">
            <v>0</v>
          </cell>
          <cell r="D839">
            <v>0</v>
          </cell>
          <cell r="E839">
            <v>22500</v>
          </cell>
          <cell r="F839" t="str">
            <v>Расходы на службу безопасности</v>
          </cell>
          <cell r="G839" t="str">
            <v>Управление по безопасности и режиму (Завод)</v>
          </cell>
          <cell r="H839" t="str">
            <v>Операционная деятельность</v>
          </cell>
          <cell r="I839" t="str">
            <v>Выбытия</v>
          </cell>
        </row>
        <row r="840">
          <cell r="C840">
            <v>0</v>
          </cell>
          <cell r="D840">
            <v>0</v>
          </cell>
          <cell r="E840">
            <v>50106</v>
          </cell>
          <cell r="F840" t="str">
            <v>Оборудование для службы безопасности</v>
          </cell>
          <cell r="G840" t="str">
            <v>Управление по безопасности и режиму (Завод)</v>
          </cell>
          <cell r="H840" t="str">
            <v>Инвестиционная деятельность</v>
          </cell>
          <cell r="I840" t="str">
            <v>Выбытия</v>
          </cell>
        </row>
        <row r="841">
          <cell r="C841">
            <v>0</v>
          </cell>
          <cell r="D841">
            <v>0</v>
          </cell>
          <cell r="E841">
            <v>0</v>
          </cell>
          <cell r="F841" t="str">
            <v>ИТОГО ПОСТУПЛЕНИЯ РОСНАНО</v>
          </cell>
          <cell r="G841">
            <v>0</v>
          </cell>
          <cell r="H841">
            <v>0</v>
          </cell>
          <cell r="I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 t="str">
            <v>ИТОГО ВЫБЫТИЯ РОСНАНО</v>
          </cell>
          <cell r="G842">
            <v>0</v>
          </cell>
          <cell r="H842">
            <v>0</v>
          </cell>
          <cell r="I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</row>
        <row r="895">
          <cell r="G895" t="str">
            <v>Служба главного технолога</v>
          </cell>
        </row>
        <row r="896">
          <cell r="C896">
            <v>0</v>
          </cell>
          <cell r="D896">
            <v>0</v>
          </cell>
          <cell r="E896" t="str">
            <v>Бюджетная заявка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</row>
        <row r="898">
          <cell r="C898">
            <v>0</v>
          </cell>
          <cell r="D898">
            <v>0</v>
          </cell>
          <cell r="E898" t="str">
            <v>Компания:</v>
          </cell>
          <cell r="F898" t="str">
            <v>Хевел</v>
          </cell>
          <cell r="G898">
            <v>0</v>
          </cell>
          <cell r="H898">
            <v>0</v>
          </cell>
          <cell r="I898">
            <v>0</v>
          </cell>
        </row>
        <row r="899">
          <cell r="C899">
            <v>0</v>
          </cell>
          <cell r="D899">
            <v>0</v>
          </cell>
          <cell r="E899" t="str">
            <v>Бизнес-единица:</v>
          </cell>
          <cell r="F899" t="str">
            <v>ЗАВОД</v>
          </cell>
          <cell r="G899">
            <v>0</v>
          </cell>
          <cell r="H899">
            <v>0</v>
          </cell>
          <cell r="I899">
            <v>0</v>
          </cell>
        </row>
        <row r="900">
          <cell r="C900">
            <v>0</v>
          </cell>
          <cell r="D900">
            <v>0</v>
          </cell>
          <cell r="E900" t="str">
            <v>ЦФУ:</v>
          </cell>
          <cell r="F900" t="str">
            <v>Служба главного технолога</v>
          </cell>
          <cell r="G900">
            <v>0</v>
          </cell>
          <cell r="H900">
            <v>0</v>
          </cell>
          <cell r="I900">
            <v>0</v>
          </cell>
        </row>
        <row r="901">
          <cell r="C901">
            <v>0</v>
          </cell>
          <cell r="D901">
            <v>0</v>
          </cell>
          <cell r="E901" t="str">
            <v>Период:</v>
          </cell>
          <cell r="F901" t="str">
            <v>окт 2014 - дек 2015</v>
          </cell>
          <cell r="G901">
            <v>0</v>
          </cell>
          <cell r="H901">
            <v>0</v>
          </cell>
          <cell r="I901">
            <v>0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</row>
        <row r="903">
          <cell r="C903">
            <v>0</v>
          </cell>
          <cell r="D903">
            <v>0</v>
          </cell>
          <cell r="E903" t="str">
            <v>Бюджет РЕНОВА: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</row>
        <row r="904"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</row>
        <row r="905">
          <cell r="C905">
            <v>0</v>
          </cell>
          <cell r="D905">
            <v>0</v>
          </cell>
          <cell r="E905" t="str">
            <v>КСР</v>
          </cell>
          <cell r="F905" t="str">
            <v>Статья БДДС</v>
          </cell>
          <cell r="G905" t="str">
            <v>Подразделение</v>
          </cell>
          <cell r="H905" t="str">
            <v>Деятельность</v>
          </cell>
          <cell r="I905" t="str">
            <v>Движение</v>
          </cell>
        </row>
        <row r="906">
          <cell r="C906">
            <v>1230</v>
          </cell>
          <cell r="D906" t="str">
            <v>Административно-управленческие расходы</v>
          </cell>
          <cell r="E906">
            <v>401</v>
          </cell>
          <cell r="F906" t="str">
            <v>Командировочные расходы</v>
          </cell>
          <cell r="G906" t="str">
            <v>Служба главного технолога</v>
          </cell>
          <cell r="H906" t="str">
            <v>Операционная деятельность</v>
          </cell>
          <cell r="I906" t="str">
            <v>Выбытия</v>
          </cell>
        </row>
        <row r="907">
          <cell r="C907">
            <v>1230</v>
          </cell>
          <cell r="D907" t="str">
            <v>Административно-управленческие расходы</v>
          </cell>
          <cell r="E907">
            <v>1204</v>
          </cell>
          <cell r="F907" t="str">
            <v>Консультационно-информационные услуги</v>
          </cell>
          <cell r="G907" t="str">
            <v>Служба главного технолога</v>
          </cell>
          <cell r="H907" t="str">
            <v>Операционная деятельность</v>
          </cell>
          <cell r="I907" t="str">
            <v>Выбытия</v>
          </cell>
        </row>
        <row r="908">
          <cell r="C908">
            <v>2220</v>
          </cell>
          <cell r="D908" t="str">
            <v>НИОКР</v>
          </cell>
          <cell r="E908">
            <v>2220</v>
          </cell>
          <cell r="F908" t="str">
            <v>НИОКР</v>
          </cell>
          <cell r="G908" t="str">
            <v>Служба главного технолога</v>
          </cell>
          <cell r="H908">
            <v>0</v>
          </cell>
          <cell r="I908" t="str">
            <v>Выбытия</v>
          </cell>
        </row>
        <row r="909">
          <cell r="C909">
            <v>0</v>
          </cell>
          <cell r="D909">
            <v>0</v>
          </cell>
          <cell r="E909">
            <v>0</v>
          </cell>
          <cell r="F909" t="str">
            <v>ИТОГО ПОСТУПЛЕНИЯ РЕНОВА</v>
          </cell>
          <cell r="G909">
            <v>0</v>
          </cell>
          <cell r="H909">
            <v>0</v>
          </cell>
          <cell r="I909">
            <v>0</v>
          </cell>
        </row>
        <row r="910">
          <cell r="C910">
            <v>0</v>
          </cell>
          <cell r="D910">
            <v>0</v>
          </cell>
          <cell r="E910">
            <v>0</v>
          </cell>
          <cell r="F910" t="str">
            <v>ИТОГО ВЫБЫТИЯ РЕНОВА</v>
          </cell>
          <cell r="G910">
            <v>0</v>
          </cell>
          <cell r="H910">
            <v>0</v>
          </cell>
          <cell r="I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</row>
        <row r="914">
          <cell r="C914">
            <v>0</v>
          </cell>
          <cell r="D914">
            <v>0</v>
          </cell>
          <cell r="E914" t="str">
            <v>Бюджет РОСНАНО: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</row>
        <row r="916">
          <cell r="C916">
            <v>0</v>
          </cell>
          <cell r="D916">
            <v>0</v>
          </cell>
          <cell r="E916" t="str">
            <v>КСР</v>
          </cell>
          <cell r="F916" t="str">
            <v>Статья БДДС</v>
          </cell>
          <cell r="G916" t="str">
            <v>Подразделение</v>
          </cell>
          <cell r="H916" t="str">
            <v>Деятельность</v>
          </cell>
          <cell r="I916" t="str">
            <v>Движение</v>
          </cell>
        </row>
        <row r="917">
          <cell r="C917">
            <v>0</v>
          </cell>
          <cell r="D917">
            <v>0</v>
          </cell>
          <cell r="E917">
            <v>20507</v>
          </cell>
          <cell r="F917" t="str">
            <v>Консультационные услуги (семинары)</v>
          </cell>
          <cell r="G917" t="str">
            <v>Служба главного технолога</v>
          </cell>
          <cell r="H917" t="str">
            <v>Операционная деятельность</v>
          </cell>
          <cell r="I917" t="str">
            <v>Выбытия</v>
          </cell>
        </row>
        <row r="918">
          <cell r="C918">
            <v>0</v>
          </cell>
          <cell r="D918">
            <v>0</v>
          </cell>
          <cell r="E918">
            <v>20601</v>
          </cell>
          <cell r="F918" t="str">
            <v>Командировочные расходы</v>
          </cell>
          <cell r="G918" t="str">
            <v>Служба главного технолога</v>
          </cell>
          <cell r="H918" t="str">
            <v>Операционная деятельность</v>
          </cell>
          <cell r="I918" t="str">
            <v>Выбытия</v>
          </cell>
        </row>
        <row r="919">
          <cell r="C919">
            <v>0</v>
          </cell>
          <cell r="D919">
            <v>0</v>
          </cell>
          <cell r="E919">
            <v>50400</v>
          </cell>
          <cell r="F919" t="str">
            <v>Расходы на НИР и НИОКР</v>
          </cell>
          <cell r="G919" t="str">
            <v>Служба главного технолога</v>
          </cell>
          <cell r="H919" t="str">
            <v>Инвестиционная деятельность</v>
          </cell>
          <cell r="I919" t="str">
            <v>Выбытия</v>
          </cell>
        </row>
        <row r="920">
          <cell r="C920">
            <v>0</v>
          </cell>
          <cell r="D920">
            <v>0</v>
          </cell>
          <cell r="E920">
            <v>0</v>
          </cell>
          <cell r="F920" t="str">
            <v>ИТОГО ПОСТУПЛЕНИЯ РОСНАНО</v>
          </cell>
          <cell r="G920">
            <v>0</v>
          </cell>
          <cell r="H920">
            <v>0</v>
          </cell>
          <cell r="I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 t="str">
            <v>ИТОГО ВЫБЫТИЯ РОСНАНО</v>
          </cell>
          <cell r="G921">
            <v>0</v>
          </cell>
          <cell r="H921">
            <v>0</v>
          </cell>
          <cell r="I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</row>
        <row r="934"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</row>
        <row r="937"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</row>
        <row r="942"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</row>
        <row r="948"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</row>
        <row r="949"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</row>
        <row r="951"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</row>
        <row r="953"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</row>
        <row r="956"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</row>
        <row r="976">
          <cell r="G976" t="str">
            <v>Служба контроля качества</v>
          </cell>
        </row>
        <row r="977">
          <cell r="C977">
            <v>0</v>
          </cell>
          <cell r="D977">
            <v>0</v>
          </cell>
          <cell r="E977" t="str">
            <v>Бюджетная заявка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</row>
        <row r="979">
          <cell r="C979">
            <v>0</v>
          </cell>
          <cell r="D979">
            <v>0</v>
          </cell>
          <cell r="E979" t="str">
            <v>Компания:</v>
          </cell>
          <cell r="F979" t="str">
            <v>Хевел</v>
          </cell>
          <cell r="G979">
            <v>0</v>
          </cell>
          <cell r="H979">
            <v>0</v>
          </cell>
          <cell r="I979">
            <v>0</v>
          </cell>
        </row>
        <row r="980">
          <cell r="C980">
            <v>0</v>
          </cell>
          <cell r="D980">
            <v>0</v>
          </cell>
          <cell r="E980" t="str">
            <v>Бизнес-единица:</v>
          </cell>
          <cell r="F980" t="str">
            <v>ЗАВОД</v>
          </cell>
          <cell r="G980">
            <v>0</v>
          </cell>
          <cell r="H980">
            <v>0</v>
          </cell>
          <cell r="I980">
            <v>0</v>
          </cell>
        </row>
        <row r="981">
          <cell r="C981">
            <v>0</v>
          </cell>
          <cell r="D981">
            <v>0</v>
          </cell>
          <cell r="E981" t="str">
            <v>ЦФУ:</v>
          </cell>
          <cell r="F981" t="str">
            <v>Служба контроля качества</v>
          </cell>
          <cell r="G981">
            <v>0</v>
          </cell>
          <cell r="H981">
            <v>0</v>
          </cell>
          <cell r="I981">
            <v>0</v>
          </cell>
        </row>
        <row r="982">
          <cell r="C982">
            <v>0</v>
          </cell>
          <cell r="D982">
            <v>0</v>
          </cell>
          <cell r="E982" t="str">
            <v>Период:</v>
          </cell>
          <cell r="F982" t="str">
            <v>окт 2014 - дек 2015</v>
          </cell>
          <cell r="G982">
            <v>0</v>
          </cell>
          <cell r="H982">
            <v>0</v>
          </cell>
          <cell r="I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</row>
        <row r="984">
          <cell r="C984">
            <v>0</v>
          </cell>
          <cell r="D984">
            <v>0</v>
          </cell>
          <cell r="E984" t="str">
            <v>Бюджет РЕНОВА: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</row>
        <row r="986">
          <cell r="C986">
            <v>0</v>
          </cell>
          <cell r="D986">
            <v>0</v>
          </cell>
          <cell r="E986" t="str">
            <v>КСР</v>
          </cell>
          <cell r="F986" t="str">
            <v>Статья БДДС</v>
          </cell>
          <cell r="G986" t="str">
            <v>Подразделение</v>
          </cell>
          <cell r="H986" t="str">
            <v>Деятельность</v>
          </cell>
          <cell r="I986" t="str">
            <v>Движение</v>
          </cell>
        </row>
        <row r="987">
          <cell r="C987">
            <v>1210</v>
          </cell>
          <cell r="D987" t="str">
            <v>Производственные выплаты</v>
          </cell>
          <cell r="E987">
            <v>12198001</v>
          </cell>
          <cell r="F987" t="str">
            <v>Инструмент</v>
          </cell>
          <cell r="G987" t="str">
            <v>Служба контроля качества</v>
          </cell>
          <cell r="H987" t="str">
            <v>Операционная деятельность</v>
          </cell>
          <cell r="I987" t="str">
            <v>Выбытия</v>
          </cell>
        </row>
        <row r="988">
          <cell r="C988">
            <v>1210</v>
          </cell>
          <cell r="D988" t="str">
            <v>Производственные выплаты</v>
          </cell>
          <cell r="E988">
            <v>12198002</v>
          </cell>
          <cell r="F988" t="str">
            <v>Запчасти и материалы эксплуатационные</v>
          </cell>
          <cell r="G988" t="str">
            <v>Служба контроля качества</v>
          </cell>
          <cell r="H988" t="str">
            <v>Операционная деятельность</v>
          </cell>
          <cell r="I988" t="str">
            <v>Выбытия</v>
          </cell>
        </row>
        <row r="989">
          <cell r="C989">
            <v>1210</v>
          </cell>
          <cell r="D989" t="str">
            <v>Производственные выплаты</v>
          </cell>
          <cell r="E989">
            <v>12198012</v>
          </cell>
          <cell r="F989" t="str">
            <v>Метрология оборудования</v>
          </cell>
          <cell r="G989" t="str">
            <v>Служба контроля качества</v>
          </cell>
          <cell r="H989" t="str">
            <v>Операционная деятельность</v>
          </cell>
          <cell r="I989" t="str">
            <v>Выбытия</v>
          </cell>
        </row>
        <row r="990">
          <cell r="C990">
            <v>1230</v>
          </cell>
          <cell r="D990" t="str">
            <v>Административно-управленческие расходы</v>
          </cell>
          <cell r="E990">
            <v>401</v>
          </cell>
          <cell r="F990" t="str">
            <v>Командировочные расходы</v>
          </cell>
          <cell r="G990" t="str">
            <v>Служба контроля качества</v>
          </cell>
          <cell r="H990" t="str">
            <v>Операционная деятельность</v>
          </cell>
          <cell r="I990" t="str">
            <v>Выбытия</v>
          </cell>
        </row>
        <row r="991">
          <cell r="C991">
            <v>1230</v>
          </cell>
          <cell r="D991" t="str">
            <v>Административно-управленческие расходы</v>
          </cell>
          <cell r="E991">
            <v>1204</v>
          </cell>
          <cell r="F991" t="str">
            <v>Консультационно-информационные услуги</v>
          </cell>
          <cell r="G991" t="str">
            <v>Служба контроля качества</v>
          </cell>
          <cell r="H991" t="str">
            <v>Операционная деятельность</v>
          </cell>
          <cell r="I991" t="str">
            <v>Выбытия</v>
          </cell>
        </row>
        <row r="992">
          <cell r="C992">
            <v>2210</v>
          </cell>
          <cell r="D992" t="str">
            <v>Инвестиции в основные средства</v>
          </cell>
          <cell r="E992">
            <v>221226</v>
          </cell>
          <cell r="F992" t="str">
            <v>Прочее вспомогательное производственное оборудование</v>
          </cell>
          <cell r="G992" t="str">
            <v>Служба контроля качества</v>
          </cell>
          <cell r="H992" t="str">
            <v>Инвестиционная деятельность</v>
          </cell>
          <cell r="I992" t="str">
            <v>Выбытия</v>
          </cell>
        </row>
        <row r="993">
          <cell r="C993">
            <v>0</v>
          </cell>
          <cell r="D993">
            <v>0</v>
          </cell>
          <cell r="E993">
            <v>0</v>
          </cell>
          <cell r="F993" t="str">
            <v>ИТОГО ПОСТУПЛЕНИЯ РЕНОВА</v>
          </cell>
          <cell r="G993">
            <v>0</v>
          </cell>
          <cell r="H993">
            <v>0</v>
          </cell>
          <cell r="I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 t="str">
            <v>ИТОГО ВЫБЫТИЯ РЕНОВА</v>
          </cell>
          <cell r="G994">
            <v>0</v>
          </cell>
          <cell r="H994">
            <v>0</v>
          </cell>
          <cell r="I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</row>
        <row r="998">
          <cell r="C998">
            <v>0</v>
          </cell>
          <cell r="D998">
            <v>0</v>
          </cell>
          <cell r="E998" t="str">
            <v>Бюджет РОСНАНО: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</row>
        <row r="1000">
          <cell r="C1000">
            <v>0</v>
          </cell>
          <cell r="D1000">
            <v>0</v>
          </cell>
          <cell r="E1000" t="str">
            <v>КСР</v>
          </cell>
          <cell r="F1000" t="str">
            <v>Статья БДДС</v>
          </cell>
          <cell r="G1000" t="str">
            <v>Подразделение</v>
          </cell>
          <cell r="H1000" t="str">
            <v>Деятельность</v>
          </cell>
          <cell r="I1000" t="str">
            <v>Движение</v>
          </cell>
        </row>
        <row r="1001">
          <cell r="C1001">
            <v>0</v>
          </cell>
          <cell r="D1001">
            <v>0</v>
          </cell>
          <cell r="E1001">
            <v>20199</v>
          </cell>
          <cell r="F1001" t="str">
            <v>Прочие материальные затраты</v>
          </cell>
          <cell r="G1001" t="str">
            <v>Служба контроля качества</v>
          </cell>
          <cell r="H1001" t="str">
            <v>Операционная деятельность</v>
          </cell>
          <cell r="I1001" t="str">
            <v>Выбытия</v>
          </cell>
        </row>
        <row r="1002">
          <cell r="C1002">
            <v>0</v>
          </cell>
          <cell r="D1002">
            <v>0</v>
          </cell>
          <cell r="E1002">
            <v>20299</v>
          </cell>
          <cell r="F1002" t="str">
            <v>Прочие услуги производственного характера</v>
          </cell>
          <cell r="G1002" t="str">
            <v>Служба контроля качества</v>
          </cell>
          <cell r="H1002" t="str">
            <v>Операционная деятельность</v>
          </cell>
          <cell r="I1002" t="str">
            <v>Выбытия</v>
          </cell>
        </row>
        <row r="1003">
          <cell r="C1003">
            <v>0</v>
          </cell>
          <cell r="D1003">
            <v>0</v>
          </cell>
          <cell r="E1003">
            <v>20515</v>
          </cell>
          <cell r="F1003" t="str">
            <v>Услуги регистраторов, нотариальные услуги, сертификация</v>
          </cell>
          <cell r="G1003" t="str">
            <v>Служба контроля качества</v>
          </cell>
          <cell r="H1003" t="str">
            <v>Операционная деятельность</v>
          </cell>
          <cell r="I1003" t="str">
            <v>Выбытия</v>
          </cell>
        </row>
        <row r="1004">
          <cell r="C1004">
            <v>0</v>
          </cell>
          <cell r="D1004">
            <v>0</v>
          </cell>
          <cell r="E1004">
            <v>20601</v>
          </cell>
          <cell r="F1004" t="str">
            <v>Командировочные расходы</v>
          </cell>
          <cell r="G1004" t="str">
            <v>Служба контроля качества</v>
          </cell>
          <cell r="H1004" t="str">
            <v>Операционная деятельность</v>
          </cell>
          <cell r="I1004" t="str">
            <v>Выбытия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 t="str">
            <v>ИТОГО ПОСТУПЛЕНИЯ РОСНАНО</v>
          </cell>
          <cell r="G1005">
            <v>0</v>
          </cell>
          <cell r="H1005">
            <v>0</v>
          </cell>
          <cell r="I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 t="str">
            <v>ИТОГО ВЫБЫТИЯ РОСНАНО</v>
          </cell>
          <cell r="G1006">
            <v>0</v>
          </cell>
          <cell r="H1006">
            <v>0</v>
          </cell>
          <cell r="I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</row>
        <row r="1014"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</row>
        <row r="1015"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</row>
        <row r="1016"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</row>
        <row r="1042"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</row>
        <row r="1043"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</row>
        <row r="1045"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</row>
        <row r="1046"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</row>
        <row r="1047"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</row>
        <row r="1048"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</row>
        <row r="1049"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</row>
        <row r="1050"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</row>
        <row r="1056"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</row>
        <row r="1057">
          <cell r="G1057" t="str">
            <v>Менеджер по системе менеджмента качества</v>
          </cell>
        </row>
        <row r="1058">
          <cell r="C1058">
            <v>0</v>
          </cell>
          <cell r="D1058">
            <v>0</v>
          </cell>
          <cell r="E1058" t="str">
            <v>Бюджетная заявка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</row>
        <row r="1059"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</row>
        <row r="1060">
          <cell r="C1060">
            <v>0</v>
          </cell>
          <cell r="D1060">
            <v>0</v>
          </cell>
          <cell r="E1060" t="str">
            <v>Компания:</v>
          </cell>
          <cell r="F1060" t="str">
            <v>Хевел</v>
          </cell>
          <cell r="G1060">
            <v>0</v>
          </cell>
          <cell r="H1060">
            <v>0</v>
          </cell>
          <cell r="I1060">
            <v>0</v>
          </cell>
        </row>
        <row r="1061">
          <cell r="C1061">
            <v>0</v>
          </cell>
          <cell r="D1061">
            <v>0</v>
          </cell>
          <cell r="E1061" t="str">
            <v>Бизнес-единица:</v>
          </cell>
          <cell r="F1061" t="str">
            <v>ЗАВОД</v>
          </cell>
          <cell r="G1061">
            <v>0</v>
          </cell>
          <cell r="H1061">
            <v>0</v>
          </cell>
          <cell r="I1061">
            <v>0</v>
          </cell>
        </row>
        <row r="1062">
          <cell r="C1062">
            <v>0</v>
          </cell>
          <cell r="D1062">
            <v>0</v>
          </cell>
          <cell r="E1062" t="str">
            <v>ЦФУ:</v>
          </cell>
          <cell r="F1062" t="str">
            <v>Менеджер по системе менеджмента качества</v>
          </cell>
          <cell r="G1062">
            <v>0</v>
          </cell>
          <cell r="H1062">
            <v>0</v>
          </cell>
          <cell r="I1062">
            <v>0</v>
          </cell>
        </row>
        <row r="1063">
          <cell r="C1063">
            <v>0</v>
          </cell>
          <cell r="D1063">
            <v>0</v>
          </cell>
          <cell r="E1063" t="str">
            <v>Период:</v>
          </cell>
          <cell r="F1063" t="str">
            <v>окт 2014 - дек 2015</v>
          </cell>
          <cell r="G1063">
            <v>0</v>
          </cell>
          <cell r="H1063">
            <v>0</v>
          </cell>
          <cell r="I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</row>
        <row r="1065">
          <cell r="C1065">
            <v>0</v>
          </cell>
          <cell r="D1065">
            <v>0</v>
          </cell>
          <cell r="E1065" t="str">
            <v>Бюджет РЕНОВА: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</row>
        <row r="1067">
          <cell r="C1067">
            <v>0</v>
          </cell>
          <cell r="D1067">
            <v>0</v>
          </cell>
          <cell r="E1067" t="str">
            <v>КСР</v>
          </cell>
          <cell r="F1067" t="str">
            <v>Статья БДДС</v>
          </cell>
          <cell r="G1067" t="str">
            <v>Подразделение</v>
          </cell>
          <cell r="H1067" t="str">
            <v>Деятельность</v>
          </cell>
          <cell r="I1067" t="str">
            <v>Движение</v>
          </cell>
        </row>
        <row r="1068">
          <cell r="C1068">
            <v>1230</v>
          </cell>
          <cell r="D1068" t="str">
            <v>Административно-управленческие расходы</v>
          </cell>
          <cell r="E1068">
            <v>401</v>
          </cell>
          <cell r="F1068" t="str">
            <v>Командировочные расходы</v>
          </cell>
          <cell r="G1068" t="str">
            <v>Менеджер по системе менеджмента качества</v>
          </cell>
          <cell r="H1068" t="str">
            <v>Операционная деятельность</v>
          </cell>
          <cell r="I1068" t="str">
            <v>Выбытия</v>
          </cell>
        </row>
        <row r="1069">
          <cell r="C1069">
            <v>1230</v>
          </cell>
          <cell r="D1069" t="str">
            <v>Административно-управленческие расходы</v>
          </cell>
          <cell r="E1069">
            <v>1204</v>
          </cell>
          <cell r="F1069" t="str">
            <v>Консультационно-информационные услуги</v>
          </cell>
          <cell r="G1069" t="str">
            <v>Менеджер по системе менеджмента качества</v>
          </cell>
          <cell r="H1069" t="str">
            <v>Операционная деятельность</v>
          </cell>
          <cell r="I1069" t="str">
            <v>Выбытия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 t="str">
            <v>ИТОГО ПОСТУПЛЕНИЯ РЕНОВА</v>
          </cell>
          <cell r="G1070">
            <v>0</v>
          </cell>
          <cell r="H1070">
            <v>0</v>
          </cell>
          <cell r="I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 t="str">
            <v>ИТОГО ВЫБЫТИЯ РЕНОВА</v>
          </cell>
          <cell r="G1071">
            <v>0</v>
          </cell>
          <cell r="H1071">
            <v>0</v>
          </cell>
          <cell r="I1071">
            <v>0</v>
          </cell>
        </row>
        <row r="1072"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</row>
        <row r="1073"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</row>
        <row r="1074"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</row>
        <row r="1075">
          <cell r="C1075">
            <v>0</v>
          </cell>
          <cell r="D1075">
            <v>0</v>
          </cell>
          <cell r="E1075" t="str">
            <v>Бюджет РОСНАНО: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C1077">
            <v>0</v>
          </cell>
          <cell r="D1077">
            <v>0</v>
          </cell>
          <cell r="E1077" t="str">
            <v>КСР</v>
          </cell>
          <cell r="F1077" t="str">
            <v>Статья БДДС</v>
          </cell>
          <cell r="G1077" t="str">
            <v>Подразделение</v>
          </cell>
          <cell r="H1077" t="str">
            <v>Деятельность</v>
          </cell>
          <cell r="I1077" t="str">
            <v>Движение</v>
          </cell>
        </row>
        <row r="1078">
          <cell r="C1078">
            <v>0</v>
          </cell>
          <cell r="D1078">
            <v>0</v>
          </cell>
          <cell r="E1078">
            <v>20507</v>
          </cell>
          <cell r="F1078" t="str">
            <v>Консультационные услуги (семинары)</v>
          </cell>
          <cell r="G1078" t="str">
            <v>Менеджер по системе менеджмента качества</v>
          </cell>
          <cell r="H1078" t="str">
            <v>Операционная деятельность</v>
          </cell>
          <cell r="I1078" t="str">
            <v>Выбытия</v>
          </cell>
        </row>
        <row r="1079">
          <cell r="C1079">
            <v>0</v>
          </cell>
          <cell r="D1079">
            <v>0</v>
          </cell>
          <cell r="E1079">
            <v>20515</v>
          </cell>
          <cell r="F1079" t="str">
            <v>Услуги регистраторов, нотариальные услуги, сертификация</v>
          </cell>
          <cell r="G1079" t="str">
            <v>Менеджер по системе менеджмента качества</v>
          </cell>
          <cell r="H1079" t="str">
            <v>Операционная деятельность</v>
          </cell>
          <cell r="I1079" t="str">
            <v>Выбытия</v>
          </cell>
        </row>
        <row r="1080">
          <cell r="C1080">
            <v>0</v>
          </cell>
          <cell r="D1080">
            <v>0</v>
          </cell>
          <cell r="E1080">
            <v>20601</v>
          </cell>
          <cell r="F1080" t="str">
            <v>Командировочные расходы</v>
          </cell>
          <cell r="G1080" t="str">
            <v>Менеджер по системе менеджмента качества</v>
          </cell>
          <cell r="H1080" t="str">
            <v>Операционная деятельность</v>
          </cell>
          <cell r="I1080" t="str">
            <v>Выбытия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 t="str">
            <v>ИТОГО ПОСТУПЛЕНИЯ РОСНАНО</v>
          </cell>
          <cell r="G1081">
            <v>0</v>
          </cell>
          <cell r="H1081">
            <v>0</v>
          </cell>
          <cell r="I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 t="str">
            <v>ИТОГО ВЫБЫТИЯ РОСНАНО</v>
          </cell>
          <cell r="G1082">
            <v>0</v>
          </cell>
          <cell r="H1082">
            <v>0</v>
          </cell>
          <cell r="I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</row>
        <row r="1131"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</row>
        <row r="1132"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</row>
        <row r="1133"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</row>
        <row r="1134"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</row>
        <row r="1135"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</row>
        <row r="1136"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</row>
        <row r="1137"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</row>
        <row r="1138">
          <cell r="G1138" t="str">
            <v>Отдел складской логистики</v>
          </cell>
        </row>
        <row r="1139">
          <cell r="C1139">
            <v>0</v>
          </cell>
          <cell r="D1139">
            <v>0</v>
          </cell>
          <cell r="E1139" t="str">
            <v>Бюджетная заявка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</row>
        <row r="1140"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</row>
        <row r="1141">
          <cell r="C1141">
            <v>0</v>
          </cell>
          <cell r="D1141">
            <v>0</v>
          </cell>
          <cell r="E1141" t="str">
            <v>Компания:</v>
          </cell>
          <cell r="F1141" t="str">
            <v>Хевел</v>
          </cell>
          <cell r="G1141">
            <v>0</v>
          </cell>
          <cell r="H1141">
            <v>0</v>
          </cell>
          <cell r="I1141">
            <v>0</v>
          </cell>
        </row>
        <row r="1142">
          <cell r="C1142">
            <v>0</v>
          </cell>
          <cell r="D1142">
            <v>0</v>
          </cell>
          <cell r="E1142" t="str">
            <v>Бизнес-единица:</v>
          </cell>
          <cell r="F1142" t="str">
            <v>ЗАВОД</v>
          </cell>
          <cell r="G1142">
            <v>0</v>
          </cell>
          <cell r="H1142">
            <v>0</v>
          </cell>
          <cell r="I1142">
            <v>0</v>
          </cell>
        </row>
        <row r="1143">
          <cell r="C1143">
            <v>0</v>
          </cell>
          <cell r="D1143">
            <v>0</v>
          </cell>
          <cell r="E1143" t="str">
            <v>ЦФУ:</v>
          </cell>
          <cell r="F1143" t="str">
            <v>Отдел складской логистики</v>
          </cell>
          <cell r="G1143">
            <v>0</v>
          </cell>
          <cell r="H1143">
            <v>0</v>
          </cell>
          <cell r="I1143">
            <v>0</v>
          </cell>
        </row>
        <row r="1144">
          <cell r="C1144">
            <v>0</v>
          </cell>
          <cell r="D1144">
            <v>0</v>
          </cell>
          <cell r="E1144" t="str">
            <v>Период:</v>
          </cell>
          <cell r="F1144" t="str">
            <v>окт 2014 - дек 2015</v>
          </cell>
          <cell r="G1144">
            <v>0</v>
          </cell>
          <cell r="H1144">
            <v>0</v>
          </cell>
          <cell r="I1144">
            <v>0</v>
          </cell>
        </row>
        <row r="1145"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</row>
        <row r="1146">
          <cell r="C1146">
            <v>0</v>
          </cell>
          <cell r="D1146">
            <v>0</v>
          </cell>
          <cell r="E1146" t="str">
            <v>Бюджет РЕНОВА: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</row>
        <row r="1147"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</row>
        <row r="1148">
          <cell r="C1148">
            <v>0</v>
          </cell>
          <cell r="D1148">
            <v>0</v>
          </cell>
          <cell r="E1148" t="str">
            <v>КСР</v>
          </cell>
          <cell r="F1148" t="str">
            <v>Статья БДДС</v>
          </cell>
          <cell r="G1148" t="str">
            <v>Подразделение</v>
          </cell>
          <cell r="H1148" t="str">
            <v>Деятельность</v>
          </cell>
          <cell r="I1148" t="str">
            <v>Движение</v>
          </cell>
        </row>
        <row r="1149">
          <cell r="C1149">
            <v>1240</v>
          </cell>
          <cell r="D1149" t="str">
            <v>Коммерческие выплаты</v>
          </cell>
          <cell r="E1149">
            <v>1241</v>
          </cell>
          <cell r="F1149" t="str">
            <v>Расходы на хранение</v>
          </cell>
          <cell r="G1149" t="str">
            <v>Отдел складской логистики</v>
          </cell>
          <cell r="H1149" t="str">
            <v>Операционная деятельность</v>
          </cell>
          <cell r="I1149" t="str">
            <v>Выбытия</v>
          </cell>
        </row>
        <row r="1150">
          <cell r="C1150">
            <v>1210</v>
          </cell>
          <cell r="D1150" t="str">
            <v>Производственные выплаты</v>
          </cell>
          <cell r="E1150">
            <v>121961</v>
          </cell>
          <cell r="F1150" t="str">
            <v>Ремонт и обслуживание оборудования (УСО)</v>
          </cell>
          <cell r="G1150" t="str">
            <v>Отдел складской логистики</v>
          </cell>
          <cell r="H1150" t="str">
            <v>Операционная деятельность</v>
          </cell>
          <cell r="I1150" t="str">
            <v>Выбытия</v>
          </cell>
        </row>
        <row r="1151">
          <cell r="C1151">
            <v>1210</v>
          </cell>
          <cell r="D1151" t="str">
            <v>Производственные выплаты</v>
          </cell>
          <cell r="E1151">
            <v>12198006</v>
          </cell>
          <cell r="F1151" t="str">
            <v>Аренда (ОПР)</v>
          </cell>
          <cell r="G1151" t="str">
            <v>Отдел складской логистики</v>
          </cell>
          <cell r="H1151" t="str">
            <v>Операционная деятельность</v>
          </cell>
          <cell r="I1151" t="str">
            <v>Выбытия</v>
          </cell>
        </row>
        <row r="1152">
          <cell r="C1152">
            <v>1210</v>
          </cell>
          <cell r="D1152" t="str">
            <v>Производственные выплаты</v>
          </cell>
          <cell r="E1152">
            <v>12198007</v>
          </cell>
          <cell r="F1152" t="str">
            <v>Расходы на транспорт ОПР</v>
          </cell>
          <cell r="G1152" t="str">
            <v>Отдел складской логистики</v>
          </cell>
          <cell r="H1152" t="str">
            <v>Операционная деятельность</v>
          </cell>
          <cell r="I1152" t="str">
            <v>Выбытия</v>
          </cell>
        </row>
        <row r="1153">
          <cell r="C1153">
            <v>1210</v>
          </cell>
          <cell r="D1153" t="str">
            <v>Производственные выплаты</v>
          </cell>
          <cell r="E1153">
            <v>12198014</v>
          </cell>
          <cell r="F1153" t="str">
            <v>Прочие услуги производственного характера (ОПР)</v>
          </cell>
          <cell r="G1153" t="str">
            <v>Отдел складской логистики</v>
          </cell>
          <cell r="H1153" t="str">
            <v>Операционная деятельность</v>
          </cell>
          <cell r="I1153" t="str">
            <v>Выбытия</v>
          </cell>
        </row>
        <row r="1154">
          <cell r="C1154">
            <v>2210</v>
          </cell>
          <cell r="D1154" t="str">
            <v>Инвестиции в основные средства</v>
          </cell>
          <cell r="E1154">
            <v>221230</v>
          </cell>
          <cell r="F1154" t="str">
            <v>Прочее оборудование</v>
          </cell>
          <cell r="G1154" t="str">
            <v>Отдел складской логистики</v>
          </cell>
          <cell r="H1154" t="str">
            <v>Инвестиционная деятельность</v>
          </cell>
          <cell r="I1154" t="str">
            <v>Выбытия</v>
          </cell>
        </row>
        <row r="1155">
          <cell r="C1155">
            <v>0</v>
          </cell>
          <cell r="D1155">
            <v>0</v>
          </cell>
          <cell r="E1155">
            <v>0</v>
          </cell>
          <cell r="F1155" t="str">
            <v>ИТОГО ПОСТУПЛЕНИЯ РЕНОВА</v>
          </cell>
          <cell r="G1155">
            <v>0</v>
          </cell>
          <cell r="H1155">
            <v>0</v>
          </cell>
          <cell r="I1155">
            <v>0</v>
          </cell>
        </row>
        <row r="1156">
          <cell r="C1156">
            <v>0</v>
          </cell>
          <cell r="D1156">
            <v>0</v>
          </cell>
          <cell r="E1156">
            <v>0</v>
          </cell>
          <cell r="F1156" t="str">
            <v>ИТОГО ВЫБЫТИЯ РЕНОВА</v>
          </cell>
          <cell r="G1156">
            <v>0</v>
          </cell>
          <cell r="H1156">
            <v>0</v>
          </cell>
          <cell r="I1156">
            <v>0</v>
          </cell>
        </row>
        <row r="1157"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</row>
        <row r="1158"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</row>
        <row r="1160">
          <cell r="C1160">
            <v>0</v>
          </cell>
          <cell r="D1160">
            <v>0</v>
          </cell>
          <cell r="E1160" t="str">
            <v>Бюджет РОСНАНО: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</row>
        <row r="1161"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</row>
        <row r="1162">
          <cell r="C1162">
            <v>0</v>
          </cell>
          <cell r="D1162">
            <v>0</v>
          </cell>
          <cell r="E1162" t="str">
            <v>КСР</v>
          </cell>
          <cell r="F1162" t="str">
            <v>Статья БДДС</v>
          </cell>
          <cell r="G1162" t="str">
            <v>Подразделение</v>
          </cell>
          <cell r="H1162" t="str">
            <v>Деятельность</v>
          </cell>
          <cell r="I1162" t="str">
            <v>Движение</v>
          </cell>
        </row>
        <row r="1163">
          <cell r="C1163">
            <v>0</v>
          </cell>
          <cell r="D1163">
            <v>0</v>
          </cell>
          <cell r="E1163">
            <v>20199</v>
          </cell>
          <cell r="F1163" t="str">
            <v>Прочие материальные затраты</v>
          </cell>
          <cell r="G1163" t="str">
            <v>Отдел складской логистики</v>
          </cell>
          <cell r="H1163" t="str">
            <v>Операционная деятельность</v>
          </cell>
          <cell r="I1163" t="str">
            <v>Выбытия</v>
          </cell>
        </row>
        <row r="1164">
          <cell r="C1164">
            <v>0</v>
          </cell>
          <cell r="D1164">
            <v>0</v>
          </cell>
          <cell r="E1164">
            <v>20299</v>
          </cell>
          <cell r="F1164" t="str">
            <v>Прочие услуги производственного характера</v>
          </cell>
          <cell r="G1164" t="str">
            <v>Отдел складской логистики</v>
          </cell>
          <cell r="H1164" t="str">
            <v>Операционная деятельность</v>
          </cell>
          <cell r="I1164" t="str">
            <v>Выбытия</v>
          </cell>
        </row>
        <row r="1165">
          <cell r="C1165">
            <v>0</v>
          </cell>
          <cell r="D1165">
            <v>0</v>
          </cell>
          <cell r="E1165">
            <v>22600</v>
          </cell>
          <cell r="F1165" t="str">
            <v>Расходы на развитие</v>
          </cell>
          <cell r="G1165" t="str">
            <v>Отдел складской логистики</v>
          </cell>
          <cell r="H1165" t="str">
            <v>Операционная деятельность</v>
          </cell>
          <cell r="I1165" t="str">
            <v>Выбытия</v>
          </cell>
        </row>
        <row r="1166">
          <cell r="C1166">
            <v>0</v>
          </cell>
          <cell r="D1166">
            <v>0</v>
          </cell>
          <cell r="E1166">
            <v>50102</v>
          </cell>
          <cell r="F1166" t="str">
            <v>Вспомогательное оборудование</v>
          </cell>
          <cell r="G1166" t="str">
            <v>Отдел складской логистики</v>
          </cell>
          <cell r="H1166" t="str">
            <v>Инвестиционная деятельность</v>
          </cell>
          <cell r="I1166" t="str">
            <v>Выбытия</v>
          </cell>
        </row>
        <row r="1167">
          <cell r="C1167">
            <v>0</v>
          </cell>
          <cell r="D1167">
            <v>0</v>
          </cell>
          <cell r="E1167">
            <v>0</v>
          </cell>
          <cell r="F1167" t="str">
            <v>ИТОГО ПОСТУПЛЕНИЯ РОСНАНО</v>
          </cell>
          <cell r="G1167">
            <v>0</v>
          </cell>
          <cell r="H1167">
            <v>0</v>
          </cell>
          <cell r="I1167">
            <v>0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 t="str">
            <v>ИТОГО ВЫБЫТИЯ РОСНАНО</v>
          </cell>
          <cell r="G1168">
            <v>0</v>
          </cell>
          <cell r="H1168">
            <v>0</v>
          </cell>
          <cell r="I1168">
            <v>0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</row>
        <row r="1171"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</row>
        <row r="1172"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</row>
        <row r="1173"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</row>
        <row r="1178"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</row>
        <row r="1179"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</row>
        <row r="1180"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</row>
        <row r="1181"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</row>
        <row r="1182"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</row>
        <row r="1189"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</row>
        <row r="1190"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</row>
        <row r="1191"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</row>
        <row r="1192"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</row>
        <row r="1193"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G1219" t="str">
            <v>Служба сервисного обслуживания</v>
          </cell>
        </row>
        <row r="1220">
          <cell r="C1220">
            <v>0</v>
          </cell>
          <cell r="D1220">
            <v>0</v>
          </cell>
          <cell r="E1220" t="str">
            <v>Бюджетная заявка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 t="str">
            <v>Компания:</v>
          </cell>
          <cell r="F1222" t="str">
            <v>Хевел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 t="str">
            <v>Бизнес-единица:</v>
          </cell>
          <cell r="F1223" t="str">
            <v>ЗАВОД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 t="str">
            <v>ЦФУ:</v>
          </cell>
          <cell r="F1224" t="str">
            <v>Служба сервисного обслуживания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 t="str">
            <v>Период:</v>
          </cell>
          <cell r="F1225" t="str">
            <v>окт 2014 - дек 2015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 t="str">
            <v>Бюджет РЕНОВА: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 t="str">
            <v>КСР</v>
          </cell>
          <cell r="F1229" t="str">
            <v>Статья БДДС</v>
          </cell>
          <cell r="G1229" t="str">
            <v>Подразделение</v>
          </cell>
          <cell r="H1229" t="str">
            <v>Деятельность</v>
          </cell>
          <cell r="I1229" t="str">
            <v>Движение</v>
          </cell>
        </row>
        <row r="1230">
          <cell r="C1230">
            <v>1210</v>
          </cell>
          <cell r="D1230" t="str">
            <v>Производственные выплаты</v>
          </cell>
          <cell r="E1230">
            <v>121961</v>
          </cell>
          <cell r="F1230" t="str">
            <v>Ремонт и обслуживание оборудования (УСО)</v>
          </cell>
          <cell r="G1230" t="str">
            <v>Служба сервисного обслуживания</v>
          </cell>
          <cell r="H1230" t="str">
            <v>Операционная деятельность</v>
          </cell>
          <cell r="I1230" t="str">
            <v>Выбытия</v>
          </cell>
        </row>
        <row r="1231">
          <cell r="C1231">
            <v>1210</v>
          </cell>
          <cell r="D1231" t="str">
            <v>Производственные выплаты</v>
          </cell>
          <cell r="E1231">
            <v>121962</v>
          </cell>
          <cell r="F1231" t="str">
            <v>Ремонт и обслуживание оборудования (МЗ)</v>
          </cell>
          <cell r="G1231" t="str">
            <v>Служба сервисного обслуживания</v>
          </cell>
          <cell r="H1231" t="str">
            <v>Операционная деятельность</v>
          </cell>
          <cell r="I1231" t="str">
            <v>Выбытия</v>
          </cell>
        </row>
        <row r="1232">
          <cell r="C1232">
            <v>1210</v>
          </cell>
          <cell r="D1232" t="str">
            <v>Производственные выплаты</v>
          </cell>
          <cell r="E1232">
            <v>12198001</v>
          </cell>
          <cell r="F1232" t="str">
            <v>Инструмент</v>
          </cell>
          <cell r="G1232" t="str">
            <v>Служба сервисного обслуживания</v>
          </cell>
          <cell r="H1232" t="str">
            <v>Операционная деятельность</v>
          </cell>
          <cell r="I1232" t="str">
            <v>Выбытия</v>
          </cell>
        </row>
        <row r="1233">
          <cell r="C1233">
            <v>1210</v>
          </cell>
          <cell r="D1233" t="str">
            <v>Производственные выплаты</v>
          </cell>
          <cell r="E1233">
            <v>12198014</v>
          </cell>
          <cell r="F1233" t="str">
            <v>Прочие услуги производственного характера (ОПР)</v>
          </cell>
          <cell r="G1233" t="str">
            <v>Служба сервисного обслуживания</v>
          </cell>
          <cell r="H1233" t="str">
            <v>Операционная деятельность</v>
          </cell>
          <cell r="I1233" t="str">
            <v>Выбытия</v>
          </cell>
        </row>
        <row r="1234">
          <cell r="C1234">
            <v>1230</v>
          </cell>
          <cell r="D1234" t="str">
            <v>Административно-управленческие расходы</v>
          </cell>
          <cell r="E1234">
            <v>401</v>
          </cell>
          <cell r="F1234" t="str">
            <v>Командировочные расходы</v>
          </cell>
          <cell r="G1234" t="str">
            <v>Служба сервисного обслуживания</v>
          </cell>
          <cell r="H1234" t="str">
            <v>Операционная деятельность</v>
          </cell>
          <cell r="I1234" t="str">
            <v>Выбытия</v>
          </cell>
        </row>
        <row r="1235">
          <cell r="C1235">
            <v>2210</v>
          </cell>
          <cell r="D1235" t="str">
            <v>Инвестиции в основные средства</v>
          </cell>
          <cell r="E1235">
            <v>221226</v>
          </cell>
          <cell r="F1235" t="str">
            <v>Прочее вспомогательное производственное оборудование</v>
          </cell>
          <cell r="G1235" t="str">
            <v>Служба сервисного обслуживания</v>
          </cell>
          <cell r="H1235" t="str">
            <v>Инвестиционная деятельность</v>
          </cell>
          <cell r="I1235" t="str">
            <v>Выбытия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 t="str">
            <v>ИТОГО ПОСТУПЛЕНИЯ РЕНОВА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 t="str">
            <v>ИТОГО ВЫБЫТИЯ РЕНОВА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 t="str">
            <v>Бюджет РОСНАНО: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 t="str">
            <v>КСР</v>
          </cell>
          <cell r="F1243" t="str">
            <v>Статья БДДС</v>
          </cell>
          <cell r="G1243" t="str">
            <v>Подразделение</v>
          </cell>
          <cell r="H1243" t="str">
            <v>Деятельность</v>
          </cell>
          <cell r="I1243" t="str">
            <v>Движение</v>
          </cell>
        </row>
        <row r="1244">
          <cell r="C1244">
            <v>0</v>
          </cell>
          <cell r="D1244">
            <v>0</v>
          </cell>
          <cell r="E1244">
            <v>20199</v>
          </cell>
          <cell r="F1244" t="str">
            <v>Прочие материальные затраты</v>
          </cell>
          <cell r="G1244" t="str">
            <v>Служба сервисного обслуживания</v>
          </cell>
          <cell r="H1244" t="str">
            <v>Операционная деятельность</v>
          </cell>
          <cell r="I1244" t="str">
            <v>Выбытия</v>
          </cell>
        </row>
        <row r="1245">
          <cell r="C1245">
            <v>0</v>
          </cell>
          <cell r="D1245">
            <v>0</v>
          </cell>
          <cell r="E1245">
            <v>20201</v>
          </cell>
          <cell r="F1245" t="str">
            <v>Услуги подрядчиков по обслуживанию и ремонту оборудования</v>
          </cell>
          <cell r="G1245" t="str">
            <v>Служба сервисного обслуживания</v>
          </cell>
          <cell r="H1245" t="str">
            <v>Операционная деятельность</v>
          </cell>
          <cell r="I1245" t="str">
            <v>Выбытия</v>
          </cell>
        </row>
        <row r="1246">
          <cell r="C1246">
            <v>0</v>
          </cell>
          <cell r="D1246">
            <v>0</v>
          </cell>
          <cell r="E1246">
            <v>20299</v>
          </cell>
          <cell r="F1246" t="str">
            <v>Прочие услуги производственного характера</v>
          </cell>
          <cell r="G1246" t="str">
            <v>Служба сервисного обслуживания</v>
          </cell>
          <cell r="H1246" t="str">
            <v>Операционная деятельность</v>
          </cell>
          <cell r="I1246" t="str">
            <v>Выбытия</v>
          </cell>
        </row>
        <row r="1247">
          <cell r="C1247">
            <v>0</v>
          </cell>
          <cell r="D1247">
            <v>0</v>
          </cell>
          <cell r="E1247">
            <v>20601</v>
          </cell>
          <cell r="F1247" t="str">
            <v>Командировочные расходы</v>
          </cell>
          <cell r="G1247" t="str">
            <v>Служба сервисного обслуживания</v>
          </cell>
          <cell r="H1247" t="str">
            <v>Операционная деятельность</v>
          </cell>
          <cell r="I1247" t="str">
            <v>Выбытия</v>
          </cell>
        </row>
        <row r="1248">
          <cell r="C1248">
            <v>0</v>
          </cell>
          <cell r="D1248">
            <v>0</v>
          </cell>
          <cell r="E1248">
            <v>50102</v>
          </cell>
          <cell r="F1248" t="str">
            <v>Вспомогательное оборудование</v>
          </cell>
          <cell r="G1248" t="str">
            <v>Служба сервисного обслуживания</v>
          </cell>
          <cell r="H1248" t="str">
            <v>Инвестиционная деятельность</v>
          </cell>
          <cell r="I1248" t="str">
            <v>Выбытия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 t="str">
            <v>ИТОГО ПОСТУПЛЕНИЯ РОСНАНО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 t="str">
            <v>ИТОГО ВЫБЫТИЯ РОСНАНО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G1300" t="str">
            <v>Административно-хозяйственный отдел (транспорт)</v>
          </cell>
        </row>
        <row r="1301">
          <cell r="C1301">
            <v>0</v>
          </cell>
          <cell r="D1301">
            <v>0</v>
          </cell>
          <cell r="E1301" t="str">
            <v>Бюджетная заявка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 t="str">
            <v>Компания:</v>
          </cell>
          <cell r="F1303" t="str">
            <v>Хевел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 t="str">
            <v>Бизнес-единица:</v>
          </cell>
          <cell r="F1304" t="str">
            <v>ЗАВОД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 t="str">
            <v>ЦФУ:</v>
          </cell>
          <cell r="F1305" t="str">
            <v>Административно-хозяйственный отдел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 t="str">
            <v>Период:</v>
          </cell>
          <cell r="F1306" t="str">
            <v>окт 2014 - дек 2015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 t="str">
            <v>Бюджет РЕНОВА: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 t="str">
            <v>КСР</v>
          </cell>
          <cell r="F1310" t="str">
            <v>Статья БДДС</v>
          </cell>
          <cell r="G1310" t="str">
            <v>Подразделение</v>
          </cell>
          <cell r="H1310" t="str">
            <v>Деятельность</v>
          </cell>
          <cell r="I1310" t="str">
            <v>Движение</v>
          </cell>
        </row>
        <row r="1311">
          <cell r="C1311">
            <v>1230</v>
          </cell>
          <cell r="D1311" t="str">
            <v>Административно-управленческие расходы</v>
          </cell>
          <cell r="E1311">
            <v>702</v>
          </cell>
          <cell r="F1311" t="str">
            <v>Аренда автостоянки</v>
          </cell>
          <cell r="G1311" t="str">
            <v>Административно-хозяйственный отдел</v>
          </cell>
          <cell r="H1311" t="str">
            <v>Операционная деятельность</v>
          </cell>
          <cell r="I1311" t="str">
            <v>Выбытия</v>
          </cell>
        </row>
        <row r="1312">
          <cell r="C1312">
            <v>1230</v>
          </cell>
          <cell r="D1312" t="str">
            <v>Административно-управленческие расходы</v>
          </cell>
          <cell r="E1312" t="str">
            <v>801-1</v>
          </cell>
          <cell r="F1312" t="str">
            <v>ГСМ</v>
          </cell>
          <cell r="G1312" t="str">
            <v>Административно-хозяйственный отдел</v>
          </cell>
          <cell r="H1312" t="str">
            <v>Операционная деятельность</v>
          </cell>
          <cell r="I1312" t="str">
            <v>Выбытия</v>
          </cell>
        </row>
        <row r="1313">
          <cell r="C1313">
            <v>1230</v>
          </cell>
          <cell r="D1313" t="str">
            <v>Административно-управленческие расходы</v>
          </cell>
          <cell r="E1313" t="str">
            <v>801-2</v>
          </cell>
          <cell r="F1313" t="str">
            <v>услуги по ремонту и обслуживанию автотранспорта</v>
          </cell>
          <cell r="G1313" t="str">
            <v>Административно-хозяйственный отдел</v>
          </cell>
          <cell r="H1313" t="str">
            <v>Операционная деятельность</v>
          </cell>
          <cell r="I1313" t="str">
            <v>Выбытия</v>
          </cell>
        </row>
        <row r="1314">
          <cell r="C1314">
            <v>1230</v>
          </cell>
          <cell r="D1314" t="str">
            <v>Административно-управленческие расходы</v>
          </cell>
          <cell r="E1314">
            <v>802</v>
          </cell>
          <cell r="F1314" t="str">
            <v>Аренда машин / проездные</v>
          </cell>
          <cell r="G1314" t="str">
            <v>Административно-хозяйственный отдел</v>
          </cell>
          <cell r="H1314" t="str">
            <v>Операционная деятельность</v>
          </cell>
          <cell r="I1314" t="str">
            <v>Выбытия</v>
          </cell>
        </row>
        <row r="1315">
          <cell r="C1315">
            <v>1230</v>
          </cell>
          <cell r="D1315" t="str">
            <v>Административно-управленческие расходы</v>
          </cell>
          <cell r="E1315">
            <v>803</v>
          </cell>
          <cell r="F1315" t="str">
            <v>Прочие расходы на транспорт</v>
          </cell>
          <cell r="G1315" t="str">
            <v>Административно-хозяйственный отдел</v>
          </cell>
          <cell r="H1315" t="str">
            <v>Операционная деятельность</v>
          </cell>
          <cell r="I1315" t="str">
            <v>Выбытия</v>
          </cell>
        </row>
        <row r="1316">
          <cell r="C1316">
            <v>1230</v>
          </cell>
          <cell r="D1316" t="str">
            <v>Административно-управленческие расходы</v>
          </cell>
          <cell r="E1316">
            <v>1502</v>
          </cell>
          <cell r="F1316" t="str">
            <v>Покупка автотранспорта</v>
          </cell>
          <cell r="G1316" t="str">
            <v>Административно-хозяйственный отдел</v>
          </cell>
          <cell r="H1316" t="str">
            <v>Операционная деятельность</v>
          </cell>
          <cell r="I1316" t="str">
            <v>Выбытия</v>
          </cell>
        </row>
        <row r="1317">
          <cell r="C1317">
            <v>2110</v>
          </cell>
          <cell r="D1317" t="str">
            <v>Поступления от продажи основных средств</v>
          </cell>
          <cell r="E1317">
            <v>2116</v>
          </cell>
          <cell r="F1317" t="str">
            <v>Поступления от продажи прочих основных средств</v>
          </cell>
          <cell r="G1317" t="str">
            <v>Административно-хозяйственный отдел</v>
          </cell>
          <cell r="H1317" t="str">
            <v>Инвестиционная деятельность</v>
          </cell>
          <cell r="I1317" t="str">
            <v>Поступления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 t="str">
            <v>ИТОГО ПОСТУПЛЕНИЯ РЕНОВА</v>
          </cell>
          <cell r="G1318">
            <v>0</v>
          </cell>
          <cell r="H1318">
            <v>0</v>
          </cell>
          <cell r="I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 t="str">
            <v>ИТОГО ВЫБЫТИЯ РЕНОВА</v>
          </cell>
          <cell r="G1319">
            <v>0</v>
          </cell>
          <cell r="H1319">
            <v>0</v>
          </cell>
          <cell r="I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</row>
        <row r="1323">
          <cell r="C1323">
            <v>0</v>
          </cell>
          <cell r="D1323">
            <v>0</v>
          </cell>
          <cell r="E1323" t="str">
            <v>Бюджет РОСНАНО: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</row>
        <row r="1325">
          <cell r="C1325">
            <v>0</v>
          </cell>
          <cell r="D1325">
            <v>0</v>
          </cell>
          <cell r="E1325" t="str">
            <v>КСР</v>
          </cell>
          <cell r="F1325" t="str">
            <v>Статья БДДС</v>
          </cell>
          <cell r="G1325" t="str">
            <v>Подразделение</v>
          </cell>
          <cell r="H1325" t="str">
            <v>Деятельность</v>
          </cell>
          <cell r="I1325" t="str">
            <v>Движение</v>
          </cell>
        </row>
        <row r="1326">
          <cell r="C1326">
            <v>0</v>
          </cell>
          <cell r="D1326">
            <v>0</v>
          </cell>
          <cell r="E1326" t="str">
            <v>20512.01</v>
          </cell>
          <cell r="F1326" t="str">
            <v>Ремонт/ТО автотранспорт</v>
          </cell>
          <cell r="G1326" t="str">
            <v>Административно-хозяйственный отдел</v>
          </cell>
          <cell r="H1326" t="str">
            <v>Операционная деятельность</v>
          </cell>
          <cell r="I1326" t="str">
            <v>Выбытия</v>
          </cell>
        </row>
        <row r="1327">
          <cell r="C1327">
            <v>0</v>
          </cell>
          <cell r="D1327">
            <v>0</v>
          </cell>
          <cell r="E1327" t="str">
            <v>20512.02</v>
          </cell>
          <cell r="F1327" t="str">
            <v xml:space="preserve">Аренда машин </v>
          </cell>
          <cell r="G1327" t="str">
            <v>Административно-хозяйственный отдел</v>
          </cell>
          <cell r="H1327" t="str">
            <v>Операционная деятельность</v>
          </cell>
          <cell r="I1327" t="str">
            <v>Выбытия</v>
          </cell>
        </row>
        <row r="1328">
          <cell r="C1328">
            <v>0</v>
          </cell>
          <cell r="D1328">
            <v>0</v>
          </cell>
          <cell r="E1328" t="str">
            <v>20512.03</v>
          </cell>
          <cell r="F1328" t="str">
            <v>Страхование автотранспорта</v>
          </cell>
          <cell r="G1328" t="str">
            <v>Административно-хозяйственный отдел</v>
          </cell>
          <cell r="H1328" t="str">
            <v>Операционная деятельность</v>
          </cell>
          <cell r="I1328" t="str">
            <v>Выбытия</v>
          </cell>
        </row>
        <row r="1329">
          <cell r="C1329">
            <v>0</v>
          </cell>
          <cell r="D1329">
            <v>0</v>
          </cell>
          <cell r="E1329" t="str">
            <v>20512.04</v>
          </cell>
          <cell r="F1329" t="str">
            <v>ГСМ</v>
          </cell>
          <cell r="G1329" t="str">
            <v>Административно-хозяйственный отдел</v>
          </cell>
          <cell r="H1329" t="str">
            <v>Операционная деятельность</v>
          </cell>
          <cell r="I1329" t="str">
            <v>Выбытия</v>
          </cell>
        </row>
        <row r="1330">
          <cell r="C1330">
            <v>0</v>
          </cell>
          <cell r="D1330">
            <v>0</v>
          </cell>
          <cell r="E1330" t="str">
            <v>20512.05</v>
          </cell>
          <cell r="F1330" t="str">
            <v>Мойка, парковка, прочее</v>
          </cell>
          <cell r="G1330" t="str">
            <v>Административно-хозяйственный отдел</v>
          </cell>
          <cell r="H1330" t="str">
            <v>Операционная деятельность</v>
          </cell>
          <cell r="I1330" t="str">
            <v>Выбытия</v>
          </cell>
        </row>
        <row r="1331">
          <cell r="C1331">
            <v>0</v>
          </cell>
          <cell r="D1331">
            <v>0</v>
          </cell>
          <cell r="E1331">
            <v>40300</v>
          </cell>
          <cell r="F1331" t="str">
            <v>Поступления от реализации прочих активов</v>
          </cell>
          <cell r="G1331" t="str">
            <v>Административно-хозяйственный отдел</v>
          </cell>
          <cell r="H1331" t="str">
            <v>Инвестиционная деятельность</v>
          </cell>
          <cell r="I1331" t="str">
            <v>Поступления</v>
          </cell>
        </row>
        <row r="1332">
          <cell r="C1332">
            <v>0</v>
          </cell>
          <cell r="D1332">
            <v>0</v>
          </cell>
          <cell r="E1332">
            <v>50103</v>
          </cell>
          <cell r="F1332" t="str">
            <v>Покупка автотранспорта</v>
          </cell>
          <cell r="G1332" t="str">
            <v>Административно-хозяйственный отдел</v>
          </cell>
          <cell r="H1332" t="str">
            <v>Инвестиционная деятельность</v>
          </cell>
          <cell r="I1332" t="str">
            <v>Выбытия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 t="str">
            <v>ИТОГО ПОСТУПЛЕНИЯ РОСНАНО</v>
          </cell>
          <cell r="G1333">
            <v>0</v>
          </cell>
          <cell r="H1333">
            <v>0</v>
          </cell>
          <cell r="I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 t="str">
            <v>ИТОГО ВЫБЫТИЯ РОСНАНО</v>
          </cell>
          <cell r="G1334">
            <v>0</v>
          </cell>
          <cell r="H1334">
            <v>0</v>
          </cell>
          <cell r="I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</row>
        <row r="1381">
          <cell r="G1381" t="str">
            <v>Специалист по техническому обеспечению</v>
          </cell>
        </row>
        <row r="1382">
          <cell r="C1382">
            <v>0</v>
          </cell>
          <cell r="D1382">
            <v>0</v>
          </cell>
          <cell r="E1382" t="str">
            <v>Бюджетная заявка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</row>
        <row r="1384">
          <cell r="C1384">
            <v>0</v>
          </cell>
          <cell r="D1384">
            <v>0</v>
          </cell>
          <cell r="E1384" t="str">
            <v>Компания:</v>
          </cell>
          <cell r="F1384" t="str">
            <v>Хевел</v>
          </cell>
          <cell r="G1384">
            <v>0</v>
          </cell>
          <cell r="H1384">
            <v>0</v>
          </cell>
          <cell r="I1384">
            <v>0</v>
          </cell>
        </row>
        <row r="1385">
          <cell r="C1385">
            <v>0</v>
          </cell>
          <cell r="D1385">
            <v>0</v>
          </cell>
          <cell r="E1385" t="str">
            <v>Бизнес-единица:</v>
          </cell>
          <cell r="F1385" t="str">
            <v>ЗАВОД</v>
          </cell>
          <cell r="G1385">
            <v>0</v>
          </cell>
          <cell r="H1385">
            <v>0</v>
          </cell>
          <cell r="I1385">
            <v>0</v>
          </cell>
        </row>
        <row r="1386">
          <cell r="C1386">
            <v>0</v>
          </cell>
          <cell r="D1386">
            <v>0</v>
          </cell>
          <cell r="E1386" t="str">
            <v>ЦФУ:</v>
          </cell>
          <cell r="F1386" t="str">
            <v>Специалист по техническому обеспечению</v>
          </cell>
          <cell r="G1386">
            <v>0</v>
          </cell>
          <cell r="H1386">
            <v>0</v>
          </cell>
          <cell r="I1386">
            <v>0</v>
          </cell>
        </row>
        <row r="1387">
          <cell r="C1387">
            <v>0</v>
          </cell>
          <cell r="D1387">
            <v>0</v>
          </cell>
          <cell r="E1387" t="str">
            <v>Период:</v>
          </cell>
          <cell r="F1387" t="str">
            <v>окт 2014 - дек 2015</v>
          </cell>
          <cell r="G1387">
            <v>0</v>
          </cell>
          <cell r="H1387">
            <v>0</v>
          </cell>
          <cell r="I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</row>
        <row r="1389">
          <cell r="C1389">
            <v>0</v>
          </cell>
          <cell r="D1389">
            <v>0</v>
          </cell>
          <cell r="E1389" t="str">
            <v>Бюджет РЕНОВА: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</row>
        <row r="1391">
          <cell r="C1391">
            <v>0</v>
          </cell>
          <cell r="D1391">
            <v>0</v>
          </cell>
          <cell r="E1391" t="str">
            <v>КСР</v>
          </cell>
          <cell r="F1391" t="str">
            <v>Статья БДДС</v>
          </cell>
          <cell r="G1391" t="str">
            <v>Подразделение</v>
          </cell>
          <cell r="H1391" t="str">
            <v>Деятельность</v>
          </cell>
          <cell r="I1391" t="str">
            <v>Движение</v>
          </cell>
        </row>
        <row r="1392">
          <cell r="C1392">
            <v>1210</v>
          </cell>
          <cell r="D1392" t="str">
            <v>Производственные выплаты</v>
          </cell>
          <cell r="E1392">
            <v>121963</v>
          </cell>
          <cell r="F1392" t="str">
            <v>Ремонт и обслуживание инженерных сетей (УСО)</v>
          </cell>
          <cell r="G1392" t="str">
            <v>Специалист по техническому обеспечению</v>
          </cell>
          <cell r="H1392" t="str">
            <v>Операционная деятельность</v>
          </cell>
          <cell r="I1392" t="str">
            <v>Выбытия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 t="str">
            <v>ИТОГО ПОСТУПЛЕНИЯ РЕНОВА</v>
          </cell>
          <cell r="G1393">
            <v>0</v>
          </cell>
          <cell r="H1393">
            <v>0</v>
          </cell>
          <cell r="I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 t="str">
            <v>ИТОГО ВЫБЫТИЯ РЕНОВА</v>
          </cell>
          <cell r="G1394">
            <v>0</v>
          </cell>
          <cell r="H1394">
            <v>0</v>
          </cell>
          <cell r="I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</row>
        <row r="1398">
          <cell r="C1398">
            <v>0</v>
          </cell>
          <cell r="D1398">
            <v>0</v>
          </cell>
          <cell r="E1398" t="str">
            <v>Бюджет РОСНАНО: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</row>
        <row r="1400">
          <cell r="C1400">
            <v>0</v>
          </cell>
          <cell r="D1400">
            <v>0</v>
          </cell>
          <cell r="E1400" t="str">
            <v>КСР</v>
          </cell>
          <cell r="F1400" t="str">
            <v>Статья БДДС</v>
          </cell>
          <cell r="G1400" t="str">
            <v>Подразделение</v>
          </cell>
          <cell r="H1400" t="str">
            <v>Деятельность</v>
          </cell>
          <cell r="I1400" t="str">
            <v>Движение</v>
          </cell>
        </row>
        <row r="1401">
          <cell r="C1401">
            <v>0</v>
          </cell>
          <cell r="D1401">
            <v>0</v>
          </cell>
          <cell r="E1401">
            <v>20201</v>
          </cell>
          <cell r="F1401" t="str">
            <v>Услуги подрядчиков по обслуживанию и ремонту оборудования</v>
          </cell>
          <cell r="G1401" t="str">
            <v>Специалист по техническому обеспечению</v>
          </cell>
          <cell r="H1401" t="str">
            <v>Операционная деятельность</v>
          </cell>
          <cell r="I1401" t="str">
            <v>Выбытия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 t="str">
            <v>ИТОГО ПОСТУПЛЕНИЯ РОСНАНО</v>
          </cell>
          <cell r="G1402">
            <v>0</v>
          </cell>
          <cell r="H1402">
            <v>0</v>
          </cell>
          <cell r="I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 t="str">
            <v>ИТОГО ВЫБЫТИЯ РОСНАНО</v>
          </cell>
          <cell r="G1403">
            <v>0</v>
          </cell>
          <cell r="H1403">
            <v>0</v>
          </cell>
          <cell r="I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</row>
        <row r="1426"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</row>
        <row r="1427"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</row>
        <row r="1428"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</row>
        <row r="1462">
          <cell r="G1462" t="str">
            <v>Управление по работе с персоналом</v>
          </cell>
        </row>
        <row r="1463">
          <cell r="C1463">
            <v>0</v>
          </cell>
          <cell r="D1463">
            <v>0</v>
          </cell>
          <cell r="E1463" t="str">
            <v>Бюджетная заявка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</row>
        <row r="1465">
          <cell r="C1465">
            <v>0</v>
          </cell>
          <cell r="D1465">
            <v>0</v>
          </cell>
          <cell r="E1465" t="str">
            <v>Компания:</v>
          </cell>
          <cell r="F1465" t="str">
            <v>Хевел</v>
          </cell>
          <cell r="G1465">
            <v>0</v>
          </cell>
          <cell r="H1465">
            <v>0</v>
          </cell>
          <cell r="I1465">
            <v>0</v>
          </cell>
        </row>
        <row r="1466">
          <cell r="C1466">
            <v>0</v>
          </cell>
          <cell r="D1466">
            <v>0</v>
          </cell>
          <cell r="E1466" t="str">
            <v>Бизнес-единица:</v>
          </cell>
          <cell r="F1466" t="str">
            <v>ЗАВОД</v>
          </cell>
          <cell r="G1466">
            <v>0</v>
          </cell>
          <cell r="H1466">
            <v>0</v>
          </cell>
          <cell r="I1466">
            <v>0</v>
          </cell>
        </row>
        <row r="1467">
          <cell r="C1467">
            <v>0</v>
          </cell>
          <cell r="D1467">
            <v>0</v>
          </cell>
          <cell r="E1467" t="str">
            <v>ЦФУ:</v>
          </cell>
          <cell r="F1467" t="str">
            <v>Управление по работе с персоналом</v>
          </cell>
          <cell r="G1467">
            <v>0</v>
          </cell>
          <cell r="H1467">
            <v>0</v>
          </cell>
          <cell r="I1467">
            <v>0</v>
          </cell>
        </row>
        <row r="1468">
          <cell r="C1468">
            <v>0</v>
          </cell>
          <cell r="D1468">
            <v>0</v>
          </cell>
          <cell r="E1468" t="str">
            <v>Период:</v>
          </cell>
          <cell r="F1468" t="str">
            <v>окт 2014 - дек 2015</v>
          </cell>
          <cell r="G1468">
            <v>0</v>
          </cell>
          <cell r="H1468">
            <v>0</v>
          </cell>
          <cell r="I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</row>
        <row r="1470">
          <cell r="C1470">
            <v>0</v>
          </cell>
          <cell r="D1470">
            <v>0</v>
          </cell>
          <cell r="E1470" t="str">
            <v>Бюджет РЕНОВА: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</row>
        <row r="1472">
          <cell r="C1472">
            <v>0</v>
          </cell>
          <cell r="D1472">
            <v>0</v>
          </cell>
          <cell r="E1472" t="str">
            <v>КСР</v>
          </cell>
          <cell r="F1472" t="str">
            <v>Статья БДДС</v>
          </cell>
          <cell r="G1472" t="str">
            <v>Подразделение</v>
          </cell>
          <cell r="H1472" t="str">
            <v>Деятельность</v>
          </cell>
          <cell r="I1472" t="str">
            <v>Движение</v>
          </cell>
        </row>
        <row r="1473">
          <cell r="C1473">
            <v>1140</v>
          </cell>
          <cell r="D1473" t="str">
            <v>Прочие поступления по операционной деятельности</v>
          </cell>
          <cell r="E1473">
            <v>1142</v>
          </cell>
          <cell r="F1473" t="str">
            <v>Аренда (Прочие поступления)</v>
          </cell>
          <cell r="G1473" t="str">
            <v>Управление по работе с персоналом</v>
          </cell>
          <cell r="H1473" t="str">
            <v>Операционная деятельность</v>
          </cell>
          <cell r="I1473" t="str">
            <v>Поступления</v>
          </cell>
        </row>
        <row r="1474">
          <cell r="C1474">
            <v>1210</v>
          </cell>
          <cell r="D1474" t="str">
            <v>Производственные выплаты</v>
          </cell>
          <cell r="E1474">
            <v>121310</v>
          </cell>
          <cell r="F1474" t="str">
            <v>ФОТ, включая НДФЛ (ПР)</v>
          </cell>
          <cell r="G1474" t="str">
            <v>Управление по работе с персоналом</v>
          </cell>
          <cell r="H1474" t="str">
            <v>Операционная деятельность</v>
          </cell>
          <cell r="I1474" t="str">
            <v>Выбытия</v>
          </cell>
        </row>
        <row r="1475">
          <cell r="C1475">
            <v>1210</v>
          </cell>
          <cell r="D1475" t="str">
            <v>Производственные выплаты</v>
          </cell>
          <cell r="E1475">
            <v>121320</v>
          </cell>
          <cell r="F1475" t="str">
            <v>Премии, включая НДФЛ (ПР)</v>
          </cell>
          <cell r="G1475" t="str">
            <v>Управление по работе с персоналом</v>
          </cell>
          <cell r="H1475" t="str">
            <v>Операционная деятельность</v>
          </cell>
          <cell r="I1475" t="str">
            <v>Выбытия</v>
          </cell>
        </row>
        <row r="1476">
          <cell r="C1476">
            <v>1210</v>
          </cell>
          <cell r="D1476" t="str">
            <v>Производственные выплаты</v>
          </cell>
          <cell r="E1476">
            <v>121330</v>
          </cell>
          <cell r="F1476" t="str">
            <v>Льготы, мат. помощь (ПР)</v>
          </cell>
          <cell r="G1476" t="str">
            <v>Управление по работе с персоналом</v>
          </cell>
          <cell r="H1476" t="str">
            <v>Операционная деятельность</v>
          </cell>
          <cell r="I1476" t="str">
            <v>Выбытия</v>
          </cell>
        </row>
        <row r="1477">
          <cell r="C1477">
            <v>1210</v>
          </cell>
          <cell r="D1477" t="str">
            <v>Производственные выплаты</v>
          </cell>
          <cell r="E1477">
            <v>1214</v>
          </cell>
          <cell r="F1477" t="str">
            <v>Страховые взносы (ПР)</v>
          </cell>
          <cell r="G1477" t="str">
            <v>Управление по работе с персоналом</v>
          </cell>
          <cell r="H1477" t="str">
            <v>Операционная деятельность</v>
          </cell>
          <cell r="I1477" t="str">
            <v>Выбытия</v>
          </cell>
        </row>
        <row r="1478">
          <cell r="C1478">
            <v>1210</v>
          </cell>
          <cell r="D1478" t="str">
            <v>Производственные выплаты</v>
          </cell>
          <cell r="E1478">
            <v>121921</v>
          </cell>
          <cell r="F1478" t="str">
            <v>ФОТ, включая НДФЛ (ОПР)</v>
          </cell>
          <cell r="G1478" t="str">
            <v>Управление по работе с персоналом</v>
          </cell>
          <cell r="H1478" t="str">
            <v>Операционная деятельность</v>
          </cell>
          <cell r="I1478" t="str">
            <v>Выбытия</v>
          </cell>
        </row>
        <row r="1479">
          <cell r="C1479">
            <v>1210</v>
          </cell>
          <cell r="D1479" t="str">
            <v>Производственные выплаты</v>
          </cell>
          <cell r="E1479">
            <v>121922</v>
          </cell>
          <cell r="F1479" t="str">
            <v>Премии, включая НДФЛ (ОПР)</v>
          </cell>
          <cell r="G1479" t="str">
            <v>Управление по работе с персоналом</v>
          </cell>
          <cell r="H1479" t="str">
            <v>Операционная деятельность</v>
          </cell>
          <cell r="I1479" t="str">
            <v>Выбытия</v>
          </cell>
        </row>
        <row r="1480">
          <cell r="C1480">
            <v>1210</v>
          </cell>
          <cell r="D1480" t="str">
            <v>Производственные выплаты</v>
          </cell>
          <cell r="E1480">
            <v>121923</v>
          </cell>
          <cell r="F1480" t="str">
            <v>Льготы, мат. помощь (ОПР)</v>
          </cell>
          <cell r="G1480" t="str">
            <v>Управление по работе с персоналом</v>
          </cell>
          <cell r="H1480" t="str">
            <v>Операционная деятельность</v>
          </cell>
          <cell r="I1480" t="str">
            <v>Выбытия</v>
          </cell>
        </row>
        <row r="1481">
          <cell r="C1481">
            <v>1210</v>
          </cell>
          <cell r="D1481" t="str">
            <v>Производственные выплаты</v>
          </cell>
          <cell r="E1481">
            <v>121930</v>
          </cell>
          <cell r="F1481" t="str">
            <v>Страховые взносы (ОПР)</v>
          </cell>
          <cell r="G1481" t="str">
            <v>Управление по работе с персоналом</v>
          </cell>
          <cell r="H1481" t="str">
            <v>Операционная деятельность</v>
          </cell>
          <cell r="I1481" t="str">
            <v>Выбытия</v>
          </cell>
        </row>
        <row r="1482">
          <cell r="C1482">
            <v>1210</v>
          </cell>
          <cell r="D1482" t="str">
            <v>Производственные выплаты</v>
          </cell>
          <cell r="E1482">
            <v>12198010</v>
          </cell>
          <cell r="F1482" t="str">
            <v>Охрана труда (УСО)</v>
          </cell>
          <cell r="G1482" t="str">
            <v>Управление по работе с персоналом</v>
          </cell>
          <cell r="H1482" t="str">
            <v>Операционная деятельность</v>
          </cell>
          <cell r="I1482" t="str">
            <v>Выбытия</v>
          </cell>
        </row>
        <row r="1483">
          <cell r="C1483">
            <v>1230</v>
          </cell>
          <cell r="D1483" t="str">
            <v>Административно-управленческие расходы</v>
          </cell>
          <cell r="E1483" t="str">
            <v>101-1</v>
          </cell>
          <cell r="F1483" t="str">
            <v>основная зарплата + подоходный налог</v>
          </cell>
          <cell r="G1483" t="str">
            <v>Управление по работе с персоналом</v>
          </cell>
          <cell r="H1483" t="str">
            <v>Операционная деятельность</v>
          </cell>
          <cell r="I1483" t="str">
            <v>Выбытия</v>
          </cell>
        </row>
        <row r="1484">
          <cell r="C1484">
            <v>1230</v>
          </cell>
          <cell r="D1484" t="str">
            <v>Административно-управленческие расходы</v>
          </cell>
          <cell r="E1484" t="str">
            <v>101-2</v>
          </cell>
          <cell r="F1484" t="str">
            <v>бонус + подоходный налог</v>
          </cell>
          <cell r="G1484" t="str">
            <v>Управление по работе с персоналом</v>
          </cell>
          <cell r="H1484" t="str">
            <v>Операционная деятельность</v>
          </cell>
          <cell r="I1484" t="str">
            <v>Выбытия</v>
          </cell>
        </row>
        <row r="1485">
          <cell r="C1485">
            <v>1230</v>
          </cell>
          <cell r="D1485" t="str">
            <v>Административно-управленческие расходы</v>
          </cell>
          <cell r="E1485" t="str">
            <v>101-3</v>
          </cell>
          <cell r="F1485" t="str">
            <v>льготы, материальная помощь</v>
          </cell>
          <cell r="G1485" t="str">
            <v>Управление по работе с персоналом</v>
          </cell>
          <cell r="H1485" t="str">
            <v>Операционная деятельность</v>
          </cell>
          <cell r="I1485" t="str">
            <v>Выбытия</v>
          </cell>
        </row>
        <row r="1486">
          <cell r="C1486">
            <v>1230</v>
          </cell>
          <cell r="D1486" t="str">
            <v>Административно-управленческие расходы</v>
          </cell>
          <cell r="E1486">
            <v>102</v>
          </cell>
          <cell r="F1486" t="str">
            <v>Социальные выплаты (ЕСН)</v>
          </cell>
          <cell r="G1486" t="str">
            <v>Управление по работе с персоналом</v>
          </cell>
          <cell r="H1486" t="str">
            <v>Операционная деятельность</v>
          </cell>
          <cell r="I1486" t="str">
            <v>Выбытия</v>
          </cell>
        </row>
        <row r="1487">
          <cell r="C1487">
            <v>1230</v>
          </cell>
          <cell r="D1487" t="str">
            <v>Административно-управленческие расходы</v>
          </cell>
          <cell r="E1487">
            <v>201</v>
          </cell>
          <cell r="F1487" t="str">
            <v>Добровольное медицинское страхование</v>
          </cell>
          <cell r="G1487" t="str">
            <v>Управление по работе с персоналом</v>
          </cell>
          <cell r="H1487" t="str">
            <v>Операционная деятельность</v>
          </cell>
          <cell r="I1487" t="str">
            <v>Выбытия</v>
          </cell>
        </row>
        <row r="1488">
          <cell r="C1488">
            <v>1230</v>
          </cell>
          <cell r="D1488" t="str">
            <v>Административно-управленческие расходы</v>
          </cell>
          <cell r="E1488" t="str">
            <v>301-1</v>
          </cell>
          <cell r="F1488" t="str">
            <v>спортивно-оздоровительные мероприятия</v>
          </cell>
          <cell r="G1488" t="str">
            <v>Управление по работе с персоналом</v>
          </cell>
          <cell r="H1488" t="str">
            <v>Операционная деятельность</v>
          </cell>
          <cell r="I1488" t="str">
            <v>Выбытия</v>
          </cell>
        </row>
        <row r="1489">
          <cell r="C1489">
            <v>1230</v>
          </cell>
          <cell r="D1489" t="str">
            <v>Административно-управленческие расходы</v>
          </cell>
          <cell r="E1489" t="str">
            <v>301-2</v>
          </cell>
          <cell r="F1489" t="str">
            <v>расходы на культурно-массовые мероприятия, корпоративные вечера и пр.</v>
          </cell>
          <cell r="G1489" t="str">
            <v>Управление по работе с персоналом</v>
          </cell>
          <cell r="H1489" t="str">
            <v>Операционная деятельность</v>
          </cell>
          <cell r="I1489" t="str">
            <v>Выбытия</v>
          </cell>
        </row>
        <row r="1490">
          <cell r="C1490">
            <v>1230</v>
          </cell>
          <cell r="D1490" t="str">
            <v>Административно-управленческие расходы</v>
          </cell>
          <cell r="E1490">
            <v>303</v>
          </cell>
          <cell r="F1490" t="str">
            <v>Аренда квартиры</v>
          </cell>
          <cell r="G1490" t="str">
            <v>Управление по работе с персоналом</v>
          </cell>
          <cell r="H1490" t="str">
            <v>Операционная деятельность</v>
          </cell>
          <cell r="I1490" t="str">
            <v>Выбытия</v>
          </cell>
        </row>
        <row r="1491">
          <cell r="C1491">
            <v>1230</v>
          </cell>
          <cell r="D1491" t="str">
            <v>Административно-управленческие расходы</v>
          </cell>
          <cell r="E1491">
            <v>401</v>
          </cell>
          <cell r="F1491" t="str">
            <v>Командировочные расходы</v>
          </cell>
          <cell r="G1491" t="str">
            <v>Управление по работе с персоналом</v>
          </cell>
          <cell r="H1491" t="str">
            <v>Операционная деятельность</v>
          </cell>
          <cell r="I1491" t="str">
            <v>Выбытия</v>
          </cell>
        </row>
        <row r="1492">
          <cell r="C1492">
            <v>1230</v>
          </cell>
          <cell r="D1492" t="str">
            <v>Административно-управленческие расходы</v>
          </cell>
          <cell r="E1492" t="str">
            <v>501-1</v>
          </cell>
          <cell r="F1492" t="str">
            <v>расходы на текущее обучение</v>
          </cell>
          <cell r="G1492" t="str">
            <v>Управление по работе с персоналом</v>
          </cell>
          <cell r="H1492" t="str">
            <v>Операционная деятельность</v>
          </cell>
          <cell r="I1492" t="str">
            <v>Выбытия</v>
          </cell>
        </row>
        <row r="1493">
          <cell r="C1493">
            <v>1230</v>
          </cell>
          <cell r="D1493" t="str">
            <v>Административно-управленческие расходы</v>
          </cell>
          <cell r="E1493" t="str">
            <v>501-2</v>
          </cell>
          <cell r="F1493" t="str">
            <v>расходы на целевое обучение</v>
          </cell>
          <cell r="G1493" t="str">
            <v>Управление по работе с персоналом</v>
          </cell>
          <cell r="H1493" t="str">
            <v>Операционная деятельность</v>
          </cell>
          <cell r="I1493" t="str">
            <v>Выбытия</v>
          </cell>
        </row>
        <row r="1494">
          <cell r="C1494">
            <v>1230</v>
          </cell>
          <cell r="D1494" t="str">
            <v>Административно-управленческие расходы</v>
          </cell>
          <cell r="E1494">
            <v>502</v>
          </cell>
          <cell r="F1494" t="str">
            <v>Услуги рекрутинговых агентств и прочие расходы по подбору персонала</v>
          </cell>
          <cell r="G1494" t="str">
            <v>Управление по работе с персоналом</v>
          </cell>
          <cell r="H1494" t="str">
            <v>Операционная деятельность</v>
          </cell>
          <cell r="I1494" t="str">
            <v>Выбытия</v>
          </cell>
        </row>
        <row r="1495">
          <cell r="C1495">
            <v>1230</v>
          </cell>
          <cell r="D1495" t="str">
            <v>Административно-управленческие расходы</v>
          </cell>
          <cell r="E1495">
            <v>1204</v>
          </cell>
          <cell r="F1495" t="str">
            <v>Консультационно-информационные услуги</v>
          </cell>
          <cell r="G1495" t="str">
            <v>Управление по работе с персоналом</v>
          </cell>
          <cell r="H1495" t="str">
            <v>Операционная деятельность</v>
          </cell>
          <cell r="I1495" t="str">
            <v>Выбытия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 t="str">
            <v>ИТОГО ПОСТУПЛЕНИЯ РЕНОВА</v>
          </cell>
          <cell r="G1496">
            <v>0</v>
          </cell>
          <cell r="H1496">
            <v>0</v>
          </cell>
          <cell r="I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 t="str">
            <v>ИТОГО ВЫБЫТИЯ РЕНОВА</v>
          </cell>
          <cell r="G1497">
            <v>0</v>
          </cell>
          <cell r="H1497">
            <v>0</v>
          </cell>
          <cell r="I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</row>
        <row r="1501">
          <cell r="C1501">
            <v>0</v>
          </cell>
          <cell r="D1501">
            <v>0</v>
          </cell>
          <cell r="E1501" t="str">
            <v>Бюджет РОСНАНО: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</row>
        <row r="1503">
          <cell r="C1503">
            <v>0</v>
          </cell>
          <cell r="D1503">
            <v>0</v>
          </cell>
          <cell r="E1503" t="str">
            <v>КСР</v>
          </cell>
          <cell r="F1503" t="str">
            <v>Статья БДДС</v>
          </cell>
          <cell r="G1503" t="str">
            <v>Подразделение</v>
          </cell>
          <cell r="H1503" t="str">
            <v>Деятельность</v>
          </cell>
          <cell r="I1503" t="str">
            <v>Движение</v>
          </cell>
        </row>
        <row r="1504">
          <cell r="C1504">
            <v>0</v>
          </cell>
          <cell r="D1504">
            <v>0</v>
          </cell>
          <cell r="E1504">
            <v>10500</v>
          </cell>
          <cell r="F1504" t="str">
            <v>От аренды</v>
          </cell>
          <cell r="G1504" t="str">
            <v>Управление по работе с персоналом</v>
          </cell>
          <cell r="H1504" t="str">
            <v>Операционная деятельность</v>
          </cell>
          <cell r="I1504" t="str">
            <v>Поступления</v>
          </cell>
        </row>
        <row r="1505">
          <cell r="C1505">
            <v>0</v>
          </cell>
          <cell r="D1505">
            <v>0</v>
          </cell>
          <cell r="E1505">
            <v>20301</v>
          </cell>
          <cell r="F1505" t="str">
            <v>Выплата на руки</v>
          </cell>
          <cell r="G1505" t="str">
            <v>Управление по работе с персоналом</v>
          </cell>
          <cell r="H1505" t="str">
            <v>Операционная деятельность</v>
          </cell>
          <cell r="I1505" t="str">
            <v>Выбытия</v>
          </cell>
        </row>
        <row r="1506">
          <cell r="C1506">
            <v>0</v>
          </cell>
          <cell r="D1506">
            <v>0</v>
          </cell>
          <cell r="E1506">
            <v>20302</v>
          </cell>
          <cell r="F1506" t="str">
            <v>НДФЛ (только персонал)</v>
          </cell>
          <cell r="G1506" t="str">
            <v>Управление по работе с персоналом</v>
          </cell>
          <cell r="H1506" t="str">
            <v>Операционная деятельность</v>
          </cell>
          <cell r="I1506" t="str">
            <v>Выбытия</v>
          </cell>
        </row>
        <row r="1507">
          <cell r="C1507">
            <v>0</v>
          </cell>
          <cell r="D1507">
            <v>0</v>
          </cell>
          <cell r="E1507">
            <v>20303</v>
          </cell>
          <cell r="F1507" t="str">
            <v>Премии на руки</v>
          </cell>
          <cell r="G1507" t="str">
            <v>Управление по работе с персоналом</v>
          </cell>
          <cell r="H1507" t="str">
            <v>Операционная деятельность</v>
          </cell>
          <cell r="I1507" t="str">
            <v>Выбытия</v>
          </cell>
        </row>
        <row r="1508">
          <cell r="C1508">
            <v>0</v>
          </cell>
          <cell r="D1508">
            <v>0</v>
          </cell>
          <cell r="E1508">
            <v>20304</v>
          </cell>
          <cell r="F1508" t="str">
            <v>Льготы, компенсации</v>
          </cell>
          <cell r="G1508" t="str">
            <v>Управление по работе с персоналом</v>
          </cell>
          <cell r="H1508" t="str">
            <v>Операционная деятельность</v>
          </cell>
          <cell r="I1508" t="str">
            <v>Выбытия</v>
          </cell>
        </row>
        <row r="1509">
          <cell r="C1509">
            <v>0</v>
          </cell>
          <cell r="D1509">
            <v>0</v>
          </cell>
          <cell r="E1509">
            <v>20400</v>
          </cell>
          <cell r="F1509" t="str">
            <v>ЕСН – страховые взносы (включая ЕСН на выплаты членам СД)</v>
          </cell>
          <cell r="G1509" t="str">
            <v>Управление по работе с персоналом</v>
          </cell>
          <cell r="H1509" t="str">
            <v>Операционная деятельность</v>
          </cell>
          <cell r="I1509" t="str">
            <v>Выбытия</v>
          </cell>
        </row>
        <row r="1510">
          <cell r="C1510">
            <v>0</v>
          </cell>
          <cell r="D1510">
            <v>0</v>
          </cell>
          <cell r="E1510">
            <v>20503</v>
          </cell>
          <cell r="F1510" t="str">
            <v>Повышение квалификации и проф.переподготовка</v>
          </cell>
          <cell r="G1510" t="str">
            <v>Управление по работе с персоналом</v>
          </cell>
          <cell r="H1510" t="str">
            <v>Операционная деятельность</v>
          </cell>
          <cell r="I1510" t="str">
            <v>Выбытия</v>
          </cell>
        </row>
        <row r="1511">
          <cell r="C1511">
            <v>0</v>
          </cell>
          <cell r="D1511">
            <v>0</v>
          </cell>
          <cell r="E1511">
            <v>20507</v>
          </cell>
          <cell r="F1511" t="str">
            <v>Консультационные услуги (семинары)</v>
          </cell>
          <cell r="G1511" t="str">
            <v>Управление по работе с персоналом</v>
          </cell>
          <cell r="H1511" t="str">
            <v>Операционная деятельность</v>
          </cell>
          <cell r="I1511" t="str">
            <v>Выбытия</v>
          </cell>
        </row>
        <row r="1512">
          <cell r="C1512">
            <v>0</v>
          </cell>
          <cell r="D1512">
            <v>0</v>
          </cell>
          <cell r="E1512">
            <v>20510</v>
          </cell>
          <cell r="F1512" t="str">
            <v>Услуги по подбору персонала</v>
          </cell>
          <cell r="G1512" t="str">
            <v>Управление по работе с персоналом</v>
          </cell>
          <cell r="H1512" t="str">
            <v>Операционная деятельность</v>
          </cell>
          <cell r="I1512" t="str">
            <v>Выбытия</v>
          </cell>
        </row>
        <row r="1513">
          <cell r="C1513">
            <v>0</v>
          </cell>
          <cell r="D1513">
            <v>0</v>
          </cell>
          <cell r="E1513">
            <v>20513</v>
          </cell>
          <cell r="F1513" t="str">
            <v>Аутсорсинг</v>
          </cell>
          <cell r="G1513" t="str">
            <v>Управление по работе с персоналом</v>
          </cell>
          <cell r="H1513" t="str">
            <v>Операционная деятельность</v>
          </cell>
          <cell r="I1513" t="str">
            <v>Выбытия</v>
          </cell>
        </row>
        <row r="1514">
          <cell r="C1514">
            <v>0</v>
          </cell>
          <cell r="D1514">
            <v>0</v>
          </cell>
          <cell r="E1514">
            <v>20601</v>
          </cell>
          <cell r="F1514" t="str">
            <v>Командировочные расходы</v>
          </cell>
          <cell r="G1514" t="str">
            <v>Управление по работе с персоналом</v>
          </cell>
          <cell r="H1514" t="str">
            <v>Операционная деятельность</v>
          </cell>
          <cell r="I1514" t="str">
            <v>Выбытия</v>
          </cell>
        </row>
        <row r="1515">
          <cell r="C1515">
            <v>0</v>
          </cell>
          <cell r="D1515">
            <v>0</v>
          </cell>
          <cell r="E1515">
            <v>21300</v>
          </cell>
          <cell r="F1515" t="str">
            <v>Затраты на охрану труда</v>
          </cell>
          <cell r="G1515" t="str">
            <v>Управление по работе с персоналом</v>
          </cell>
          <cell r="H1515" t="str">
            <v>Операционная деятельность</v>
          </cell>
          <cell r="I1515" t="str">
            <v>Выбытия</v>
          </cell>
        </row>
        <row r="1516">
          <cell r="C1516">
            <v>0</v>
          </cell>
          <cell r="D1516">
            <v>0</v>
          </cell>
          <cell r="E1516">
            <v>21400</v>
          </cell>
          <cell r="F1516" t="str">
            <v>Расходы социального характера</v>
          </cell>
          <cell r="G1516" t="str">
            <v>Управление по работе с персоналом</v>
          </cell>
          <cell r="H1516" t="str">
            <v>Операционная деятельность</v>
          </cell>
          <cell r="I1516" t="str">
            <v>Выбытия</v>
          </cell>
        </row>
        <row r="1517">
          <cell r="C1517">
            <v>0</v>
          </cell>
          <cell r="D1517">
            <v>0</v>
          </cell>
          <cell r="E1517">
            <v>22100</v>
          </cell>
          <cell r="F1517" t="str">
            <v>Добровольное медицинское страхование</v>
          </cell>
          <cell r="G1517" t="str">
            <v>Управление по работе с персоналом</v>
          </cell>
          <cell r="H1517" t="str">
            <v>Операционная деятельность</v>
          </cell>
          <cell r="I1517" t="str">
            <v>Выбытия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 t="str">
            <v>ИТОГО ПОСТУПЛЕНИЯ РОСНАНО</v>
          </cell>
          <cell r="G1518">
            <v>0</v>
          </cell>
          <cell r="H1518">
            <v>0</v>
          </cell>
          <cell r="I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 t="str">
            <v>ИТОГО ВЫБЫТИЯ РОСНАНО</v>
          </cell>
          <cell r="G1519">
            <v>0</v>
          </cell>
          <cell r="H1519">
            <v>0</v>
          </cell>
          <cell r="I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</row>
        <row r="1543">
          <cell r="G1543" t="str">
            <v>Инженер по эксплуатации зданий и сооружений</v>
          </cell>
        </row>
        <row r="1544">
          <cell r="C1544">
            <v>0</v>
          </cell>
          <cell r="D1544">
            <v>0</v>
          </cell>
          <cell r="E1544" t="str">
            <v>Бюджетная заявка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</row>
        <row r="1545"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</row>
        <row r="1546">
          <cell r="C1546">
            <v>0</v>
          </cell>
          <cell r="D1546">
            <v>0</v>
          </cell>
          <cell r="E1546" t="str">
            <v>Компания:</v>
          </cell>
          <cell r="F1546" t="str">
            <v>Хевел</v>
          </cell>
          <cell r="G1546">
            <v>0</v>
          </cell>
          <cell r="H1546">
            <v>0</v>
          </cell>
          <cell r="I1546">
            <v>0</v>
          </cell>
        </row>
        <row r="1547">
          <cell r="C1547">
            <v>0</v>
          </cell>
          <cell r="D1547">
            <v>0</v>
          </cell>
          <cell r="E1547" t="str">
            <v>Бизнес-единица:</v>
          </cell>
          <cell r="F1547" t="str">
            <v>ЗАВОД</v>
          </cell>
          <cell r="G1547">
            <v>0</v>
          </cell>
          <cell r="H1547">
            <v>0</v>
          </cell>
          <cell r="I1547">
            <v>0</v>
          </cell>
        </row>
        <row r="1548">
          <cell r="C1548">
            <v>0</v>
          </cell>
          <cell r="D1548">
            <v>0</v>
          </cell>
          <cell r="E1548" t="str">
            <v>ЦФУ:</v>
          </cell>
          <cell r="F1548" t="str">
            <v>Инженер по эксплуатации зданий и сооружений</v>
          </cell>
          <cell r="G1548">
            <v>0</v>
          </cell>
          <cell r="H1548">
            <v>0</v>
          </cell>
          <cell r="I1548">
            <v>0</v>
          </cell>
        </row>
        <row r="1549">
          <cell r="C1549">
            <v>0</v>
          </cell>
          <cell r="D1549">
            <v>0</v>
          </cell>
          <cell r="E1549" t="str">
            <v>Период:</v>
          </cell>
          <cell r="F1549" t="str">
            <v>окт 2014 - дек 2015</v>
          </cell>
          <cell r="G1549">
            <v>0</v>
          </cell>
          <cell r="H1549">
            <v>0</v>
          </cell>
          <cell r="I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</row>
        <row r="1551">
          <cell r="C1551">
            <v>0</v>
          </cell>
          <cell r="D1551">
            <v>0</v>
          </cell>
          <cell r="E1551" t="str">
            <v>Бюджет РЕНОВА: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</row>
        <row r="1553">
          <cell r="C1553">
            <v>0</v>
          </cell>
          <cell r="D1553">
            <v>0</v>
          </cell>
          <cell r="E1553" t="str">
            <v>КСР</v>
          </cell>
          <cell r="F1553" t="str">
            <v>Статья БДДС</v>
          </cell>
          <cell r="G1553" t="str">
            <v>Подразделение</v>
          </cell>
          <cell r="H1553" t="str">
            <v>Деятельность</v>
          </cell>
          <cell r="I1553" t="str">
            <v>Движение</v>
          </cell>
        </row>
        <row r="1554">
          <cell r="C1554">
            <v>1210</v>
          </cell>
          <cell r="D1554" t="str">
            <v>Производственные выплаты</v>
          </cell>
          <cell r="E1554">
            <v>121965</v>
          </cell>
          <cell r="F1554" t="str">
            <v>Ремонт и обслуживание зданий (ОПР) (УСО)</v>
          </cell>
          <cell r="G1554" t="str">
            <v>Инженер по эксплуатации зданий и сооружений</v>
          </cell>
          <cell r="H1554" t="str">
            <v>Операционная деятельность</v>
          </cell>
          <cell r="I1554" t="str">
            <v>Выбытия</v>
          </cell>
        </row>
        <row r="1555">
          <cell r="C1555">
            <v>1210</v>
          </cell>
          <cell r="D1555" t="str">
            <v>Производственные выплаты</v>
          </cell>
          <cell r="E1555">
            <v>121966</v>
          </cell>
          <cell r="F1555" t="str">
            <v>Ремонт и обслуживание зданий (ОПР) (МЗ)</v>
          </cell>
          <cell r="G1555" t="str">
            <v>Инженер по эксплуатации зданий и сооружений</v>
          </cell>
          <cell r="H1555" t="str">
            <v>Операционная деятельность</v>
          </cell>
          <cell r="I1555" t="str">
            <v>Выбытия</v>
          </cell>
        </row>
        <row r="1556">
          <cell r="C1556">
            <v>1210</v>
          </cell>
          <cell r="D1556" t="str">
            <v>Производственные выплаты</v>
          </cell>
          <cell r="E1556">
            <v>12198001</v>
          </cell>
          <cell r="F1556" t="str">
            <v>Инструмент</v>
          </cell>
          <cell r="G1556" t="str">
            <v>Инженер по эксплуатации зданий и сооружений</v>
          </cell>
          <cell r="H1556" t="str">
            <v>Операционная деятельность</v>
          </cell>
          <cell r="I1556" t="str">
            <v>Выбытия</v>
          </cell>
        </row>
        <row r="1557">
          <cell r="C1557">
            <v>0</v>
          </cell>
          <cell r="D1557">
            <v>0</v>
          </cell>
          <cell r="E1557">
            <v>0</v>
          </cell>
          <cell r="F1557" t="str">
            <v>ИТОГО ПОСТУПЛЕНИЯ РЕНОВА</v>
          </cell>
          <cell r="G1557">
            <v>0</v>
          </cell>
          <cell r="H1557">
            <v>0</v>
          </cell>
          <cell r="I1557">
            <v>0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 t="str">
            <v>ИТОГО ВЫБЫТИЯ РЕНОВА</v>
          </cell>
          <cell r="G1558">
            <v>0</v>
          </cell>
          <cell r="H1558">
            <v>0</v>
          </cell>
          <cell r="I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</row>
        <row r="1560"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</row>
        <row r="1561"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</row>
        <row r="1562">
          <cell r="C1562">
            <v>0</v>
          </cell>
          <cell r="D1562">
            <v>0</v>
          </cell>
          <cell r="E1562" t="str">
            <v>Бюджет РОСНАНО: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</row>
        <row r="1564">
          <cell r="C1564">
            <v>0</v>
          </cell>
          <cell r="D1564">
            <v>0</v>
          </cell>
          <cell r="E1564" t="str">
            <v>КСР</v>
          </cell>
          <cell r="F1564" t="str">
            <v>Статья БДДС</v>
          </cell>
          <cell r="G1564" t="str">
            <v>Подразделение</v>
          </cell>
          <cell r="H1564" t="str">
            <v>Деятельность</v>
          </cell>
          <cell r="I1564" t="str">
            <v>Движение</v>
          </cell>
        </row>
        <row r="1565">
          <cell r="C1565">
            <v>0</v>
          </cell>
          <cell r="D1565">
            <v>0</v>
          </cell>
          <cell r="E1565">
            <v>20199</v>
          </cell>
          <cell r="F1565" t="str">
            <v>Прочие материальные затраты</v>
          </cell>
          <cell r="G1565" t="str">
            <v>Инженер по эксплуатации зданий и сооружений</v>
          </cell>
          <cell r="H1565" t="str">
            <v>Операционная деятельность</v>
          </cell>
          <cell r="I1565" t="str">
            <v>Выбытия</v>
          </cell>
        </row>
        <row r="1566">
          <cell r="C1566">
            <v>0</v>
          </cell>
          <cell r="D1566">
            <v>0</v>
          </cell>
          <cell r="E1566">
            <v>20299</v>
          </cell>
          <cell r="F1566" t="str">
            <v>Прочие услуги производственного характера</v>
          </cell>
          <cell r="G1566" t="str">
            <v>Инженер по эксплуатации зданий и сооружений</v>
          </cell>
          <cell r="H1566" t="str">
            <v>Операционная деятельность</v>
          </cell>
          <cell r="I1566" t="str">
            <v>Выбытия</v>
          </cell>
        </row>
        <row r="1567">
          <cell r="C1567">
            <v>0</v>
          </cell>
          <cell r="D1567">
            <v>0</v>
          </cell>
          <cell r="E1567">
            <v>0</v>
          </cell>
          <cell r="F1567" t="str">
            <v>ИТОГО ПОСТУПЛЕНИЯ РОСНАНО</v>
          </cell>
          <cell r="G1567">
            <v>0</v>
          </cell>
          <cell r="H1567">
            <v>0</v>
          </cell>
          <cell r="I1567">
            <v>0</v>
          </cell>
        </row>
        <row r="1568">
          <cell r="C1568">
            <v>0</v>
          </cell>
          <cell r="D1568">
            <v>0</v>
          </cell>
          <cell r="E1568">
            <v>0</v>
          </cell>
          <cell r="F1568" t="str">
            <v>ИТОГО ВЫБЫТИЯ РОСНАНО</v>
          </cell>
          <cell r="G1568">
            <v>0</v>
          </cell>
          <cell r="H1568">
            <v>0</v>
          </cell>
          <cell r="I1568">
            <v>0</v>
          </cell>
        </row>
        <row r="1569"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</row>
        <row r="1571"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</row>
        <row r="1573"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</row>
        <row r="1574"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</row>
        <row r="1576"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</row>
        <row r="1577"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</row>
        <row r="1580"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</row>
        <row r="1582"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</row>
        <row r="1590"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</row>
        <row r="1591"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</row>
        <row r="1595"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</row>
        <row r="1596"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</row>
        <row r="1597"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</row>
        <row r="1601"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</row>
        <row r="1604"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</row>
        <row r="1608"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</row>
        <row r="1610"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</row>
        <row r="1616"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</row>
        <row r="1619"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</row>
        <row r="1621"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</row>
        <row r="1622"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</row>
        <row r="1624">
          <cell r="G1624" t="str">
            <v>Энергослужба</v>
          </cell>
        </row>
        <row r="1625">
          <cell r="C1625">
            <v>0</v>
          </cell>
          <cell r="D1625">
            <v>0</v>
          </cell>
          <cell r="E1625" t="str">
            <v>Бюджетная заявка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</row>
        <row r="1627">
          <cell r="C1627">
            <v>0</v>
          </cell>
          <cell r="D1627">
            <v>0</v>
          </cell>
          <cell r="E1627" t="str">
            <v>Компания:</v>
          </cell>
          <cell r="F1627" t="str">
            <v>Хевел</v>
          </cell>
          <cell r="G1627">
            <v>0</v>
          </cell>
          <cell r="H1627">
            <v>0</v>
          </cell>
          <cell r="I1627">
            <v>0</v>
          </cell>
        </row>
        <row r="1628">
          <cell r="C1628">
            <v>0</v>
          </cell>
          <cell r="D1628">
            <v>0</v>
          </cell>
          <cell r="E1628" t="str">
            <v>Бизнес-единица:</v>
          </cell>
          <cell r="F1628" t="str">
            <v>ЗАВОД</v>
          </cell>
          <cell r="G1628">
            <v>0</v>
          </cell>
          <cell r="H1628">
            <v>0</v>
          </cell>
          <cell r="I1628">
            <v>0</v>
          </cell>
        </row>
        <row r="1629">
          <cell r="C1629">
            <v>0</v>
          </cell>
          <cell r="D1629">
            <v>0</v>
          </cell>
          <cell r="E1629" t="str">
            <v>ЦФУ:</v>
          </cell>
          <cell r="F1629" t="str">
            <v>Энергослужба</v>
          </cell>
          <cell r="G1629">
            <v>0</v>
          </cell>
          <cell r="H1629">
            <v>0</v>
          </cell>
          <cell r="I1629">
            <v>0</v>
          </cell>
        </row>
        <row r="1630">
          <cell r="C1630">
            <v>0</v>
          </cell>
          <cell r="D1630">
            <v>0</v>
          </cell>
          <cell r="E1630" t="str">
            <v>Период:</v>
          </cell>
          <cell r="F1630" t="str">
            <v>окт 2014 - дек 2015</v>
          </cell>
          <cell r="G1630">
            <v>0</v>
          </cell>
          <cell r="H1630">
            <v>0</v>
          </cell>
          <cell r="I1630">
            <v>0</v>
          </cell>
        </row>
        <row r="1631"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</row>
        <row r="1632">
          <cell r="C1632">
            <v>0</v>
          </cell>
          <cell r="D1632">
            <v>0</v>
          </cell>
          <cell r="E1632" t="str">
            <v>Бюджет РЕНОВА: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</row>
        <row r="1633"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</row>
        <row r="1634">
          <cell r="C1634">
            <v>0</v>
          </cell>
          <cell r="D1634">
            <v>0</v>
          </cell>
          <cell r="E1634" t="str">
            <v>КСР</v>
          </cell>
          <cell r="F1634" t="str">
            <v>Статья БДДС</v>
          </cell>
          <cell r="G1634" t="str">
            <v>Подразделение</v>
          </cell>
          <cell r="H1634" t="str">
            <v>Деятельность</v>
          </cell>
          <cell r="I1634" t="str">
            <v>Движение</v>
          </cell>
        </row>
        <row r="1635">
          <cell r="C1635">
            <v>1210</v>
          </cell>
          <cell r="D1635" t="str">
            <v>Производственные выплаты</v>
          </cell>
          <cell r="E1635">
            <v>1215</v>
          </cell>
          <cell r="F1635" t="str">
            <v>Электроэнергия (ПР)</v>
          </cell>
          <cell r="G1635" t="str">
            <v>Энергослужба</v>
          </cell>
          <cell r="H1635" t="str">
            <v>Операционная деятельность</v>
          </cell>
          <cell r="I1635" t="str">
            <v>Выбытия</v>
          </cell>
        </row>
        <row r="1636">
          <cell r="C1636">
            <v>1210</v>
          </cell>
          <cell r="D1636" t="str">
            <v>Производственные выплаты</v>
          </cell>
          <cell r="E1636">
            <v>121940</v>
          </cell>
          <cell r="F1636" t="str">
            <v>Электроэнергия ОПР</v>
          </cell>
          <cell r="G1636" t="str">
            <v>Энергослужба</v>
          </cell>
          <cell r="H1636" t="str">
            <v>Операционная деятельность</v>
          </cell>
          <cell r="I1636" t="str">
            <v>Выбытия</v>
          </cell>
        </row>
        <row r="1637">
          <cell r="C1637">
            <v>1210</v>
          </cell>
          <cell r="D1637" t="str">
            <v>Производственные выплаты</v>
          </cell>
          <cell r="E1637">
            <v>121951</v>
          </cell>
          <cell r="F1637" t="str">
            <v>Тепловая энергия в паре</v>
          </cell>
          <cell r="G1637" t="str">
            <v>Энергослужба</v>
          </cell>
          <cell r="H1637" t="str">
            <v>Операционная деятельность</v>
          </cell>
          <cell r="I1637" t="str">
            <v>Выбытия</v>
          </cell>
        </row>
        <row r="1638">
          <cell r="C1638">
            <v>1210</v>
          </cell>
          <cell r="D1638" t="str">
            <v>Производственные выплаты</v>
          </cell>
          <cell r="E1638">
            <v>121952</v>
          </cell>
          <cell r="F1638" t="str">
            <v>Водоснабжение</v>
          </cell>
          <cell r="G1638" t="str">
            <v>Энергослужба</v>
          </cell>
          <cell r="H1638" t="str">
            <v>Операционная деятельность</v>
          </cell>
          <cell r="I1638" t="str">
            <v>Выбытия</v>
          </cell>
        </row>
        <row r="1639">
          <cell r="C1639">
            <v>1210</v>
          </cell>
          <cell r="D1639" t="str">
            <v>Производственные выплаты</v>
          </cell>
          <cell r="E1639">
            <v>121953</v>
          </cell>
          <cell r="F1639" t="str">
            <v>Канализация</v>
          </cell>
          <cell r="G1639" t="str">
            <v>Энергослужба</v>
          </cell>
          <cell r="H1639" t="str">
            <v>Операционная деятельность</v>
          </cell>
          <cell r="I1639" t="str">
            <v>Выбытия</v>
          </cell>
        </row>
        <row r="1640">
          <cell r="C1640">
            <v>1210</v>
          </cell>
          <cell r="D1640" t="str">
            <v>Производственные выплаты</v>
          </cell>
          <cell r="E1640">
            <v>12198001</v>
          </cell>
          <cell r="F1640" t="str">
            <v>Инструмент</v>
          </cell>
          <cell r="G1640" t="str">
            <v>Энергослужба</v>
          </cell>
          <cell r="H1640" t="str">
            <v>Операционная деятельность</v>
          </cell>
          <cell r="I1640" t="str">
            <v>Выбытия</v>
          </cell>
        </row>
        <row r="1641">
          <cell r="C1641">
            <v>1210</v>
          </cell>
          <cell r="D1641" t="str">
            <v>Производственные выплаты</v>
          </cell>
          <cell r="E1641">
            <v>12198014</v>
          </cell>
          <cell r="F1641" t="str">
            <v>Прочие услуги производственного характера (ОПР)</v>
          </cell>
          <cell r="G1641" t="str">
            <v>Энергослужба</v>
          </cell>
          <cell r="H1641" t="str">
            <v>Операционная деятельность</v>
          </cell>
          <cell r="I1641" t="str">
            <v>Выбытия</v>
          </cell>
        </row>
        <row r="1642">
          <cell r="C1642">
            <v>1210</v>
          </cell>
          <cell r="D1642" t="str">
            <v>Производственные выплаты</v>
          </cell>
          <cell r="E1642">
            <v>121963</v>
          </cell>
          <cell r="F1642" t="str">
            <v>Ремонт и обслуживание инженерных сетей (УСО)</v>
          </cell>
          <cell r="G1642" t="str">
            <v>Энергослужба</v>
          </cell>
          <cell r="H1642" t="str">
            <v>Операционная деятельность</v>
          </cell>
          <cell r="I1642" t="str">
            <v>Выбытия</v>
          </cell>
        </row>
        <row r="1643">
          <cell r="C1643">
            <v>1210</v>
          </cell>
          <cell r="D1643" t="str">
            <v>Производственные выплаты</v>
          </cell>
          <cell r="E1643">
            <v>121964</v>
          </cell>
          <cell r="F1643" t="str">
            <v>Ремонт и обслуживание инженерных сетей (МЗ)</v>
          </cell>
          <cell r="G1643" t="str">
            <v>Энергослужба</v>
          </cell>
          <cell r="H1643" t="str">
            <v>Операционная деятельность</v>
          </cell>
          <cell r="I1643" t="str">
            <v>Выбытия</v>
          </cell>
        </row>
        <row r="1644">
          <cell r="C1644">
            <v>1230</v>
          </cell>
          <cell r="D1644" t="str">
            <v>Административно-управленческие расходы</v>
          </cell>
          <cell r="E1644">
            <v>602</v>
          </cell>
          <cell r="F1644" t="str">
            <v>Услуги коммунального хозяйства</v>
          </cell>
          <cell r="G1644" t="str">
            <v>Энергослужба</v>
          </cell>
          <cell r="H1644" t="str">
            <v>Операционная деятельность</v>
          </cell>
          <cell r="I1644" t="str">
            <v>Выбытия</v>
          </cell>
        </row>
        <row r="1645">
          <cell r="C1645">
            <v>1230</v>
          </cell>
          <cell r="D1645" t="str">
            <v>Административно-управленческие расходы</v>
          </cell>
          <cell r="E1645">
            <v>1204</v>
          </cell>
          <cell r="F1645" t="str">
            <v>Консультационно-информационные услуги</v>
          </cell>
          <cell r="G1645" t="str">
            <v>Энергослужба</v>
          </cell>
          <cell r="H1645" t="str">
            <v>Операционная деятельность</v>
          </cell>
          <cell r="I1645" t="str">
            <v>Выбытия</v>
          </cell>
        </row>
        <row r="1646">
          <cell r="C1646">
            <v>2210</v>
          </cell>
          <cell r="D1646" t="str">
            <v>Инвестиции в основные средства</v>
          </cell>
          <cell r="E1646">
            <v>221225</v>
          </cell>
          <cell r="F1646" t="str">
            <v>Программное обеспечение для производства</v>
          </cell>
          <cell r="G1646" t="str">
            <v>Энергослужба</v>
          </cell>
          <cell r="H1646" t="str">
            <v>Инвестиционная деятельность</v>
          </cell>
          <cell r="I1646" t="str">
            <v>Выбытия</v>
          </cell>
        </row>
        <row r="1647">
          <cell r="C1647">
            <v>2210</v>
          </cell>
          <cell r="D1647" t="str">
            <v>Инвестиции в основные средства</v>
          </cell>
          <cell r="E1647">
            <v>221226</v>
          </cell>
          <cell r="F1647" t="str">
            <v>Прочее вспомогательное производственное оборудование</v>
          </cell>
          <cell r="G1647" t="str">
            <v>Энергослужба</v>
          </cell>
          <cell r="H1647" t="str">
            <v>Инвестиционная деятельность</v>
          </cell>
          <cell r="I1647" t="str">
            <v>Выбытия</v>
          </cell>
        </row>
        <row r="1648">
          <cell r="C1648">
            <v>0</v>
          </cell>
          <cell r="D1648">
            <v>0</v>
          </cell>
          <cell r="E1648">
            <v>0</v>
          </cell>
          <cell r="F1648" t="str">
            <v>ИТОГО ПОСТУПЛЕНИЯ РЕНОВА</v>
          </cell>
          <cell r="G1648">
            <v>0</v>
          </cell>
          <cell r="H1648">
            <v>0</v>
          </cell>
          <cell r="I1648">
            <v>0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 t="str">
            <v>ИТОГО ВЫБЫТИЯ РЕНОВА</v>
          </cell>
          <cell r="G1649">
            <v>0</v>
          </cell>
          <cell r="H1649">
            <v>0</v>
          </cell>
          <cell r="I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</row>
        <row r="1651"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</row>
        <row r="1653">
          <cell r="C1653">
            <v>0</v>
          </cell>
          <cell r="D1653">
            <v>0</v>
          </cell>
          <cell r="E1653" t="str">
            <v>Бюджет РОСНАНО: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</row>
        <row r="1654"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</row>
        <row r="1655">
          <cell r="C1655">
            <v>0</v>
          </cell>
          <cell r="D1655">
            <v>0</v>
          </cell>
          <cell r="E1655" t="str">
            <v>КСР</v>
          </cell>
          <cell r="F1655" t="str">
            <v>Статья БДДС</v>
          </cell>
          <cell r="G1655" t="str">
            <v>Подразделение</v>
          </cell>
          <cell r="H1655" t="str">
            <v>Деятельность</v>
          </cell>
          <cell r="I1655" t="str">
            <v>Движение</v>
          </cell>
        </row>
        <row r="1656">
          <cell r="C1656">
            <v>0</v>
          </cell>
          <cell r="D1656">
            <v>0</v>
          </cell>
          <cell r="E1656">
            <v>20104</v>
          </cell>
          <cell r="F1656" t="str">
            <v>Электроэнергия</v>
          </cell>
          <cell r="G1656" t="str">
            <v>Энергослужба</v>
          </cell>
          <cell r="H1656" t="str">
            <v>Операционная деятельность</v>
          </cell>
          <cell r="I1656" t="str">
            <v>Выбытия</v>
          </cell>
        </row>
        <row r="1657">
          <cell r="C1657">
            <v>0</v>
          </cell>
          <cell r="D1657">
            <v>0</v>
          </cell>
          <cell r="E1657">
            <v>20199</v>
          </cell>
          <cell r="F1657" t="str">
            <v>Прочие материальные затраты</v>
          </cell>
          <cell r="G1657" t="str">
            <v>Энергослужба</v>
          </cell>
          <cell r="H1657" t="str">
            <v>Операционная деятельность</v>
          </cell>
          <cell r="I1657" t="str">
            <v>Выбытия</v>
          </cell>
        </row>
        <row r="1658">
          <cell r="C1658">
            <v>0</v>
          </cell>
          <cell r="D1658">
            <v>0</v>
          </cell>
          <cell r="E1658">
            <v>20201</v>
          </cell>
          <cell r="F1658" t="str">
            <v>Услуги подрядчиков по обслуживанию и ремонту оборудования</v>
          </cell>
          <cell r="G1658" t="str">
            <v>Энергослужба</v>
          </cell>
          <cell r="H1658" t="str">
            <v>Операционная деятельность</v>
          </cell>
          <cell r="I1658" t="str">
            <v>Выбытия</v>
          </cell>
        </row>
        <row r="1659">
          <cell r="C1659">
            <v>0</v>
          </cell>
          <cell r="D1659">
            <v>0</v>
          </cell>
          <cell r="E1659">
            <v>20299</v>
          </cell>
          <cell r="F1659" t="str">
            <v>Прочие услуги производственного характера</v>
          </cell>
          <cell r="G1659" t="str">
            <v>Энергослужба</v>
          </cell>
          <cell r="H1659" t="str">
            <v>Операционная деятельность</v>
          </cell>
          <cell r="I1659" t="str">
            <v>Выбытия</v>
          </cell>
        </row>
        <row r="1660">
          <cell r="C1660">
            <v>0</v>
          </cell>
          <cell r="D1660">
            <v>0</v>
          </cell>
          <cell r="E1660">
            <v>20502</v>
          </cell>
          <cell r="F1660" t="str">
            <v>Коммунальные услуги</v>
          </cell>
          <cell r="G1660" t="str">
            <v>Энергослужба</v>
          </cell>
          <cell r="H1660" t="str">
            <v>Операционная деятельность</v>
          </cell>
          <cell r="I1660" t="str">
            <v>Выбытия</v>
          </cell>
        </row>
        <row r="1661">
          <cell r="C1661">
            <v>0</v>
          </cell>
          <cell r="D1661">
            <v>0</v>
          </cell>
          <cell r="E1661">
            <v>20507</v>
          </cell>
          <cell r="F1661" t="str">
            <v>Консультационные услуги (семинары)</v>
          </cell>
          <cell r="G1661" t="str">
            <v>Энергослужба</v>
          </cell>
          <cell r="H1661" t="str">
            <v>Операционная деятельность</v>
          </cell>
          <cell r="I1661" t="str">
            <v>Выбытия</v>
          </cell>
        </row>
        <row r="1662">
          <cell r="C1662">
            <v>0</v>
          </cell>
          <cell r="D1662">
            <v>0</v>
          </cell>
          <cell r="E1662">
            <v>50102</v>
          </cell>
          <cell r="F1662" t="str">
            <v>Вспомогательное оборудование</v>
          </cell>
          <cell r="G1662" t="str">
            <v>Энергослужба</v>
          </cell>
          <cell r="H1662" t="str">
            <v>Инвестиционная деятельность</v>
          </cell>
          <cell r="I1662" t="str">
            <v>Выбытия</v>
          </cell>
        </row>
        <row r="1663">
          <cell r="C1663">
            <v>0</v>
          </cell>
          <cell r="D1663">
            <v>0</v>
          </cell>
          <cell r="E1663">
            <v>50703</v>
          </cell>
          <cell r="F1663" t="str">
            <v>Прочие СМР (строительные работы)</v>
          </cell>
          <cell r="G1663" t="str">
            <v>Энергослужба</v>
          </cell>
          <cell r="H1663" t="str">
            <v>Инвестиционная деятельность</v>
          </cell>
          <cell r="I1663" t="str">
            <v>Выбытия</v>
          </cell>
        </row>
        <row r="1664">
          <cell r="C1664">
            <v>0</v>
          </cell>
          <cell r="D1664">
            <v>0</v>
          </cell>
          <cell r="E1664">
            <v>0</v>
          </cell>
          <cell r="F1664" t="str">
            <v>ИТОГО ПОСТУПЛЕНИЯ РОСНАНО</v>
          </cell>
          <cell r="G1664">
            <v>0</v>
          </cell>
          <cell r="H1664">
            <v>0</v>
          </cell>
          <cell r="I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 t="str">
            <v>ИТОГО ВЫБЫТИЯ РОСНАНО</v>
          </cell>
          <cell r="G1665">
            <v>0</v>
          </cell>
          <cell r="H1665">
            <v>0</v>
          </cell>
          <cell r="I1665">
            <v>0</v>
          </cell>
        </row>
        <row r="1666"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</row>
        <row r="1667"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</row>
        <row r="1668"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</row>
        <row r="1669"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</row>
        <row r="1670"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</row>
        <row r="1673"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</row>
        <row r="1675"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</row>
        <row r="1678"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</row>
        <row r="1679"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</row>
        <row r="1680"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</row>
        <row r="1682"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</row>
        <row r="1691"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</row>
        <row r="1695"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</row>
        <row r="1698"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</row>
        <row r="1702"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</row>
        <row r="1703"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</row>
        <row r="1704"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</row>
        <row r="1705">
          <cell r="G1705" t="str">
            <v>Управление по взаимодействию с органами государственной власти</v>
          </cell>
        </row>
        <row r="1706">
          <cell r="C1706">
            <v>0</v>
          </cell>
          <cell r="D1706">
            <v>0</v>
          </cell>
          <cell r="E1706" t="str">
            <v>Бюджетная заявка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</row>
        <row r="1707"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</row>
        <row r="1708">
          <cell r="C1708">
            <v>0</v>
          </cell>
          <cell r="D1708">
            <v>0</v>
          </cell>
          <cell r="E1708" t="str">
            <v>Компания:</v>
          </cell>
          <cell r="F1708" t="str">
            <v>Хевел</v>
          </cell>
          <cell r="G1708">
            <v>0</v>
          </cell>
          <cell r="H1708">
            <v>0</v>
          </cell>
          <cell r="I1708">
            <v>0</v>
          </cell>
        </row>
        <row r="1709">
          <cell r="C1709">
            <v>0</v>
          </cell>
          <cell r="D1709">
            <v>0</v>
          </cell>
          <cell r="E1709" t="str">
            <v>Бизнес-единица:</v>
          </cell>
          <cell r="F1709" t="str">
            <v>УК</v>
          </cell>
          <cell r="G1709">
            <v>0</v>
          </cell>
          <cell r="H1709">
            <v>0</v>
          </cell>
          <cell r="I1709">
            <v>0</v>
          </cell>
        </row>
        <row r="1710">
          <cell r="C1710">
            <v>0</v>
          </cell>
          <cell r="D1710">
            <v>0</v>
          </cell>
          <cell r="E1710" t="str">
            <v>ЦФУ:</v>
          </cell>
          <cell r="F1710" t="str">
            <v>Управление по взаимодействию с органами государственной власти</v>
          </cell>
          <cell r="G1710">
            <v>0</v>
          </cell>
          <cell r="H1710">
            <v>0</v>
          </cell>
          <cell r="I1710">
            <v>0</v>
          </cell>
        </row>
        <row r="1711">
          <cell r="C1711">
            <v>0</v>
          </cell>
          <cell r="D1711">
            <v>0</v>
          </cell>
          <cell r="E1711" t="str">
            <v>Период:</v>
          </cell>
          <cell r="F1711" t="str">
            <v>окт 2014 - дек 2015</v>
          </cell>
          <cell r="G1711">
            <v>0</v>
          </cell>
          <cell r="H1711">
            <v>0</v>
          </cell>
          <cell r="I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</row>
        <row r="1713">
          <cell r="C1713">
            <v>0</v>
          </cell>
          <cell r="D1713">
            <v>0</v>
          </cell>
          <cell r="E1713" t="str">
            <v>Бюджет РЕНОВА: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</row>
        <row r="1715">
          <cell r="C1715">
            <v>0</v>
          </cell>
          <cell r="D1715">
            <v>0</v>
          </cell>
          <cell r="E1715" t="str">
            <v>КСР</v>
          </cell>
          <cell r="F1715" t="str">
            <v>Статья БДДС</v>
          </cell>
          <cell r="G1715" t="str">
            <v>Подразделение</v>
          </cell>
          <cell r="H1715" t="str">
            <v>Деятельность</v>
          </cell>
          <cell r="I1715" t="str">
            <v>Движение</v>
          </cell>
        </row>
        <row r="1716">
          <cell r="C1716">
            <v>1230</v>
          </cell>
          <cell r="D1716" t="str">
            <v>Административно-управленческие расходы</v>
          </cell>
          <cell r="E1716">
            <v>401</v>
          </cell>
          <cell r="F1716" t="str">
            <v>Командировочные расходы</v>
          </cell>
          <cell r="G1716" t="str">
            <v>Управление по взаимодействию с органами государственной власти</v>
          </cell>
          <cell r="H1716" t="str">
            <v>Операционная деятельность</v>
          </cell>
          <cell r="I1716" t="str">
            <v>Выбытия</v>
          </cell>
        </row>
        <row r="1717">
          <cell r="C1717">
            <v>1230</v>
          </cell>
          <cell r="D1717" t="str">
            <v>Административно-управленческие расходы</v>
          </cell>
          <cell r="E1717">
            <v>402</v>
          </cell>
          <cell r="F1717" t="str">
            <v>Представительские расходы</v>
          </cell>
          <cell r="G1717" t="str">
            <v>Управление по взаимодействию с органами государственной власти</v>
          </cell>
          <cell r="H1717" t="str">
            <v>Операционная деятельность</v>
          </cell>
          <cell r="I1717" t="str">
            <v>Выбытия</v>
          </cell>
        </row>
        <row r="1718">
          <cell r="C1718">
            <v>1230</v>
          </cell>
          <cell r="D1718" t="str">
            <v>Административно-управленческие расходы</v>
          </cell>
          <cell r="E1718" t="str">
            <v>1301-4</v>
          </cell>
          <cell r="F1718" t="str">
            <v>прочие (реклама)</v>
          </cell>
          <cell r="G1718" t="str">
            <v>Управление по взаимодействию с органами государственной власти</v>
          </cell>
          <cell r="H1718" t="str">
            <v>Операционная деятельность</v>
          </cell>
          <cell r="I1718" t="str">
            <v>Выбытия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 t="str">
            <v>ИТОГО ПОСТУПЛЕНИЯ РЕНОВА</v>
          </cell>
          <cell r="G1719">
            <v>0</v>
          </cell>
          <cell r="H1719">
            <v>0</v>
          </cell>
          <cell r="I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 t="str">
            <v>ИТОГО ВЫБЫТИЯ РЕНОВА</v>
          </cell>
          <cell r="G1720">
            <v>0</v>
          </cell>
          <cell r="H1720">
            <v>0</v>
          </cell>
          <cell r="I1720">
            <v>0</v>
          </cell>
        </row>
        <row r="1721"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</row>
        <row r="1722"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C1724">
            <v>0</v>
          </cell>
          <cell r="D1724">
            <v>0</v>
          </cell>
          <cell r="E1724" t="str">
            <v>Бюджет РОСНАНО: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</row>
        <row r="1726">
          <cell r="C1726">
            <v>0</v>
          </cell>
          <cell r="D1726">
            <v>0</v>
          </cell>
          <cell r="E1726" t="str">
            <v>КСР</v>
          </cell>
          <cell r="F1726" t="str">
            <v>Статья БДДС</v>
          </cell>
          <cell r="G1726" t="str">
            <v>Подразделение</v>
          </cell>
          <cell r="H1726" t="str">
            <v>Деятельность</v>
          </cell>
          <cell r="I1726" t="str">
            <v>Движение</v>
          </cell>
        </row>
        <row r="1727">
          <cell r="C1727">
            <v>0</v>
          </cell>
          <cell r="D1727">
            <v>0</v>
          </cell>
          <cell r="E1727" t="str">
            <v>20509.03</v>
          </cell>
          <cell r="F1727" t="str">
            <v>Фирменная и сувенирная продукция</v>
          </cell>
          <cell r="G1727" t="str">
            <v>Управление по взаимодействию с органами государственной власти</v>
          </cell>
          <cell r="H1727" t="str">
            <v>Операционная деятельность</v>
          </cell>
          <cell r="I1727" t="str">
            <v>Выбытия</v>
          </cell>
        </row>
        <row r="1728">
          <cell r="C1728">
            <v>0</v>
          </cell>
          <cell r="D1728">
            <v>0</v>
          </cell>
          <cell r="E1728" t="str">
            <v>20509.02</v>
          </cell>
          <cell r="F1728" t="str">
            <v>Участие на выставках и семинарах</v>
          </cell>
          <cell r="G1728" t="str">
            <v>Управление по взаимодействию с органами государственной власти</v>
          </cell>
          <cell r="H1728" t="str">
            <v>Операционная деятельность</v>
          </cell>
          <cell r="I1728" t="str">
            <v>Выбытия</v>
          </cell>
        </row>
        <row r="1729">
          <cell r="C1729">
            <v>0</v>
          </cell>
          <cell r="D1729">
            <v>0</v>
          </cell>
          <cell r="E1729">
            <v>20601</v>
          </cell>
          <cell r="F1729" t="str">
            <v>Командировочные расходы</v>
          </cell>
          <cell r="G1729" t="str">
            <v>Управление по взаимодействию с органами государственной власти</v>
          </cell>
          <cell r="H1729" t="str">
            <v>Операционная деятельность</v>
          </cell>
          <cell r="I1729" t="str">
            <v>Выбытия</v>
          </cell>
        </row>
        <row r="1730">
          <cell r="C1730">
            <v>0</v>
          </cell>
          <cell r="D1730">
            <v>0</v>
          </cell>
          <cell r="E1730">
            <v>20602</v>
          </cell>
          <cell r="F1730" t="str">
            <v>Представительские расходы</v>
          </cell>
          <cell r="G1730" t="str">
            <v>Управление по взаимодействию с органами государственной власти</v>
          </cell>
          <cell r="H1730" t="str">
            <v>Операционная деятельность</v>
          </cell>
          <cell r="I1730" t="str">
            <v>Выбытия</v>
          </cell>
        </row>
        <row r="1731">
          <cell r="C1731">
            <v>0</v>
          </cell>
          <cell r="D1731">
            <v>0</v>
          </cell>
          <cell r="E1731">
            <v>0</v>
          </cell>
          <cell r="F1731" t="str">
            <v>ИТОГО ПОСТУПЛЕНИЯ РОСНАНО</v>
          </cell>
          <cell r="G1731">
            <v>0</v>
          </cell>
          <cell r="H1731">
            <v>0</v>
          </cell>
          <cell r="I1731">
            <v>0</v>
          </cell>
        </row>
        <row r="1732">
          <cell r="C1732">
            <v>0</v>
          </cell>
          <cell r="D1732">
            <v>0</v>
          </cell>
          <cell r="E1732">
            <v>0</v>
          </cell>
          <cell r="F1732" t="str">
            <v>ИТОГО ВЫБЫТИЯ РОСНАНО</v>
          </cell>
          <cell r="G1732">
            <v>0</v>
          </cell>
          <cell r="H1732">
            <v>0</v>
          </cell>
          <cell r="I1732">
            <v>0</v>
          </cell>
        </row>
        <row r="1733"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</row>
        <row r="1734"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</row>
        <row r="1738"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</row>
        <row r="1742"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</row>
        <row r="1746"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</row>
        <row r="1752"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</row>
        <row r="1756"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</row>
        <row r="1760"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</row>
        <row r="1761"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</row>
        <row r="1762"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</row>
        <row r="1763"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</row>
        <row r="1764"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</row>
        <row r="1765"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</row>
        <row r="1766"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</row>
        <row r="1767"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</row>
        <row r="1768"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</row>
        <row r="1771"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</row>
        <row r="1772"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</row>
        <row r="1774"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</row>
        <row r="1776"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</row>
        <row r="1777"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</row>
        <row r="1778"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</row>
        <row r="1780"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</row>
        <row r="1781"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</row>
        <row r="1782"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</row>
        <row r="1783"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</row>
        <row r="1784"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</row>
        <row r="1785"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</row>
        <row r="1786">
          <cell r="G1786" t="str">
            <v>Отдел информационных технологий</v>
          </cell>
        </row>
        <row r="1787">
          <cell r="C1787">
            <v>0</v>
          </cell>
          <cell r="D1787">
            <v>0</v>
          </cell>
          <cell r="E1787" t="str">
            <v>Бюджетная заявка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</row>
        <row r="1788"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</row>
        <row r="1789">
          <cell r="C1789">
            <v>0</v>
          </cell>
          <cell r="D1789">
            <v>0</v>
          </cell>
          <cell r="E1789" t="str">
            <v>Компания:</v>
          </cell>
          <cell r="F1789" t="str">
            <v>Хевел</v>
          </cell>
          <cell r="G1789">
            <v>0</v>
          </cell>
          <cell r="H1789">
            <v>0</v>
          </cell>
          <cell r="I1789">
            <v>0</v>
          </cell>
        </row>
        <row r="1790">
          <cell r="C1790">
            <v>0</v>
          </cell>
          <cell r="D1790">
            <v>0</v>
          </cell>
          <cell r="E1790" t="str">
            <v>Бизнес-единица:</v>
          </cell>
          <cell r="F1790" t="str">
            <v>УК</v>
          </cell>
          <cell r="G1790">
            <v>0</v>
          </cell>
          <cell r="H1790">
            <v>0</v>
          </cell>
          <cell r="I1790">
            <v>0</v>
          </cell>
        </row>
        <row r="1791">
          <cell r="C1791">
            <v>0</v>
          </cell>
          <cell r="D1791">
            <v>0</v>
          </cell>
          <cell r="E1791" t="str">
            <v>ЦФУ:</v>
          </cell>
          <cell r="F1791" t="str">
            <v>Отдел информационных технологий</v>
          </cell>
          <cell r="G1791">
            <v>0</v>
          </cell>
          <cell r="H1791">
            <v>0</v>
          </cell>
          <cell r="I1791">
            <v>0</v>
          </cell>
        </row>
        <row r="1792">
          <cell r="C1792">
            <v>0</v>
          </cell>
          <cell r="D1792">
            <v>0</v>
          </cell>
          <cell r="E1792" t="str">
            <v>Период:</v>
          </cell>
          <cell r="F1792" t="str">
            <v>окт 2014 - дек 2015</v>
          </cell>
          <cell r="G1792">
            <v>0</v>
          </cell>
          <cell r="H1792">
            <v>0</v>
          </cell>
          <cell r="I1792">
            <v>0</v>
          </cell>
        </row>
        <row r="1793"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</row>
        <row r="1794">
          <cell r="C1794">
            <v>0</v>
          </cell>
          <cell r="D1794">
            <v>0</v>
          </cell>
          <cell r="E1794" t="str">
            <v>Бюджет РЕНОВА: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</row>
        <row r="1796">
          <cell r="C1796">
            <v>0</v>
          </cell>
          <cell r="D1796">
            <v>0</v>
          </cell>
          <cell r="E1796" t="str">
            <v>КСР</v>
          </cell>
          <cell r="F1796" t="str">
            <v>Статья БДДС</v>
          </cell>
          <cell r="G1796" t="str">
            <v>Подразделение</v>
          </cell>
          <cell r="H1796" t="str">
            <v>Деятельность</v>
          </cell>
          <cell r="I1796" t="str">
            <v>Движение</v>
          </cell>
        </row>
        <row r="1797">
          <cell r="C1797">
            <v>1230</v>
          </cell>
          <cell r="D1797" t="str">
            <v>Административно-управленческие расходы</v>
          </cell>
          <cell r="E1797">
            <v>401</v>
          </cell>
          <cell r="F1797" t="str">
            <v>Командировочные расходы</v>
          </cell>
          <cell r="G1797" t="str">
            <v>Отдел информационных технологий</v>
          </cell>
          <cell r="H1797" t="str">
            <v>Операционная деятельность</v>
          </cell>
          <cell r="I1797" t="str">
            <v>Выбытия</v>
          </cell>
        </row>
        <row r="1798">
          <cell r="C1798">
            <v>1230</v>
          </cell>
          <cell r="D1798" t="str">
            <v>Административно-управленческие расходы</v>
          </cell>
          <cell r="E1798" t="str">
            <v>901-1</v>
          </cell>
          <cell r="F1798" t="str">
            <v>поддержка ПО</v>
          </cell>
          <cell r="G1798" t="str">
            <v>Отдел информационных технологий</v>
          </cell>
          <cell r="H1798" t="str">
            <v>Операционная деятельность</v>
          </cell>
          <cell r="I1798" t="str">
            <v>Выбытия</v>
          </cell>
        </row>
        <row r="1799">
          <cell r="C1799">
            <v>1230</v>
          </cell>
          <cell r="D1799" t="str">
            <v>Административно-управленческие расходы</v>
          </cell>
          <cell r="E1799" t="str">
            <v>901-2</v>
          </cell>
          <cell r="F1799" t="str">
            <v>ремонт и сервисное обслуживание</v>
          </cell>
          <cell r="G1799" t="str">
            <v>Отдел информационных технологий</v>
          </cell>
          <cell r="H1799" t="str">
            <v>Операционная деятельность</v>
          </cell>
          <cell r="I1799" t="str">
            <v>Выбытия</v>
          </cell>
        </row>
        <row r="1800">
          <cell r="C1800">
            <v>1230</v>
          </cell>
          <cell r="D1800" t="str">
            <v>Административно-управленческие расходы</v>
          </cell>
          <cell r="E1800" t="str">
            <v>901-3</v>
          </cell>
          <cell r="F1800" t="str">
            <v>расходы на хостинг и аутсорсинг</v>
          </cell>
          <cell r="G1800" t="str">
            <v>Отдел информационных технологий</v>
          </cell>
          <cell r="H1800" t="str">
            <v>Операционная деятельность</v>
          </cell>
          <cell r="I1800" t="str">
            <v>Выбытия</v>
          </cell>
        </row>
        <row r="1801">
          <cell r="C1801">
            <v>1230</v>
          </cell>
          <cell r="D1801" t="str">
            <v>Административно-управленческие расходы</v>
          </cell>
          <cell r="E1801">
            <v>902</v>
          </cell>
          <cell r="F1801" t="str">
            <v>Запасные части и расходные материалы для оргтехники</v>
          </cell>
          <cell r="G1801" t="str">
            <v>Отдел информационных технологий</v>
          </cell>
          <cell r="H1801" t="str">
            <v>Операционная деятельность</v>
          </cell>
          <cell r="I1801" t="str">
            <v>Выбытия</v>
          </cell>
        </row>
        <row r="1802">
          <cell r="C1802">
            <v>1230</v>
          </cell>
          <cell r="D1802" t="str">
            <v>Административно-управленческие расходы</v>
          </cell>
          <cell r="E1802">
            <v>1001</v>
          </cell>
          <cell r="F1802" t="str">
            <v>Услуги мобильной связи</v>
          </cell>
          <cell r="G1802" t="str">
            <v>Отдел информационных технологий</v>
          </cell>
          <cell r="H1802" t="str">
            <v>Операционная деятельность</v>
          </cell>
          <cell r="I1802" t="str">
            <v>Выбытия</v>
          </cell>
        </row>
        <row r="1803">
          <cell r="C1803">
            <v>1230</v>
          </cell>
          <cell r="D1803" t="str">
            <v>Административно-управленческие расходы</v>
          </cell>
          <cell r="E1803">
            <v>1002</v>
          </cell>
          <cell r="F1803" t="str">
            <v>Услуги фиксированной связи</v>
          </cell>
          <cell r="G1803" t="str">
            <v>Отдел информационных технологий</v>
          </cell>
          <cell r="H1803" t="str">
            <v>Операционная деятельность</v>
          </cell>
          <cell r="I1803" t="str">
            <v>Выбытия</v>
          </cell>
        </row>
        <row r="1804">
          <cell r="C1804">
            <v>1230</v>
          </cell>
          <cell r="D1804" t="str">
            <v>Административно-управленческие расходы</v>
          </cell>
          <cell r="E1804">
            <v>1003</v>
          </cell>
          <cell r="F1804" t="str">
            <v>Услуги Интернет</v>
          </cell>
          <cell r="G1804" t="str">
            <v>Отдел информационных технологий</v>
          </cell>
          <cell r="H1804" t="str">
            <v>Операционная деятельность</v>
          </cell>
          <cell r="I1804" t="str">
            <v>Выбытия</v>
          </cell>
        </row>
        <row r="1805">
          <cell r="C1805">
            <v>1230</v>
          </cell>
          <cell r="D1805" t="str">
            <v>Административно-управленческие расходы</v>
          </cell>
          <cell r="E1805" t="str">
            <v>1503-2</v>
          </cell>
          <cell r="F1805" t="str">
            <v>компьютерная техника</v>
          </cell>
          <cell r="G1805" t="str">
            <v>Отдел информационных технологий</v>
          </cell>
          <cell r="H1805" t="str">
            <v>Операционная деятельность</v>
          </cell>
          <cell r="I1805" t="str">
            <v>Выбытия</v>
          </cell>
        </row>
        <row r="1806">
          <cell r="C1806">
            <v>1230</v>
          </cell>
          <cell r="D1806" t="str">
            <v>Административно-управленческие расходы</v>
          </cell>
          <cell r="E1806" t="str">
            <v>1503-4</v>
          </cell>
          <cell r="F1806" t="str">
            <v>серверное и сетевое оборудование</v>
          </cell>
          <cell r="G1806" t="str">
            <v>Отдел информационных технологий</v>
          </cell>
          <cell r="H1806" t="str">
            <v>Операционная деятельность</v>
          </cell>
          <cell r="I1806" t="str">
            <v>Выбытия</v>
          </cell>
        </row>
        <row r="1807">
          <cell r="C1807">
            <v>1230</v>
          </cell>
          <cell r="D1807" t="str">
            <v>Административно-управленческие расходы</v>
          </cell>
          <cell r="E1807">
            <v>1504</v>
          </cell>
          <cell r="F1807" t="str">
            <v>Программное обеспечение</v>
          </cell>
          <cell r="G1807" t="str">
            <v>Отдел информационных технологий</v>
          </cell>
          <cell r="H1807" t="str">
            <v>Операционная деятельность</v>
          </cell>
          <cell r="I1807" t="str">
            <v>Выбытия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 t="str">
            <v>ИТОГО ПОСТУПЛЕНИЯ РЕНОВА</v>
          </cell>
          <cell r="G1808">
            <v>0</v>
          </cell>
          <cell r="H1808">
            <v>0</v>
          </cell>
          <cell r="I1808">
            <v>0</v>
          </cell>
        </row>
        <row r="1809">
          <cell r="C1809">
            <v>0</v>
          </cell>
          <cell r="D1809">
            <v>0</v>
          </cell>
          <cell r="E1809">
            <v>0</v>
          </cell>
          <cell r="F1809" t="str">
            <v>ИТОГО ВЫБЫТИЯ РЕНОВА</v>
          </cell>
          <cell r="G1809">
            <v>0</v>
          </cell>
          <cell r="H1809">
            <v>0</v>
          </cell>
          <cell r="I1809">
            <v>0</v>
          </cell>
        </row>
        <row r="1810"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</row>
        <row r="1811"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</row>
        <row r="1813">
          <cell r="C1813">
            <v>0</v>
          </cell>
          <cell r="D1813">
            <v>0</v>
          </cell>
          <cell r="E1813" t="str">
            <v>Бюджет РОСНАНО: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</row>
        <row r="1815">
          <cell r="C1815">
            <v>0</v>
          </cell>
          <cell r="D1815">
            <v>0</v>
          </cell>
          <cell r="E1815" t="str">
            <v>КСР</v>
          </cell>
          <cell r="F1815" t="str">
            <v>Статья БДДС</v>
          </cell>
          <cell r="G1815" t="str">
            <v>Подразделение</v>
          </cell>
          <cell r="H1815" t="str">
            <v>Деятельность</v>
          </cell>
          <cell r="I1815" t="str">
            <v>Движение</v>
          </cell>
        </row>
        <row r="1816">
          <cell r="C1816">
            <v>0</v>
          </cell>
          <cell r="D1816">
            <v>0</v>
          </cell>
          <cell r="E1816" t="str">
            <v>20501.01</v>
          </cell>
          <cell r="F1816" t="str">
            <v>Услуги мобильной связи</v>
          </cell>
          <cell r="G1816" t="str">
            <v>Отдел информационных технологий</v>
          </cell>
          <cell r="H1816" t="str">
            <v>Операционная деятельность</v>
          </cell>
          <cell r="I1816" t="str">
            <v>Выбытия</v>
          </cell>
        </row>
        <row r="1817">
          <cell r="C1817">
            <v>0</v>
          </cell>
          <cell r="D1817">
            <v>0</v>
          </cell>
          <cell r="E1817" t="str">
            <v>20501.02</v>
          </cell>
          <cell r="F1817" t="str">
            <v>Услуги фиксированной связи</v>
          </cell>
          <cell r="G1817" t="str">
            <v>Отдел информационных технологий</v>
          </cell>
          <cell r="H1817" t="str">
            <v>Операционная деятельность</v>
          </cell>
          <cell r="I1817" t="str">
            <v>Выбытия</v>
          </cell>
        </row>
        <row r="1818">
          <cell r="C1818">
            <v>0</v>
          </cell>
          <cell r="D1818">
            <v>0</v>
          </cell>
          <cell r="E1818" t="str">
            <v>20501.03</v>
          </cell>
          <cell r="F1818" t="str">
            <v>Услуги Интернет</v>
          </cell>
          <cell r="G1818" t="str">
            <v>Отдел информационных технологий</v>
          </cell>
          <cell r="H1818" t="str">
            <v>Операционная деятельность</v>
          </cell>
          <cell r="I1818" t="str">
            <v>Выбытия</v>
          </cell>
        </row>
        <row r="1819">
          <cell r="C1819">
            <v>0</v>
          </cell>
          <cell r="D1819">
            <v>0</v>
          </cell>
          <cell r="E1819" t="str">
            <v>20504.01</v>
          </cell>
          <cell r="F1819" t="str">
            <v>Услуги по ремонту и обслуживанию оргтехники</v>
          </cell>
          <cell r="G1819" t="str">
            <v>Отдел информационных технологий</v>
          </cell>
          <cell r="H1819" t="str">
            <v>Операционная деятельность</v>
          </cell>
          <cell r="I1819" t="str">
            <v>Выбытия</v>
          </cell>
        </row>
        <row r="1820">
          <cell r="C1820">
            <v>0</v>
          </cell>
          <cell r="D1820">
            <v>0</v>
          </cell>
          <cell r="E1820" t="str">
            <v>20504.02</v>
          </cell>
          <cell r="F1820" t="str">
            <v>Запасные части и расходные материалы для оргтехники</v>
          </cell>
          <cell r="G1820" t="str">
            <v>Отдел информационных технологий</v>
          </cell>
          <cell r="H1820" t="str">
            <v>Операционная деятельность</v>
          </cell>
          <cell r="I1820" t="str">
            <v>Выбытия</v>
          </cell>
        </row>
        <row r="1821">
          <cell r="C1821">
            <v>0</v>
          </cell>
          <cell r="D1821">
            <v>0</v>
          </cell>
          <cell r="E1821">
            <v>20516</v>
          </cell>
          <cell r="F1821" t="str">
            <v>Справочно-правовые программы, 1С, КИАС</v>
          </cell>
          <cell r="G1821" t="str">
            <v>Отдел информационных технологий</v>
          </cell>
          <cell r="H1821" t="str">
            <v>Операционная деятельность</v>
          </cell>
          <cell r="I1821" t="str">
            <v>Выбытия</v>
          </cell>
        </row>
        <row r="1822">
          <cell r="C1822">
            <v>0</v>
          </cell>
          <cell r="D1822">
            <v>0</v>
          </cell>
          <cell r="E1822">
            <v>20601</v>
          </cell>
          <cell r="F1822" t="str">
            <v>Командировочные расходы</v>
          </cell>
          <cell r="G1822" t="str">
            <v>Отдел информационных технологий</v>
          </cell>
          <cell r="H1822" t="str">
            <v>Операционная деятельность</v>
          </cell>
          <cell r="I1822" t="str">
            <v>Выбытия</v>
          </cell>
        </row>
        <row r="1823">
          <cell r="C1823">
            <v>0</v>
          </cell>
          <cell r="D1823">
            <v>0</v>
          </cell>
          <cell r="E1823">
            <v>50105</v>
          </cell>
          <cell r="F1823" t="str">
            <v>Компьютерное и офисное оборудование</v>
          </cell>
          <cell r="G1823" t="str">
            <v>Отдел информационных технологий</v>
          </cell>
          <cell r="H1823" t="str">
            <v>Инвестиционная деятельность</v>
          </cell>
          <cell r="I1823" t="str">
            <v>Выбытия</v>
          </cell>
        </row>
        <row r="1824">
          <cell r="C1824">
            <v>0</v>
          </cell>
          <cell r="D1824">
            <v>0</v>
          </cell>
          <cell r="E1824">
            <v>50201</v>
          </cell>
          <cell r="F1824" t="str">
            <v>Приобретение программного обеспечения</v>
          </cell>
          <cell r="G1824" t="str">
            <v>Отдел информационных технологий</v>
          </cell>
          <cell r="H1824" t="str">
            <v>Инвестиционная деятельность</v>
          </cell>
          <cell r="I1824" t="str">
            <v>Выбытия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 t="str">
            <v>ИТОГО ПОСТУПЛЕНИЯ РОСНАНО</v>
          </cell>
          <cell r="G1825">
            <v>0</v>
          </cell>
          <cell r="H1825">
            <v>0</v>
          </cell>
          <cell r="I1825">
            <v>0</v>
          </cell>
        </row>
        <row r="1826">
          <cell r="C1826">
            <v>0</v>
          </cell>
          <cell r="D1826">
            <v>0</v>
          </cell>
          <cell r="E1826">
            <v>0</v>
          </cell>
          <cell r="F1826" t="str">
            <v>ИТОГО ВЫБЫТИЯ РОСНАНО</v>
          </cell>
          <cell r="G1826">
            <v>0</v>
          </cell>
          <cell r="H1826">
            <v>0</v>
          </cell>
          <cell r="I1826">
            <v>0</v>
          </cell>
        </row>
        <row r="1827"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</row>
        <row r="1828"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</row>
        <row r="1835"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</row>
        <row r="1837"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</row>
        <row r="1838"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</row>
        <row r="1839"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</row>
        <row r="1841"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</row>
        <row r="1842"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</row>
        <row r="1844"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</row>
        <row r="1846"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</row>
        <row r="1847"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</row>
        <row r="1848"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</row>
        <row r="1849"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</row>
        <row r="1850"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</row>
        <row r="1852"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</row>
        <row r="1854"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</row>
        <row r="1857"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</row>
        <row r="1862"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</row>
        <row r="1863"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</row>
        <row r="1866"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</row>
        <row r="1867">
          <cell r="G1867" t="str">
            <v>Управление по внешним связям</v>
          </cell>
        </row>
        <row r="1868">
          <cell r="C1868">
            <v>0</v>
          </cell>
          <cell r="D1868">
            <v>0</v>
          </cell>
          <cell r="E1868" t="str">
            <v>Бюджетная заявка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</row>
        <row r="1869"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</row>
        <row r="1870">
          <cell r="C1870">
            <v>0</v>
          </cell>
          <cell r="D1870">
            <v>0</v>
          </cell>
          <cell r="E1870" t="str">
            <v>Компания:</v>
          </cell>
          <cell r="F1870" t="str">
            <v>Хевел</v>
          </cell>
          <cell r="G1870">
            <v>0</v>
          </cell>
          <cell r="H1870">
            <v>0</v>
          </cell>
          <cell r="I1870">
            <v>0</v>
          </cell>
        </row>
        <row r="1871">
          <cell r="C1871">
            <v>0</v>
          </cell>
          <cell r="D1871">
            <v>0</v>
          </cell>
          <cell r="E1871" t="str">
            <v>Бизнес-единица:</v>
          </cell>
          <cell r="F1871" t="str">
            <v>УК</v>
          </cell>
          <cell r="G1871">
            <v>0</v>
          </cell>
          <cell r="H1871">
            <v>0</v>
          </cell>
          <cell r="I1871">
            <v>0</v>
          </cell>
        </row>
        <row r="1872">
          <cell r="C1872">
            <v>0</v>
          </cell>
          <cell r="D1872">
            <v>0</v>
          </cell>
          <cell r="E1872" t="str">
            <v>ЦФУ:</v>
          </cell>
          <cell r="F1872" t="str">
            <v>Управление по внешним связям</v>
          </cell>
          <cell r="G1872">
            <v>0</v>
          </cell>
          <cell r="H1872">
            <v>0</v>
          </cell>
          <cell r="I1872">
            <v>0</v>
          </cell>
        </row>
        <row r="1873">
          <cell r="C1873">
            <v>0</v>
          </cell>
          <cell r="D1873">
            <v>0</v>
          </cell>
          <cell r="E1873" t="str">
            <v>Период:</v>
          </cell>
          <cell r="F1873" t="str">
            <v>окт 2014 - дек 2015</v>
          </cell>
          <cell r="G1873">
            <v>0</v>
          </cell>
          <cell r="H1873">
            <v>0</v>
          </cell>
          <cell r="I1873">
            <v>0</v>
          </cell>
        </row>
        <row r="1874"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</row>
        <row r="1875">
          <cell r="C1875">
            <v>0</v>
          </cell>
          <cell r="D1875">
            <v>0</v>
          </cell>
          <cell r="E1875" t="str">
            <v>Бюджет РЕНОВА: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</row>
        <row r="1877">
          <cell r="C1877">
            <v>0</v>
          </cell>
          <cell r="D1877">
            <v>0</v>
          </cell>
          <cell r="E1877" t="str">
            <v>КСР</v>
          </cell>
          <cell r="F1877" t="str">
            <v>Статья БДДС</v>
          </cell>
          <cell r="G1877" t="str">
            <v>Подразделение</v>
          </cell>
          <cell r="H1877" t="str">
            <v>Деятельность</v>
          </cell>
          <cell r="I1877" t="str">
            <v>Движение</v>
          </cell>
        </row>
        <row r="1878">
          <cell r="C1878">
            <v>1230</v>
          </cell>
          <cell r="D1878" t="str">
            <v>Административно-управленческие расходы</v>
          </cell>
          <cell r="E1878">
            <v>401</v>
          </cell>
          <cell r="F1878" t="str">
            <v>Командировочные расходы</v>
          </cell>
          <cell r="G1878" t="str">
            <v>Управление по внешним связям</v>
          </cell>
          <cell r="H1878" t="str">
            <v>Операционная деятельность</v>
          </cell>
          <cell r="I1878" t="str">
            <v>Выбытия</v>
          </cell>
        </row>
        <row r="1879">
          <cell r="C1879">
            <v>1230</v>
          </cell>
          <cell r="D1879" t="str">
            <v>Административно-управленческие расходы</v>
          </cell>
          <cell r="E1879">
            <v>402</v>
          </cell>
          <cell r="F1879" t="str">
            <v>Представительские расходы</v>
          </cell>
          <cell r="G1879" t="str">
            <v>Управление по внешним связям</v>
          </cell>
          <cell r="H1879" t="str">
            <v>Операционная деятельность</v>
          </cell>
          <cell r="I1879" t="str">
            <v>Выбытия</v>
          </cell>
        </row>
        <row r="1880">
          <cell r="C1880">
            <v>1230</v>
          </cell>
          <cell r="D1880" t="str">
            <v>Административно-управленческие расходы</v>
          </cell>
          <cell r="E1880" t="str">
            <v>1301-4</v>
          </cell>
          <cell r="F1880" t="str">
            <v>прочие (реклама)</v>
          </cell>
          <cell r="G1880" t="str">
            <v>Управление по внешним связям</v>
          </cell>
          <cell r="H1880" t="str">
            <v>Операционная деятельность</v>
          </cell>
          <cell r="I1880" t="str">
            <v>Выбытия</v>
          </cell>
        </row>
        <row r="1881">
          <cell r="C1881">
            <v>1230</v>
          </cell>
          <cell r="D1881" t="str">
            <v>Административно-управленческие расходы</v>
          </cell>
          <cell r="E1881" t="str">
            <v>1303-2</v>
          </cell>
          <cell r="F1881" t="str">
            <v>поддержка некоммерческих и неправительственных организаций и объединений (соц. проекты)</v>
          </cell>
          <cell r="G1881" t="str">
            <v>Управление по внешним связям</v>
          </cell>
          <cell r="H1881" t="str">
            <v>Операционная деятельность</v>
          </cell>
          <cell r="I1881" t="str">
            <v>Выбытия</v>
          </cell>
        </row>
        <row r="1882">
          <cell r="C1882">
            <v>0</v>
          </cell>
          <cell r="D1882">
            <v>0</v>
          </cell>
          <cell r="E1882">
            <v>0</v>
          </cell>
          <cell r="F1882" t="str">
            <v>ИТОГО ПОСТУПЛЕНИЯ РЕНОВА</v>
          </cell>
          <cell r="G1882">
            <v>0</v>
          </cell>
          <cell r="H1882">
            <v>0</v>
          </cell>
          <cell r="I1882">
            <v>0</v>
          </cell>
        </row>
        <row r="1883">
          <cell r="C1883">
            <v>0</v>
          </cell>
          <cell r="D1883">
            <v>0</v>
          </cell>
          <cell r="E1883">
            <v>0</v>
          </cell>
          <cell r="F1883" t="str">
            <v>ИТОГО ВЫБЫТИЯ РЕНОВА</v>
          </cell>
          <cell r="G1883">
            <v>0</v>
          </cell>
          <cell r="H1883">
            <v>0</v>
          </cell>
          <cell r="I1883">
            <v>0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</row>
        <row r="1885"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</row>
        <row r="1886"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</row>
        <row r="1887">
          <cell r="C1887">
            <v>0</v>
          </cell>
          <cell r="D1887">
            <v>0</v>
          </cell>
          <cell r="E1887" t="str">
            <v>Бюджет РОСНАНО: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</row>
        <row r="1888"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</row>
        <row r="1889">
          <cell r="C1889">
            <v>0</v>
          </cell>
          <cell r="D1889">
            <v>0</v>
          </cell>
          <cell r="E1889" t="str">
            <v>КСР</v>
          </cell>
          <cell r="F1889" t="str">
            <v>Статья БДДС</v>
          </cell>
          <cell r="G1889" t="str">
            <v>Подразделение</v>
          </cell>
          <cell r="H1889" t="str">
            <v>Деятельность</v>
          </cell>
          <cell r="I1889" t="str">
            <v>Движение</v>
          </cell>
        </row>
        <row r="1890">
          <cell r="C1890">
            <v>0</v>
          </cell>
          <cell r="D1890">
            <v>0</v>
          </cell>
          <cell r="E1890" t="str">
            <v>20509.01</v>
          </cell>
          <cell r="F1890" t="str">
            <v>Рекламно-информационные расходы</v>
          </cell>
          <cell r="G1890" t="str">
            <v>Управление по внешним связям</v>
          </cell>
          <cell r="H1890" t="str">
            <v>Операционная деятельность</v>
          </cell>
          <cell r="I1890" t="str">
            <v>Выбытия</v>
          </cell>
        </row>
        <row r="1891">
          <cell r="C1891">
            <v>0</v>
          </cell>
          <cell r="D1891">
            <v>0</v>
          </cell>
          <cell r="E1891" t="str">
            <v>20509.02</v>
          </cell>
          <cell r="F1891" t="str">
            <v>Участие на выставках и семинарах</v>
          </cell>
          <cell r="G1891" t="str">
            <v>Управление по внешним связям</v>
          </cell>
          <cell r="H1891" t="str">
            <v>Операционная деятельность</v>
          </cell>
          <cell r="I1891" t="str">
            <v>Выбытия</v>
          </cell>
        </row>
        <row r="1892">
          <cell r="C1892">
            <v>0</v>
          </cell>
          <cell r="D1892">
            <v>0</v>
          </cell>
          <cell r="E1892" t="str">
            <v>20509.03</v>
          </cell>
          <cell r="F1892" t="str">
            <v>Фирменная и сувенирная продукция</v>
          </cell>
          <cell r="G1892" t="str">
            <v>Управление по внешним связям</v>
          </cell>
          <cell r="H1892" t="str">
            <v>Операционная деятельность</v>
          </cell>
          <cell r="I1892" t="str">
            <v>Выбытия</v>
          </cell>
        </row>
        <row r="1893">
          <cell r="C1893">
            <v>0</v>
          </cell>
          <cell r="D1893">
            <v>0</v>
          </cell>
          <cell r="E1893" t="str">
            <v>20509.05</v>
          </cell>
          <cell r="F1893" t="str">
            <v>Прочие расходы (PR)</v>
          </cell>
          <cell r="G1893" t="str">
            <v>Управление по внешним связям</v>
          </cell>
          <cell r="H1893" t="str">
            <v>Операционная деятельность</v>
          </cell>
          <cell r="I1893" t="str">
            <v>Выбытия</v>
          </cell>
        </row>
        <row r="1894">
          <cell r="C1894">
            <v>0</v>
          </cell>
          <cell r="D1894">
            <v>0</v>
          </cell>
          <cell r="E1894">
            <v>20601</v>
          </cell>
          <cell r="F1894" t="str">
            <v>Командировочные расходы</v>
          </cell>
          <cell r="G1894" t="str">
            <v>Управление по внешним связям</v>
          </cell>
          <cell r="H1894" t="str">
            <v>Операционная деятельность</v>
          </cell>
          <cell r="I1894" t="str">
            <v>Выбытия</v>
          </cell>
        </row>
        <row r="1895">
          <cell r="C1895">
            <v>0</v>
          </cell>
          <cell r="D1895">
            <v>0</v>
          </cell>
          <cell r="E1895">
            <v>20602</v>
          </cell>
          <cell r="F1895" t="str">
            <v>Представительские расходы</v>
          </cell>
          <cell r="G1895" t="str">
            <v>Управление по внешним связям</v>
          </cell>
          <cell r="H1895" t="str">
            <v>Операционная деятельность</v>
          </cell>
          <cell r="I1895" t="str">
            <v>Выбытия</v>
          </cell>
        </row>
        <row r="1896">
          <cell r="C1896">
            <v>0</v>
          </cell>
          <cell r="D1896">
            <v>0</v>
          </cell>
          <cell r="E1896">
            <v>0</v>
          </cell>
          <cell r="F1896" t="str">
            <v>ИТОГО ПОСТУПЛЕНИЯ РОСНАНО</v>
          </cell>
          <cell r="G1896">
            <v>0</v>
          </cell>
          <cell r="H1896">
            <v>0</v>
          </cell>
          <cell r="I1896">
            <v>0</v>
          </cell>
        </row>
        <row r="1897">
          <cell r="C1897">
            <v>0</v>
          </cell>
          <cell r="D1897">
            <v>0</v>
          </cell>
          <cell r="E1897">
            <v>0</v>
          </cell>
          <cell r="F1897" t="str">
            <v>ИТОГО ВЫБЫТИЯ РОСНАНО</v>
          </cell>
          <cell r="G1897">
            <v>0</v>
          </cell>
          <cell r="H1897">
            <v>0</v>
          </cell>
          <cell r="I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</row>
        <row r="1899"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</row>
        <row r="1902"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</row>
        <row r="1903"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</row>
        <row r="1904"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</row>
        <row r="1905"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</row>
        <row r="1911"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</row>
        <row r="1914"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</row>
        <row r="1917"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</row>
        <row r="1918"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</row>
        <row r="1919"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</row>
        <row r="1920"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</row>
        <row r="1922"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</row>
        <row r="1923"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</row>
        <row r="1925"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</row>
        <row r="1932"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</row>
        <row r="1934"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</row>
        <row r="1935"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</row>
        <row r="1936"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</row>
        <row r="1937"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</row>
        <row r="1939"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</row>
        <row r="1940"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</row>
        <row r="1941"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</row>
        <row r="1942"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</row>
        <row r="1943"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</row>
        <row r="1944"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</row>
        <row r="1946"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</row>
        <row r="1947"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</row>
        <row r="1948">
          <cell r="G1948" t="str">
            <v>Управление по административным вопросам</v>
          </cell>
        </row>
        <row r="1949">
          <cell r="C1949">
            <v>0</v>
          </cell>
          <cell r="D1949">
            <v>0</v>
          </cell>
          <cell r="E1949" t="str">
            <v>Бюджетная заявка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</row>
        <row r="1951">
          <cell r="C1951">
            <v>0</v>
          </cell>
          <cell r="D1951">
            <v>0</v>
          </cell>
          <cell r="E1951" t="str">
            <v>Компания:</v>
          </cell>
          <cell r="F1951" t="str">
            <v>Хевел</v>
          </cell>
          <cell r="G1951">
            <v>0</v>
          </cell>
          <cell r="H1951">
            <v>0</v>
          </cell>
          <cell r="I1951">
            <v>0</v>
          </cell>
        </row>
        <row r="1952">
          <cell r="C1952">
            <v>0</v>
          </cell>
          <cell r="D1952">
            <v>0</v>
          </cell>
          <cell r="E1952" t="str">
            <v>Бизнес-единица:</v>
          </cell>
          <cell r="F1952" t="str">
            <v>УК</v>
          </cell>
          <cell r="G1952">
            <v>0</v>
          </cell>
          <cell r="H1952">
            <v>0</v>
          </cell>
          <cell r="I1952">
            <v>0</v>
          </cell>
        </row>
        <row r="1953">
          <cell r="C1953">
            <v>0</v>
          </cell>
          <cell r="D1953">
            <v>0</v>
          </cell>
          <cell r="E1953" t="str">
            <v>ЦФУ:</v>
          </cell>
          <cell r="F1953" t="str">
            <v>Управление по административным вопросам</v>
          </cell>
          <cell r="G1953">
            <v>0</v>
          </cell>
          <cell r="H1953">
            <v>0</v>
          </cell>
          <cell r="I1953">
            <v>0</v>
          </cell>
        </row>
        <row r="1954">
          <cell r="C1954">
            <v>0</v>
          </cell>
          <cell r="D1954">
            <v>0</v>
          </cell>
          <cell r="E1954" t="str">
            <v>Период:</v>
          </cell>
          <cell r="F1954" t="str">
            <v>окт 2014 - дек 2015</v>
          </cell>
          <cell r="G1954">
            <v>0</v>
          </cell>
          <cell r="H1954">
            <v>0</v>
          </cell>
          <cell r="I1954">
            <v>0</v>
          </cell>
        </row>
        <row r="1955"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</row>
        <row r="1956">
          <cell r="C1956">
            <v>0</v>
          </cell>
          <cell r="D1956">
            <v>0</v>
          </cell>
          <cell r="E1956" t="str">
            <v>Бюджет РЕНОВА: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</row>
        <row r="1957"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</row>
        <row r="1958">
          <cell r="C1958">
            <v>0</v>
          </cell>
          <cell r="D1958">
            <v>0</v>
          </cell>
          <cell r="E1958" t="str">
            <v>КСР</v>
          </cell>
          <cell r="F1958" t="str">
            <v>Статья БДДС</v>
          </cell>
          <cell r="G1958" t="str">
            <v>Подразделение</v>
          </cell>
          <cell r="H1958" t="str">
            <v>Деятельность</v>
          </cell>
          <cell r="I1958" t="str">
            <v>Движение</v>
          </cell>
        </row>
        <row r="1959">
          <cell r="C1959">
            <v>1230</v>
          </cell>
          <cell r="D1959" t="str">
            <v>Административно-управленческие расходы</v>
          </cell>
          <cell r="E1959">
            <v>401</v>
          </cell>
          <cell r="F1959" t="str">
            <v>Командировочные расходы</v>
          </cell>
          <cell r="G1959" t="str">
            <v>Управление по административным вопросам</v>
          </cell>
          <cell r="H1959" t="str">
            <v>Операционная деятельность</v>
          </cell>
          <cell r="I1959" t="str">
            <v>Выбытия</v>
          </cell>
        </row>
        <row r="1960">
          <cell r="C1960">
            <v>1230</v>
          </cell>
          <cell r="D1960" t="str">
            <v>Административно-управленческие расходы</v>
          </cell>
          <cell r="E1960">
            <v>402</v>
          </cell>
          <cell r="F1960" t="str">
            <v>Представительские расходы</v>
          </cell>
          <cell r="G1960" t="str">
            <v>Управление по административным вопросам</v>
          </cell>
          <cell r="H1960" t="str">
            <v>Операционная деятельность</v>
          </cell>
          <cell r="I1960" t="str">
            <v>Выбытия</v>
          </cell>
        </row>
        <row r="1961">
          <cell r="C1961">
            <v>1230</v>
          </cell>
          <cell r="D1961" t="str">
            <v>Административно-управленческие расходы</v>
          </cell>
          <cell r="E1961" t="str">
            <v>601-5</v>
          </cell>
          <cell r="F1961" t="str">
            <v>оформление и обустройство офисов</v>
          </cell>
          <cell r="G1961" t="str">
            <v>Управление по административным вопросам</v>
          </cell>
          <cell r="H1961" t="str">
            <v>Операционная деятельность</v>
          </cell>
          <cell r="I1961" t="str">
            <v>Выбытия</v>
          </cell>
        </row>
        <row r="1962">
          <cell r="C1962">
            <v>1230</v>
          </cell>
          <cell r="D1962" t="str">
            <v>Административно-управленческие расходы</v>
          </cell>
          <cell r="E1962">
            <v>602</v>
          </cell>
          <cell r="F1962" t="str">
            <v>Услуги коммунального хозяйства</v>
          </cell>
          <cell r="G1962" t="str">
            <v>Управление по административным вопросам</v>
          </cell>
          <cell r="H1962" t="str">
            <v>Операционная деятельность</v>
          </cell>
          <cell r="I1962" t="str">
            <v>Выбытия</v>
          </cell>
        </row>
        <row r="1963">
          <cell r="C1963">
            <v>1230</v>
          </cell>
          <cell r="D1963" t="str">
            <v>Административно-управленческие расходы</v>
          </cell>
          <cell r="E1963" t="str">
            <v>603-1</v>
          </cell>
          <cell r="F1963" t="str">
            <v>канцелярские товары</v>
          </cell>
          <cell r="G1963" t="str">
            <v>Управление по административным вопросам</v>
          </cell>
          <cell r="H1963" t="str">
            <v>Операционная деятельность</v>
          </cell>
          <cell r="I1963" t="str">
            <v>Выбытия</v>
          </cell>
        </row>
        <row r="1964">
          <cell r="C1964">
            <v>1230</v>
          </cell>
          <cell r="D1964" t="str">
            <v>Административно-управленческие расходы</v>
          </cell>
          <cell r="E1964" t="str">
            <v>603-2</v>
          </cell>
          <cell r="F1964" t="str">
            <v>изготовление визиток (деловой полиграфии)</v>
          </cell>
          <cell r="G1964" t="str">
            <v>Управление по административным вопросам</v>
          </cell>
          <cell r="H1964" t="str">
            <v>Операционная деятельность</v>
          </cell>
          <cell r="I1964" t="str">
            <v>Выбытия</v>
          </cell>
        </row>
        <row r="1965">
          <cell r="C1965">
            <v>1230</v>
          </cell>
          <cell r="D1965" t="str">
            <v>Административно-управленческие расходы</v>
          </cell>
          <cell r="E1965" t="str">
            <v>603-3</v>
          </cell>
          <cell r="F1965" t="str">
            <v>хозтовары</v>
          </cell>
          <cell r="G1965" t="str">
            <v>Управление по административным вопросам</v>
          </cell>
          <cell r="H1965" t="str">
            <v>Операционная деятельность</v>
          </cell>
          <cell r="I1965" t="str">
            <v>Выбытия</v>
          </cell>
        </row>
        <row r="1966">
          <cell r="C1966">
            <v>1230</v>
          </cell>
          <cell r="D1966" t="str">
            <v>Административно-управленческие расходы</v>
          </cell>
          <cell r="E1966" t="str">
            <v>604-1</v>
          </cell>
          <cell r="F1966" t="str">
            <v>чистая вода</v>
          </cell>
          <cell r="G1966" t="str">
            <v>Управление по административным вопросам</v>
          </cell>
          <cell r="H1966" t="str">
            <v>Операционная деятельность</v>
          </cell>
          <cell r="I1966" t="str">
            <v>Выбытия</v>
          </cell>
        </row>
        <row r="1967">
          <cell r="C1967">
            <v>1230</v>
          </cell>
          <cell r="D1967" t="str">
            <v>Административно-управленческие расходы</v>
          </cell>
          <cell r="E1967">
            <v>701</v>
          </cell>
          <cell r="F1967" t="str">
            <v>Аренда офиса</v>
          </cell>
          <cell r="G1967" t="str">
            <v>Управление по административным вопросам</v>
          </cell>
          <cell r="H1967" t="str">
            <v>Операционная деятельность</v>
          </cell>
          <cell r="I1967" t="str">
            <v>Выбытия</v>
          </cell>
        </row>
        <row r="1968">
          <cell r="C1968">
            <v>1230</v>
          </cell>
          <cell r="D1968" t="str">
            <v>Административно-управленческие расходы</v>
          </cell>
          <cell r="E1968">
            <v>702</v>
          </cell>
          <cell r="F1968" t="str">
            <v>Аренда автостоянки</v>
          </cell>
          <cell r="G1968" t="str">
            <v>Управление по административным вопросам</v>
          </cell>
          <cell r="H1968" t="str">
            <v>Операционная деятельность</v>
          </cell>
          <cell r="I1968" t="str">
            <v>Выбытия</v>
          </cell>
        </row>
        <row r="1969">
          <cell r="C1969">
            <v>1230</v>
          </cell>
          <cell r="D1969" t="str">
            <v>Административно-управленческие расходы</v>
          </cell>
          <cell r="E1969">
            <v>1004</v>
          </cell>
          <cell r="F1969" t="str">
            <v>Почтово-телеграфные и курьерские расходы</v>
          </cell>
          <cell r="G1969" t="str">
            <v>Управление по административным вопросам</v>
          </cell>
          <cell r="H1969" t="str">
            <v>Операционная деятельность</v>
          </cell>
          <cell r="I1969" t="str">
            <v>Выбытия</v>
          </cell>
        </row>
        <row r="1970">
          <cell r="C1970">
            <v>1230</v>
          </cell>
          <cell r="D1970" t="str">
            <v>Административно-управленческие расходы</v>
          </cell>
          <cell r="E1970">
            <v>1005</v>
          </cell>
          <cell r="F1970" t="str">
            <v>Подписка на периодические издания</v>
          </cell>
          <cell r="G1970" t="str">
            <v>Управление по административным вопросам</v>
          </cell>
          <cell r="H1970" t="str">
            <v>Операционная деятельность</v>
          </cell>
          <cell r="I1970" t="str">
            <v>Выбытия</v>
          </cell>
        </row>
        <row r="1971">
          <cell r="C1971">
            <v>1230</v>
          </cell>
          <cell r="D1971" t="str">
            <v>Административно-управленческие расходы</v>
          </cell>
          <cell r="E1971">
            <v>1202</v>
          </cell>
          <cell r="F1971" t="str">
            <v>Юридические услуги</v>
          </cell>
          <cell r="G1971" t="str">
            <v>Управление по административным вопросам</v>
          </cell>
          <cell r="H1971" t="str">
            <v>Операционная деятельность</v>
          </cell>
          <cell r="I1971" t="str">
            <v>Выбытия</v>
          </cell>
        </row>
        <row r="1972">
          <cell r="C1972">
            <v>1230</v>
          </cell>
          <cell r="D1972" t="str">
            <v>Административно-управленческие расходы</v>
          </cell>
          <cell r="E1972">
            <v>1203</v>
          </cell>
          <cell r="F1972" t="str">
            <v>Услуги регистраторов, нотариальные услуги</v>
          </cell>
          <cell r="G1972" t="str">
            <v>Управление по административным вопросам</v>
          </cell>
          <cell r="H1972" t="str">
            <v>Операционная деятельность</v>
          </cell>
          <cell r="I1972" t="str">
            <v>Выбытия</v>
          </cell>
        </row>
        <row r="1973">
          <cell r="C1973">
            <v>1230</v>
          </cell>
          <cell r="D1973" t="str">
            <v>Административно-управленческие расходы</v>
          </cell>
          <cell r="E1973" t="str">
            <v>1503-1</v>
          </cell>
          <cell r="F1973" t="str">
            <v>мебель</v>
          </cell>
          <cell r="G1973" t="str">
            <v>Управление по административным вопросам</v>
          </cell>
          <cell r="H1973" t="str">
            <v>Операционная деятельность</v>
          </cell>
          <cell r="I1973" t="str">
            <v>Выбытия</v>
          </cell>
        </row>
        <row r="1974">
          <cell r="C1974">
            <v>0</v>
          </cell>
          <cell r="D1974">
            <v>0</v>
          </cell>
          <cell r="E1974">
            <v>0</v>
          </cell>
          <cell r="F1974" t="str">
            <v>ИТОГО ПОСТУПЛЕНИЯ РЕНОВА</v>
          </cell>
          <cell r="G1974">
            <v>0</v>
          </cell>
          <cell r="H1974">
            <v>0</v>
          </cell>
          <cell r="I1974">
            <v>0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 t="str">
            <v>ИТОГО ВЫБЫТИЯ РЕНОВА</v>
          </cell>
          <cell r="G1975">
            <v>0</v>
          </cell>
          <cell r="H1975">
            <v>0</v>
          </cell>
          <cell r="I1975">
            <v>0</v>
          </cell>
        </row>
        <row r="1976"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</row>
        <row r="1978"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</row>
        <row r="1979">
          <cell r="C1979">
            <v>0</v>
          </cell>
          <cell r="D1979">
            <v>0</v>
          </cell>
          <cell r="E1979" t="str">
            <v>Бюджет РОСНАНО: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</row>
        <row r="1981">
          <cell r="C1981">
            <v>0</v>
          </cell>
          <cell r="D1981">
            <v>0</v>
          </cell>
          <cell r="E1981" t="str">
            <v>КСР</v>
          </cell>
          <cell r="F1981" t="str">
            <v>Статья БДДС</v>
          </cell>
          <cell r="G1981" t="str">
            <v>Подразделение</v>
          </cell>
          <cell r="H1981" t="str">
            <v>Деятельность</v>
          </cell>
          <cell r="I1981" t="str">
            <v>Движение</v>
          </cell>
        </row>
        <row r="1982">
          <cell r="C1982">
            <v>0</v>
          </cell>
          <cell r="D1982">
            <v>0</v>
          </cell>
          <cell r="E1982" t="str">
            <v>20501.04</v>
          </cell>
          <cell r="F1982" t="str">
            <v xml:space="preserve">Почтово-телеграфные и курьерские расходы </v>
          </cell>
          <cell r="G1982" t="str">
            <v>Управление по административным вопросам</v>
          </cell>
          <cell r="H1982" t="str">
            <v>Операционная деятельность</v>
          </cell>
          <cell r="I1982" t="str">
            <v>Выбытия</v>
          </cell>
        </row>
        <row r="1983">
          <cell r="C1983">
            <v>0</v>
          </cell>
          <cell r="D1983">
            <v>0</v>
          </cell>
          <cell r="E1983">
            <v>20502</v>
          </cell>
          <cell r="F1983" t="str">
            <v>Коммунальные услуги</v>
          </cell>
          <cell r="G1983" t="str">
            <v>Управление по административным вопросам</v>
          </cell>
          <cell r="H1983" t="str">
            <v>Операционная деятельность</v>
          </cell>
          <cell r="I1983" t="str">
            <v>Выбытия</v>
          </cell>
        </row>
        <row r="1984">
          <cell r="C1984">
            <v>0</v>
          </cell>
          <cell r="D1984">
            <v>0</v>
          </cell>
          <cell r="E1984" t="str">
            <v>20509.03</v>
          </cell>
          <cell r="F1984" t="str">
            <v>Фирменная и сувенирная продукция</v>
          </cell>
          <cell r="G1984" t="str">
            <v>Управление по административным вопросам</v>
          </cell>
          <cell r="H1984" t="str">
            <v>Операционная деятельность</v>
          </cell>
          <cell r="I1984" t="str">
            <v>Выбытия</v>
          </cell>
        </row>
        <row r="1985">
          <cell r="C1985">
            <v>0</v>
          </cell>
          <cell r="D1985">
            <v>0</v>
          </cell>
          <cell r="E1985" t="str">
            <v>20511.02</v>
          </cell>
          <cell r="F1985" t="str">
            <v>Обустройство офиса</v>
          </cell>
          <cell r="G1985" t="str">
            <v>Управление по административным вопросам</v>
          </cell>
          <cell r="H1985" t="str">
            <v>Операционная деятельность</v>
          </cell>
          <cell r="I1985" t="str">
            <v>Выбытия</v>
          </cell>
        </row>
        <row r="1986">
          <cell r="C1986">
            <v>0</v>
          </cell>
          <cell r="D1986">
            <v>0</v>
          </cell>
          <cell r="E1986" t="str">
            <v>20511.03</v>
          </cell>
          <cell r="F1986" t="str">
            <v>Канцелярские расходы</v>
          </cell>
          <cell r="G1986" t="str">
            <v>Управление по административным вопросам</v>
          </cell>
          <cell r="H1986" t="str">
            <v>Операционная деятельность</v>
          </cell>
          <cell r="I1986" t="str">
            <v>Выбытия</v>
          </cell>
        </row>
        <row r="1987">
          <cell r="C1987">
            <v>0</v>
          </cell>
          <cell r="D1987">
            <v>0</v>
          </cell>
          <cell r="E1987" t="str">
            <v>20511.04</v>
          </cell>
          <cell r="F1987" t="str">
            <v>Хозяйственные расходы</v>
          </cell>
          <cell r="G1987" t="str">
            <v>Управление по административным вопросам</v>
          </cell>
          <cell r="H1987" t="str">
            <v>Операционная деятельность</v>
          </cell>
          <cell r="I1987" t="str">
            <v>Выбытия</v>
          </cell>
        </row>
        <row r="1988">
          <cell r="C1988">
            <v>0</v>
          </cell>
          <cell r="D1988">
            <v>0</v>
          </cell>
          <cell r="E1988" t="str">
            <v>20511.05</v>
          </cell>
          <cell r="F1988" t="str">
            <v>Вода, чай, кофе</v>
          </cell>
          <cell r="G1988" t="str">
            <v>Управление по административным вопросам</v>
          </cell>
          <cell r="H1988" t="str">
            <v>Операционная деятельность</v>
          </cell>
          <cell r="I1988" t="str">
            <v>Выбытия</v>
          </cell>
        </row>
        <row r="1989">
          <cell r="C1989">
            <v>0</v>
          </cell>
          <cell r="D1989">
            <v>0</v>
          </cell>
          <cell r="E1989" t="str">
            <v>20512.06</v>
          </cell>
          <cell r="F1989" t="str">
            <v>Аренда автостоянки</v>
          </cell>
          <cell r="G1989" t="str">
            <v>Управление по административным вопросам</v>
          </cell>
          <cell r="H1989" t="str">
            <v>Операционная деятельность</v>
          </cell>
          <cell r="I1989" t="str">
            <v>Выбытия</v>
          </cell>
        </row>
        <row r="1990">
          <cell r="C1990">
            <v>0</v>
          </cell>
          <cell r="D1990">
            <v>0</v>
          </cell>
          <cell r="E1990">
            <v>20514</v>
          </cell>
          <cell r="F1990" t="str">
            <v>Услуги по организации переводов</v>
          </cell>
          <cell r="G1990" t="str">
            <v>Управление по административным вопросам</v>
          </cell>
          <cell r="H1990" t="str">
            <v>Операционная деятельность</v>
          </cell>
          <cell r="I1990" t="str">
            <v>Выбытия</v>
          </cell>
        </row>
        <row r="1991">
          <cell r="C1991">
            <v>0</v>
          </cell>
          <cell r="D1991">
            <v>0</v>
          </cell>
          <cell r="E1991">
            <v>20515</v>
          </cell>
          <cell r="F1991" t="str">
            <v>Услуги регистраторов, нотариальные услуги, сертификация</v>
          </cell>
          <cell r="G1991" t="str">
            <v>Управление по административным вопросам</v>
          </cell>
          <cell r="H1991" t="str">
            <v>Операционная деятельность</v>
          </cell>
          <cell r="I1991" t="str">
            <v>Выбытия</v>
          </cell>
        </row>
        <row r="1992">
          <cell r="C1992">
            <v>0</v>
          </cell>
          <cell r="D1992">
            <v>0</v>
          </cell>
          <cell r="E1992">
            <v>20517</v>
          </cell>
          <cell r="F1992" t="str">
            <v>Подписка на периодические издания</v>
          </cell>
          <cell r="G1992" t="str">
            <v>Управление по административным вопросам</v>
          </cell>
          <cell r="H1992" t="str">
            <v>Операционная деятельность</v>
          </cell>
          <cell r="I1992" t="str">
            <v>Выбытия</v>
          </cell>
        </row>
        <row r="1993">
          <cell r="C1993">
            <v>0</v>
          </cell>
          <cell r="D1993">
            <v>0</v>
          </cell>
          <cell r="E1993">
            <v>20601</v>
          </cell>
          <cell r="F1993" t="str">
            <v>Командировочные расходы</v>
          </cell>
          <cell r="G1993" t="str">
            <v>Управление по административным вопросам</v>
          </cell>
          <cell r="H1993" t="str">
            <v>Операционная деятельность</v>
          </cell>
          <cell r="I1993" t="str">
            <v>Выбытия</v>
          </cell>
        </row>
        <row r="1994">
          <cell r="C1994">
            <v>0</v>
          </cell>
          <cell r="D1994">
            <v>0</v>
          </cell>
          <cell r="E1994">
            <v>20602</v>
          </cell>
          <cell r="F1994" t="str">
            <v>Представительские расходы</v>
          </cell>
          <cell r="G1994" t="str">
            <v>Управление по административным вопросам</v>
          </cell>
          <cell r="H1994" t="str">
            <v>Операционная деятельность</v>
          </cell>
          <cell r="I1994" t="str">
            <v>Выбытия</v>
          </cell>
        </row>
        <row r="1995">
          <cell r="C1995">
            <v>0</v>
          </cell>
          <cell r="D1995">
            <v>0</v>
          </cell>
          <cell r="E1995">
            <v>20700</v>
          </cell>
          <cell r="F1995" t="str">
            <v>Арендная плата по направлениям (арендодателям)</v>
          </cell>
          <cell r="G1995" t="str">
            <v>Управление по административным вопросам</v>
          </cell>
          <cell r="H1995" t="str">
            <v>Операционная деятельность</v>
          </cell>
          <cell r="I1995" t="str">
            <v>Выбытия</v>
          </cell>
        </row>
        <row r="1996">
          <cell r="C1996">
            <v>0</v>
          </cell>
          <cell r="D1996">
            <v>0</v>
          </cell>
          <cell r="E1996">
            <v>50104</v>
          </cell>
          <cell r="F1996" t="str">
            <v>Мебель</v>
          </cell>
          <cell r="G1996" t="str">
            <v>Управление по административным вопросам</v>
          </cell>
          <cell r="H1996" t="str">
            <v>Инвестиционная деятельность</v>
          </cell>
          <cell r="I1996" t="str">
            <v>Выбытия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 t="str">
            <v>ИТОГО ПОСТУПЛЕНИЯ РОСНАНО</v>
          </cell>
          <cell r="G1997">
            <v>0</v>
          </cell>
          <cell r="H1997">
            <v>0</v>
          </cell>
          <cell r="I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 t="str">
            <v>ИТОГО ВЫБЫТИЯ РОСНАНО</v>
          </cell>
          <cell r="G1998">
            <v>0</v>
          </cell>
          <cell r="H1998">
            <v>0</v>
          </cell>
          <cell r="I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</row>
        <row r="2004"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</row>
        <row r="2020"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</row>
        <row r="2023"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</row>
        <row r="2029">
          <cell r="G2029" t="str">
            <v>Управление стратегического планирования и корпоративного финансирования</v>
          </cell>
        </row>
        <row r="2030">
          <cell r="C2030">
            <v>0</v>
          </cell>
          <cell r="D2030">
            <v>0</v>
          </cell>
          <cell r="E2030" t="str">
            <v>Бюджетная заявка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</row>
        <row r="2032">
          <cell r="C2032">
            <v>0</v>
          </cell>
          <cell r="D2032">
            <v>0</v>
          </cell>
          <cell r="E2032" t="str">
            <v>Компания:</v>
          </cell>
          <cell r="F2032" t="str">
            <v>Хевел</v>
          </cell>
          <cell r="G2032">
            <v>0</v>
          </cell>
          <cell r="H2032">
            <v>0</v>
          </cell>
          <cell r="I2032">
            <v>0</v>
          </cell>
        </row>
        <row r="2033">
          <cell r="C2033">
            <v>0</v>
          </cell>
          <cell r="D2033">
            <v>0</v>
          </cell>
          <cell r="E2033" t="str">
            <v>Бизнес-единица:</v>
          </cell>
          <cell r="F2033" t="str">
            <v>УК</v>
          </cell>
          <cell r="G2033">
            <v>0</v>
          </cell>
          <cell r="H2033">
            <v>0</v>
          </cell>
          <cell r="I2033">
            <v>0</v>
          </cell>
        </row>
        <row r="2034">
          <cell r="C2034">
            <v>0</v>
          </cell>
          <cell r="D2034">
            <v>0</v>
          </cell>
          <cell r="E2034" t="str">
            <v>ЦФУ:</v>
          </cell>
          <cell r="F2034" t="str">
            <v>Управление стратегического планирования и корпоративного финансирования</v>
          </cell>
          <cell r="G2034">
            <v>0</v>
          </cell>
          <cell r="H2034">
            <v>0</v>
          </cell>
          <cell r="I2034">
            <v>0</v>
          </cell>
        </row>
        <row r="2035">
          <cell r="C2035">
            <v>0</v>
          </cell>
          <cell r="D2035">
            <v>0</v>
          </cell>
          <cell r="E2035" t="str">
            <v>Период:</v>
          </cell>
          <cell r="F2035" t="str">
            <v>окт 2014 - дек 2015</v>
          </cell>
          <cell r="G2035">
            <v>0</v>
          </cell>
          <cell r="H2035">
            <v>0</v>
          </cell>
          <cell r="I2035">
            <v>0</v>
          </cell>
        </row>
        <row r="2036"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</row>
        <row r="2037">
          <cell r="C2037">
            <v>0</v>
          </cell>
          <cell r="D2037">
            <v>0</v>
          </cell>
          <cell r="E2037" t="str">
            <v>Бюджет РЕНОВА: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</row>
        <row r="2038"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</row>
        <row r="2039">
          <cell r="C2039">
            <v>0</v>
          </cell>
          <cell r="D2039">
            <v>0</v>
          </cell>
          <cell r="E2039" t="str">
            <v>КСР</v>
          </cell>
          <cell r="F2039" t="str">
            <v>Статья БДДС</v>
          </cell>
          <cell r="G2039" t="str">
            <v>Подразделение</v>
          </cell>
          <cell r="H2039" t="str">
            <v>Деятельность</v>
          </cell>
          <cell r="I2039" t="str">
            <v>Движение</v>
          </cell>
        </row>
        <row r="2040">
          <cell r="C2040">
            <v>1130</v>
          </cell>
          <cell r="D2040" t="str">
            <v>Поступления процентов по выданным займам</v>
          </cell>
          <cell r="E2040">
            <v>1130</v>
          </cell>
          <cell r="F2040" t="str">
            <v>Поступления процентов по выданным займам</v>
          </cell>
          <cell r="G2040" t="str">
            <v>Управление стратегического планирования и корпоративного финансирования</v>
          </cell>
          <cell r="H2040" t="str">
            <v>Операционная деятельность</v>
          </cell>
          <cell r="I2040" t="str">
            <v>Поступления</v>
          </cell>
        </row>
        <row r="2041">
          <cell r="C2041">
            <v>1230</v>
          </cell>
          <cell r="D2041" t="str">
            <v>Административно-управленческие расходы</v>
          </cell>
          <cell r="E2041">
            <v>1204</v>
          </cell>
          <cell r="F2041" t="str">
            <v>Консультационно-информационные услуги</v>
          </cell>
          <cell r="G2041" t="str">
            <v>Управление стратегического планирования и корпоративного финансирования</v>
          </cell>
          <cell r="H2041" t="str">
            <v>Операционная деятельность</v>
          </cell>
          <cell r="I2041" t="str">
            <v>Выбытия</v>
          </cell>
        </row>
        <row r="2042">
          <cell r="C2042">
            <v>2130</v>
          </cell>
          <cell r="D2042" t="str">
            <v>Возврат ранее выданных займов</v>
          </cell>
          <cell r="E2042">
            <v>2130</v>
          </cell>
          <cell r="F2042" t="str">
            <v>Возврат ранее выданных займов</v>
          </cell>
          <cell r="G2042" t="str">
            <v>Управление стратегического планирования и корпоративного финансирования</v>
          </cell>
          <cell r="H2042" t="str">
            <v>Инвестиционная деятельность</v>
          </cell>
          <cell r="I2042" t="str">
            <v>Поступления</v>
          </cell>
        </row>
        <row r="2043">
          <cell r="C2043">
            <v>2230</v>
          </cell>
          <cell r="D2043" t="str">
            <v>Выплаты на приобретение бизнесов/проектов</v>
          </cell>
          <cell r="E2043">
            <v>2230</v>
          </cell>
          <cell r="F2043" t="str">
            <v>Выплаты на приобретение бизнесов/проектов</v>
          </cell>
          <cell r="G2043" t="str">
            <v>Управление стратегического планирования и корпоративного финансирования</v>
          </cell>
          <cell r="H2043" t="str">
            <v>Инвестиционная деятельность</v>
          </cell>
          <cell r="I2043" t="str">
            <v>Выбытия</v>
          </cell>
        </row>
        <row r="2044">
          <cell r="C2044">
            <v>2240</v>
          </cell>
          <cell r="D2044" t="str">
            <v>Выдача займов</v>
          </cell>
          <cell r="E2044">
            <v>2240</v>
          </cell>
          <cell r="F2044" t="str">
            <v>Выдача займов</v>
          </cell>
          <cell r="G2044" t="str">
            <v>Управление стратегического планирования и корпоративного финансирования</v>
          </cell>
          <cell r="H2044" t="str">
            <v>Инвестиционная деятельность</v>
          </cell>
          <cell r="I2044" t="str">
            <v>Выбытия</v>
          </cell>
        </row>
        <row r="2045">
          <cell r="C2045">
            <v>3110</v>
          </cell>
          <cell r="D2045" t="str">
            <v>Поступления акционерного финансирования</v>
          </cell>
          <cell r="E2045">
            <v>3110</v>
          </cell>
          <cell r="F2045" t="str">
            <v>Поступления акционерного финансирования</v>
          </cell>
          <cell r="G2045" t="str">
            <v>Управление стратегического планирования и корпоративного финансирования</v>
          </cell>
          <cell r="H2045" t="str">
            <v>Финансовая деятельность</v>
          </cell>
          <cell r="I2045" t="str">
            <v>Поступления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 t="str">
            <v>ИТОГО ПОСТУПЛЕНИЯ РЕНОВА</v>
          </cell>
          <cell r="G2046">
            <v>0</v>
          </cell>
          <cell r="H2046">
            <v>0</v>
          </cell>
          <cell r="I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 t="str">
            <v>ИТОГО ВЫБЫТИЯ РЕНОВА</v>
          </cell>
          <cell r="G2047">
            <v>0</v>
          </cell>
          <cell r="H2047">
            <v>0</v>
          </cell>
          <cell r="I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</row>
        <row r="2049"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</row>
        <row r="2051">
          <cell r="C2051">
            <v>0</v>
          </cell>
          <cell r="D2051">
            <v>0</v>
          </cell>
          <cell r="E2051" t="str">
            <v>Бюджет РОСНАНО: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</row>
        <row r="2052"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</row>
        <row r="2053">
          <cell r="C2053">
            <v>0</v>
          </cell>
          <cell r="D2053">
            <v>0</v>
          </cell>
          <cell r="E2053" t="str">
            <v>КСР</v>
          </cell>
          <cell r="F2053" t="str">
            <v>Статья БДДС</v>
          </cell>
          <cell r="G2053" t="str">
            <v>Подразделение</v>
          </cell>
          <cell r="H2053" t="str">
            <v>Деятельность</v>
          </cell>
          <cell r="I2053" t="str">
            <v>Движение</v>
          </cell>
        </row>
        <row r="2054">
          <cell r="C2054">
            <v>0</v>
          </cell>
          <cell r="D2054">
            <v>0</v>
          </cell>
          <cell r="E2054">
            <v>10201</v>
          </cell>
          <cell r="F2054" t="str">
            <v>Проценты по займам полученные</v>
          </cell>
          <cell r="G2054" t="str">
            <v>Управление стратегического планирования и корпоративного финансирования</v>
          </cell>
          <cell r="H2054" t="str">
            <v>Операционная деятельность</v>
          </cell>
          <cell r="I2054" t="str">
            <v>Поступления</v>
          </cell>
        </row>
        <row r="2055">
          <cell r="C2055">
            <v>0</v>
          </cell>
          <cell r="D2055">
            <v>0</v>
          </cell>
          <cell r="E2055">
            <v>20507</v>
          </cell>
          <cell r="F2055" t="str">
            <v>Консультационные услуги (семинары)</v>
          </cell>
          <cell r="G2055" t="str">
            <v>Управление стратегического планирования и корпоративного финансирования</v>
          </cell>
          <cell r="H2055" t="str">
            <v>Операционная деятельность</v>
          </cell>
          <cell r="I2055" t="str">
            <v>Выбытия</v>
          </cell>
        </row>
        <row r="2056">
          <cell r="C2056">
            <v>0</v>
          </cell>
          <cell r="D2056">
            <v>0</v>
          </cell>
          <cell r="E2056">
            <v>40502</v>
          </cell>
          <cell r="F2056" t="str">
            <v>Возврат предоставленных краткосрочных кредитов и займов</v>
          </cell>
          <cell r="G2056" t="str">
            <v>Управление стратегического планирования и корпоративного финансирования</v>
          </cell>
          <cell r="H2056" t="str">
            <v>Инвестиционная деятельность</v>
          </cell>
          <cell r="I2056" t="str">
            <v>Поступления</v>
          </cell>
        </row>
        <row r="2057">
          <cell r="C2057">
            <v>0</v>
          </cell>
          <cell r="D2057">
            <v>0</v>
          </cell>
          <cell r="E2057">
            <v>50399</v>
          </cell>
          <cell r="F2057" t="str">
            <v>Прочие долгосрочные активы (долгосрочные выплаты)</v>
          </cell>
          <cell r="G2057" t="str">
            <v>Управление стратегического планирования и корпоративного финансирования</v>
          </cell>
          <cell r="H2057" t="str">
            <v>Инвестиционная деятельность</v>
          </cell>
          <cell r="I2057" t="str">
            <v>Выбытия</v>
          </cell>
        </row>
        <row r="2058">
          <cell r="C2058">
            <v>0</v>
          </cell>
          <cell r="D2058">
            <v>0</v>
          </cell>
          <cell r="E2058">
            <v>50602</v>
          </cell>
          <cell r="F2058" t="str">
            <v>Предоставление краткосрочных кредитов и займов</v>
          </cell>
          <cell r="G2058" t="str">
            <v>Управление стратегического планирования и корпоративного финансирования</v>
          </cell>
          <cell r="H2058" t="str">
            <v>Инвестиционная деятельность</v>
          </cell>
          <cell r="I2058" t="str">
            <v>Выбытия</v>
          </cell>
        </row>
        <row r="2059">
          <cell r="C2059">
            <v>0</v>
          </cell>
          <cell r="D2059">
            <v>0</v>
          </cell>
          <cell r="E2059">
            <v>70201</v>
          </cell>
          <cell r="F2059" t="str">
            <v>Получение долгосрочных кредитов и займов</v>
          </cell>
          <cell r="G2059" t="str">
            <v>Управление стратегического планирования и корпоративного финансирования</v>
          </cell>
          <cell r="H2059" t="str">
            <v>Финансовая деятельность</v>
          </cell>
          <cell r="I2059" t="str">
            <v>Поступления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 t="str">
            <v>ИТОГО ПОСТУПЛЕНИЯ РОСНАНО</v>
          </cell>
          <cell r="G2060">
            <v>0</v>
          </cell>
          <cell r="H2060">
            <v>0</v>
          </cell>
          <cell r="I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 t="str">
            <v>ИТОГО ВЫБЫТИЯ РОСНАНО</v>
          </cell>
          <cell r="G2061">
            <v>0</v>
          </cell>
          <cell r="H2061">
            <v>0</v>
          </cell>
          <cell r="I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</row>
        <row r="2064"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</row>
        <row r="2067"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</row>
        <row r="2068"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</row>
        <row r="2070"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</row>
        <row r="2073"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</row>
        <row r="2074"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</row>
        <row r="2080"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</row>
        <row r="2081"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</row>
        <row r="2082"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</row>
        <row r="2083"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</row>
        <row r="2084"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</row>
        <row r="2086"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</row>
        <row r="2092"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</row>
        <row r="2093"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</row>
        <row r="2094"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</row>
        <row r="2095"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</row>
        <row r="2096"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</row>
        <row r="2097"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</row>
        <row r="2098"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</row>
        <row r="2099"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</row>
        <row r="2101"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</row>
        <row r="2105"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</row>
        <row r="2106"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</row>
        <row r="2110">
          <cell r="G2110" t="str">
            <v>Управление по безопасности и режиму</v>
          </cell>
        </row>
        <row r="2111">
          <cell r="C2111">
            <v>0</v>
          </cell>
          <cell r="D2111">
            <v>0</v>
          </cell>
          <cell r="E2111" t="str">
            <v>Бюджетная заявка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</row>
        <row r="2112"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</row>
        <row r="2113">
          <cell r="C2113">
            <v>0</v>
          </cell>
          <cell r="D2113">
            <v>0</v>
          </cell>
          <cell r="E2113" t="str">
            <v>Компания:</v>
          </cell>
          <cell r="F2113" t="str">
            <v>Хевел</v>
          </cell>
          <cell r="G2113">
            <v>0</v>
          </cell>
          <cell r="H2113">
            <v>0</v>
          </cell>
          <cell r="I2113">
            <v>0</v>
          </cell>
        </row>
        <row r="2114">
          <cell r="C2114">
            <v>0</v>
          </cell>
          <cell r="D2114">
            <v>0</v>
          </cell>
          <cell r="E2114" t="str">
            <v>Бизнес-единица:</v>
          </cell>
          <cell r="F2114" t="str">
            <v>УК</v>
          </cell>
          <cell r="G2114">
            <v>0</v>
          </cell>
          <cell r="H2114">
            <v>0</v>
          </cell>
          <cell r="I2114">
            <v>0</v>
          </cell>
        </row>
        <row r="2115">
          <cell r="C2115">
            <v>0</v>
          </cell>
          <cell r="D2115">
            <v>0</v>
          </cell>
          <cell r="E2115" t="str">
            <v>ЦФУ:</v>
          </cell>
          <cell r="F2115" t="str">
            <v>Управление по безопасности и режиму (УК)</v>
          </cell>
          <cell r="G2115">
            <v>0</v>
          </cell>
          <cell r="H2115">
            <v>0</v>
          </cell>
          <cell r="I2115">
            <v>0</v>
          </cell>
        </row>
        <row r="2116">
          <cell r="C2116">
            <v>0</v>
          </cell>
          <cell r="D2116">
            <v>0</v>
          </cell>
          <cell r="E2116" t="str">
            <v>Период:</v>
          </cell>
          <cell r="F2116" t="str">
            <v>окт 2014 - дек 2015</v>
          </cell>
          <cell r="G2116">
            <v>0</v>
          </cell>
          <cell r="H2116">
            <v>0</v>
          </cell>
          <cell r="I2116">
            <v>0</v>
          </cell>
        </row>
        <row r="2117"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</row>
        <row r="2118">
          <cell r="C2118">
            <v>0</v>
          </cell>
          <cell r="D2118">
            <v>0</v>
          </cell>
          <cell r="E2118" t="str">
            <v>Бюджет РЕНОВА: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</row>
        <row r="2120">
          <cell r="C2120">
            <v>0</v>
          </cell>
          <cell r="D2120">
            <v>0</v>
          </cell>
          <cell r="E2120" t="str">
            <v>КСР</v>
          </cell>
          <cell r="F2120" t="str">
            <v>Статья БДДС</v>
          </cell>
          <cell r="G2120" t="str">
            <v>Подразделение</v>
          </cell>
          <cell r="H2120" t="str">
            <v>Деятельность</v>
          </cell>
          <cell r="I2120" t="str">
            <v>Движение</v>
          </cell>
        </row>
        <row r="2121">
          <cell r="C2121">
            <v>1230</v>
          </cell>
          <cell r="D2121" t="str">
            <v>Административно-управленческие расходы</v>
          </cell>
          <cell r="E2121">
            <v>401</v>
          </cell>
          <cell r="F2121" t="str">
            <v>Командировочные расходы</v>
          </cell>
          <cell r="G2121" t="str">
            <v>Управление по безопасности и режиму (УК)</v>
          </cell>
          <cell r="H2121" t="str">
            <v>Операционная деятельность</v>
          </cell>
          <cell r="I2121" t="str">
            <v>Выбытия</v>
          </cell>
        </row>
        <row r="2122">
          <cell r="C2122">
            <v>1230</v>
          </cell>
          <cell r="D2122" t="str">
            <v>Административно-управленческие расходы</v>
          </cell>
          <cell r="E2122">
            <v>402</v>
          </cell>
          <cell r="F2122" t="str">
            <v>Представительские расходы</v>
          </cell>
          <cell r="G2122" t="str">
            <v>Управление по безопасности и режиму (УК)</v>
          </cell>
          <cell r="H2122" t="str">
            <v>Операционная деятельность</v>
          </cell>
          <cell r="I2122" t="str">
            <v>Выбытия</v>
          </cell>
        </row>
        <row r="2123">
          <cell r="C2123">
            <v>1230</v>
          </cell>
          <cell r="D2123" t="str">
            <v>Административно-управленческие расходы</v>
          </cell>
          <cell r="E2123" t="str">
            <v>603-4</v>
          </cell>
          <cell r="F2123" t="str">
            <v>экономическая, правовая, справочная литература</v>
          </cell>
          <cell r="G2123" t="str">
            <v>Управление по безопасности и режиму (УК)</v>
          </cell>
          <cell r="H2123" t="str">
            <v>Операционная деятельность</v>
          </cell>
          <cell r="I2123" t="str">
            <v>Выбытия</v>
          </cell>
        </row>
        <row r="2124">
          <cell r="C2124">
            <v>1230</v>
          </cell>
          <cell r="D2124" t="str">
            <v>Административно-управленческие расходы</v>
          </cell>
          <cell r="E2124">
            <v>1101</v>
          </cell>
          <cell r="F2124" t="str">
            <v>Услуги по охране объектов и персонала</v>
          </cell>
          <cell r="G2124" t="str">
            <v>Управление по безопасности и режиму (УК)</v>
          </cell>
          <cell r="H2124" t="str">
            <v>Операционная деятельность</v>
          </cell>
          <cell r="I2124" t="str">
            <v>Выбытия</v>
          </cell>
        </row>
        <row r="2125">
          <cell r="C2125">
            <v>1230</v>
          </cell>
          <cell r="D2125" t="str">
            <v>Административно-управленческие расходы</v>
          </cell>
          <cell r="E2125">
            <v>1103</v>
          </cell>
          <cell r="F2125" t="str">
            <v>Прочие расходы (безопасность)</v>
          </cell>
          <cell r="G2125" t="str">
            <v>Управление по безопасности и режиму (УК)</v>
          </cell>
          <cell r="H2125" t="str">
            <v>Операционная деятельность</v>
          </cell>
          <cell r="I2125" t="str">
            <v>Выбытия</v>
          </cell>
        </row>
        <row r="2126">
          <cell r="C2126">
            <v>0</v>
          </cell>
          <cell r="D2126">
            <v>0</v>
          </cell>
          <cell r="E2126">
            <v>0</v>
          </cell>
          <cell r="F2126" t="str">
            <v>ИТОГО ПОСТУПЛЕНИЯ РЕНОВА</v>
          </cell>
          <cell r="G2126">
            <v>0</v>
          </cell>
          <cell r="H2126">
            <v>0</v>
          </cell>
          <cell r="I2126">
            <v>0</v>
          </cell>
        </row>
        <row r="2127">
          <cell r="C2127">
            <v>0</v>
          </cell>
          <cell r="D2127">
            <v>0</v>
          </cell>
          <cell r="E2127">
            <v>0</v>
          </cell>
          <cell r="F2127" t="str">
            <v>ИТОГО ВЫБЫТИЯ РЕНОВА</v>
          </cell>
          <cell r="G2127">
            <v>0</v>
          </cell>
          <cell r="H2127">
            <v>0</v>
          </cell>
          <cell r="I2127">
            <v>0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</row>
        <row r="2129"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</row>
        <row r="2131">
          <cell r="C2131">
            <v>0</v>
          </cell>
          <cell r="D2131">
            <v>0</v>
          </cell>
          <cell r="E2131" t="str">
            <v>Бюджет РОСНАНО: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</row>
        <row r="2133">
          <cell r="C2133">
            <v>0</v>
          </cell>
          <cell r="D2133">
            <v>0</v>
          </cell>
          <cell r="E2133" t="str">
            <v>КСР</v>
          </cell>
          <cell r="F2133" t="str">
            <v>Статья БДДС</v>
          </cell>
          <cell r="G2133" t="str">
            <v>Подразделение</v>
          </cell>
          <cell r="H2133" t="str">
            <v>Деятельность</v>
          </cell>
          <cell r="I2133" t="str">
            <v>Движение</v>
          </cell>
        </row>
        <row r="2134">
          <cell r="C2134">
            <v>0</v>
          </cell>
          <cell r="D2134">
            <v>0</v>
          </cell>
          <cell r="E2134">
            <v>20508</v>
          </cell>
          <cell r="F2134" t="str">
            <v>Услуги пожарной, вневедомственной и сторожевой охраны</v>
          </cell>
          <cell r="G2134" t="str">
            <v>Управление по безопасности и режиму (УК)</v>
          </cell>
          <cell r="H2134" t="str">
            <v>Операционная деятельность</v>
          </cell>
          <cell r="I2134" t="str">
            <v>Выбытия</v>
          </cell>
        </row>
        <row r="2135">
          <cell r="C2135">
            <v>0</v>
          </cell>
          <cell r="D2135">
            <v>0</v>
          </cell>
          <cell r="E2135">
            <v>20601</v>
          </cell>
          <cell r="F2135" t="str">
            <v>Командировочные расходы</v>
          </cell>
          <cell r="G2135" t="str">
            <v>Управление по безопасности и режиму (УК)</v>
          </cell>
          <cell r="H2135" t="str">
            <v>Операционная деятельность</v>
          </cell>
          <cell r="I2135" t="str">
            <v>Выбытия</v>
          </cell>
        </row>
        <row r="2136">
          <cell r="C2136">
            <v>0</v>
          </cell>
          <cell r="D2136">
            <v>0</v>
          </cell>
          <cell r="E2136">
            <v>20602</v>
          </cell>
          <cell r="F2136" t="str">
            <v>Представительские расходы</v>
          </cell>
          <cell r="G2136" t="str">
            <v>Управление по безопасности и режиму (УК)</v>
          </cell>
          <cell r="H2136" t="str">
            <v>Операционная деятельность</v>
          </cell>
          <cell r="I2136" t="str">
            <v>Выбытия</v>
          </cell>
        </row>
        <row r="2137">
          <cell r="C2137">
            <v>0</v>
          </cell>
          <cell r="D2137">
            <v>0</v>
          </cell>
          <cell r="E2137">
            <v>22500</v>
          </cell>
          <cell r="F2137" t="str">
            <v>Расходы на службу безопасности</v>
          </cell>
          <cell r="G2137" t="str">
            <v>Управление по безопасности и режиму (УК)</v>
          </cell>
          <cell r="H2137" t="str">
            <v>Операционная деятельность</v>
          </cell>
          <cell r="I2137" t="str">
            <v>Выбытия</v>
          </cell>
        </row>
        <row r="2138">
          <cell r="C2138">
            <v>0</v>
          </cell>
          <cell r="D2138">
            <v>0</v>
          </cell>
          <cell r="E2138">
            <v>0</v>
          </cell>
          <cell r="F2138" t="str">
            <v>ИТОГО ПОСТУПЛЕНИЯ РОСНАНО</v>
          </cell>
          <cell r="G2138">
            <v>0</v>
          </cell>
          <cell r="H2138">
            <v>0</v>
          </cell>
          <cell r="I2138">
            <v>0</v>
          </cell>
        </row>
        <row r="2139">
          <cell r="C2139">
            <v>0</v>
          </cell>
          <cell r="D2139">
            <v>0</v>
          </cell>
          <cell r="E2139">
            <v>0</v>
          </cell>
          <cell r="F2139" t="str">
            <v>ИТОГО ВЫБЫТИЯ РОСНАНО</v>
          </cell>
          <cell r="G2139">
            <v>0</v>
          </cell>
          <cell r="H2139">
            <v>0</v>
          </cell>
          <cell r="I2139">
            <v>0</v>
          </cell>
        </row>
        <row r="2140"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</row>
        <row r="2141"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</row>
        <row r="2142"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</row>
        <row r="2146"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</row>
        <row r="2148"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</row>
        <row r="2149"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</row>
        <row r="2153"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</row>
        <row r="2155"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</row>
        <row r="2156"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</row>
        <row r="2157"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</row>
        <row r="2160"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</row>
        <row r="2162"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</row>
        <row r="2164"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</row>
        <row r="2166"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</row>
        <row r="2167"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</row>
        <row r="2169"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</row>
        <row r="2170"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</row>
        <row r="2173"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</row>
        <row r="2174"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</row>
        <row r="2175"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</row>
        <row r="2176"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</row>
        <row r="2177"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</row>
        <row r="2178"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</row>
        <row r="2179"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</row>
        <row r="2181"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</row>
        <row r="2182"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</row>
        <row r="2184"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</row>
        <row r="2185"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</row>
        <row r="2186"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</row>
        <row r="2187"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</row>
        <row r="2188"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</row>
        <row r="2189"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</row>
        <row r="2190"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</row>
        <row r="2191">
          <cell r="G2191" t="str">
            <v>Управление по административным вопросам (транспорт)</v>
          </cell>
        </row>
        <row r="2192">
          <cell r="C2192">
            <v>0</v>
          </cell>
          <cell r="D2192">
            <v>0</v>
          </cell>
          <cell r="E2192" t="str">
            <v>Бюджетная заявка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</row>
        <row r="2194">
          <cell r="C2194">
            <v>0</v>
          </cell>
          <cell r="D2194">
            <v>0</v>
          </cell>
          <cell r="E2194" t="str">
            <v>Компания:</v>
          </cell>
          <cell r="F2194" t="str">
            <v>Хевел</v>
          </cell>
          <cell r="G2194">
            <v>0</v>
          </cell>
          <cell r="H2194">
            <v>0</v>
          </cell>
          <cell r="I2194">
            <v>0</v>
          </cell>
        </row>
        <row r="2195">
          <cell r="C2195">
            <v>0</v>
          </cell>
          <cell r="D2195">
            <v>0</v>
          </cell>
          <cell r="E2195" t="str">
            <v>Бизнес-единица:</v>
          </cell>
          <cell r="F2195" t="str">
            <v>УК</v>
          </cell>
          <cell r="G2195">
            <v>0</v>
          </cell>
          <cell r="H2195">
            <v>0</v>
          </cell>
          <cell r="I2195">
            <v>0</v>
          </cell>
        </row>
        <row r="2196">
          <cell r="C2196">
            <v>0</v>
          </cell>
          <cell r="D2196">
            <v>0</v>
          </cell>
          <cell r="E2196" t="str">
            <v>ЦФУ:</v>
          </cell>
          <cell r="F2196" t="str">
            <v>Управление по административным вопросам</v>
          </cell>
          <cell r="G2196">
            <v>0</v>
          </cell>
          <cell r="H2196">
            <v>0</v>
          </cell>
          <cell r="I2196">
            <v>0</v>
          </cell>
        </row>
        <row r="2197">
          <cell r="C2197">
            <v>0</v>
          </cell>
          <cell r="D2197">
            <v>0</v>
          </cell>
          <cell r="E2197" t="str">
            <v>Период:</v>
          </cell>
          <cell r="F2197" t="str">
            <v>окт 2014 - дек 2015</v>
          </cell>
          <cell r="G2197">
            <v>0</v>
          </cell>
          <cell r="H2197">
            <v>0</v>
          </cell>
          <cell r="I2197">
            <v>0</v>
          </cell>
        </row>
        <row r="2198"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</row>
        <row r="2199">
          <cell r="C2199">
            <v>0</v>
          </cell>
          <cell r="D2199">
            <v>0</v>
          </cell>
          <cell r="E2199" t="str">
            <v>Бюджет РЕНОВА: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</row>
        <row r="2201">
          <cell r="C2201">
            <v>0</v>
          </cell>
          <cell r="D2201">
            <v>0</v>
          </cell>
          <cell r="E2201" t="str">
            <v>КСР</v>
          </cell>
          <cell r="F2201" t="str">
            <v>Статья БДДС</v>
          </cell>
          <cell r="G2201" t="str">
            <v>Подразделение</v>
          </cell>
          <cell r="H2201" t="str">
            <v>Деятельность</v>
          </cell>
          <cell r="I2201" t="str">
            <v>Движение</v>
          </cell>
        </row>
        <row r="2202">
          <cell r="C2202">
            <v>1230</v>
          </cell>
          <cell r="D2202" t="str">
            <v>Административно-управленческие расходы</v>
          </cell>
          <cell r="E2202">
            <v>401</v>
          </cell>
          <cell r="F2202" t="str">
            <v>Командировочные расходы</v>
          </cell>
          <cell r="G2202" t="str">
            <v>Управление по административным вопросам</v>
          </cell>
          <cell r="H2202" t="str">
            <v>Операционная деятельность</v>
          </cell>
          <cell r="I2202" t="str">
            <v>Выбытия</v>
          </cell>
        </row>
        <row r="2203">
          <cell r="C2203">
            <v>1230</v>
          </cell>
          <cell r="D2203" t="str">
            <v>Административно-управленческие расходы</v>
          </cell>
          <cell r="E2203">
            <v>702</v>
          </cell>
          <cell r="F2203" t="str">
            <v>Аренда автостоянки</v>
          </cell>
          <cell r="G2203" t="str">
            <v>Управление по административным вопросам</v>
          </cell>
          <cell r="H2203" t="str">
            <v>Операционная деятельность</v>
          </cell>
          <cell r="I2203" t="str">
            <v>Выбытия</v>
          </cell>
        </row>
        <row r="2204">
          <cell r="C2204">
            <v>1230</v>
          </cell>
          <cell r="D2204" t="str">
            <v>Административно-управленческие расходы</v>
          </cell>
          <cell r="E2204" t="str">
            <v>801-1</v>
          </cell>
          <cell r="F2204" t="str">
            <v>ГСМ</v>
          </cell>
          <cell r="G2204" t="str">
            <v>Управление по административным вопросам</v>
          </cell>
          <cell r="H2204" t="str">
            <v>Операционная деятельность</v>
          </cell>
          <cell r="I2204" t="str">
            <v>Выбытия</v>
          </cell>
        </row>
        <row r="2205">
          <cell r="C2205">
            <v>1230</v>
          </cell>
          <cell r="D2205" t="str">
            <v>Административно-управленческие расходы</v>
          </cell>
          <cell r="E2205" t="str">
            <v>801-2</v>
          </cell>
          <cell r="F2205" t="str">
            <v>услуги по ремонту и обслуживанию автотранспорта</v>
          </cell>
          <cell r="G2205" t="str">
            <v>Управление по административным вопросам</v>
          </cell>
          <cell r="H2205" t="str">
            <v>Операционная деятельность</v>
          </cell>
          <cell r="I2205" t="str">
            <v>Выбытия</v>
          </cell>
        </row>
        <row r="2206">
          <cell r="C2206">
            <v>1230</v>
          </cell>
          <cell r="D2206" t="str">
            <v>Административно-управленческие расходы</v>
          </cell>
          <cell r="E2206">
            <v>802</v>
          </cell>
          <cell r="F2206" t="str">
            <v>Аренда машин / проездные</v>
          </cell>
          <cell r="G2206" t="str">
            <v>Управление по административным вопросам</v>
          </cell>
          <cell r="H2206" t="str">
            <v>Операционная деятельность</v>
          </cell>
          <cell r="I2206" t="str">
            <v>Выбытия</v>
          </cell>
        </row>
        <row r="2207">
          <cell r="C2207">
            <v>1230</v>
          </cell>
          <cell r="D2207" t="str">
            <v>Административно-управленческие расходы</v>
          </cell>
          <cell r="E2207">
            <v>803</v>
          </cell>
          <cell r="F2207" t="str">
            <v>Прочие расходы на транспорт</v>
          </cell>
          <cell r="G2207" t="str">
            <v>Управление по административным вопросам</v>
          </cell>
          <cell r="H2207" t="str">
            <v>Операционная деятельность</v>
          </cell>
          <cell r="I2207" t="str">
            <v>Выбытия</v>
          </cell>
        </row>
        <row r="2208">
          <cell r="C2208">
            <v>1230</v>
          </cell>
          <cell r="D2208" t="str">
            <v>Административно-управленческие расходы</v>
          </cell>
          <cell r="E2208">
            <v>1502</v>
          </cell>
          <cell r="F2208" t="str">
            <v>Покупка автотранспорта</v>
          </cell>
          <cell r="G2208" t="str">
            <v>Управление по административным вопросам</v>
          </cell>
          <cell r="H2208" t="str">
            <v>Операционная деятельность</v>
          </cell>
          <cell r="I2208" t="str">
            <v>Выбытия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 t="str">
            <v>ИТОГО ПОСТУПЛЕНИЯ РЕНОВА</v>
          </cell>
          <cell r="G2209">
            <v>0</v>
          </cell>
          <cell r="H2209">
            <v>0</v>
          </cell>
          <cell r="I2209">
            <v>0</v>
          </cell>
        </row>
        <row r="2210">
          <cell r="C2210">
            <v>0</v>
          </cell>
          <cell r="D2210">
            <v>0</v>
          </cell>
          <cell r="E2210">
            <v>0</v>
          </cell>
          <cell r="F2210" t="str">
            <v>ИТОГО ВЫБЫТИЯ РЕНОВА</v>
          </cell>
          <cell r="G2210">
            <v>0</v>
          </cell>
          <cell r="H2210">
            <v>0</v>
          </cell>
          <cell r="I2210">
            <v>0</v>
          </cell>
        </row>
        <row r="2211"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</row>
        <row r="2212"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</row>
        <row r="2213"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</row>
        <row r="2214">
          <cell r="C2214">
            <v>0</v>
          </cell>
          <cell r="D2214">
            <v>0</v>
          </cell>
          <cell r="E2214" t="str">
            <v>Бюджет РОСНАНО: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</row>
        <row r="2216">
          <cell r="C2216">
            <v>0</v>
          </cell>
          <cell r="D2216">
            <v>0</v>
          </cell>
          <cell r="E2216" t="str">
            <v>КСР</v>
          </cell>
          <cell r="F2216" t="str">
            <v>Статья БДДС</v>
          </cell>
          <cell r="G2216" t="str">
            <v>Подразделение</v>
          </cell>
          <cell r="H2216" t="str">
            <v>Деятельность</v>
          </cell>
          <cell r="I2216" t="str">
            <v>Движение</v>
          </cell>
        </row>
        <row r="2217">
          <cell r="C2217">
            <v>0</v>
          </cell>
          <cell r="D2217">
            <v>0</v>
          </cell>
          <cell r="E2217" t="str">
            <v>20512.01</v>
          </cell>
          <cell r="F2217" t="str">
            <v>Ремонт/ТО автотранспорт</v>
          </cell>
          <cell r="G2217" t="str">
            <v>Управление по административным вопросам</v>
          </cell>
          <cell r="H2217" t="str">
            <v>Операционная деятельность</v>
          </cell>
          <cell r="I2217" t="str">
            <v>Выбытия</v>
          </cell>
        </row>
        <row r="2218">
          <cell r="C2218">
            <v>0</v>
          </cell>
          <cell r="D2218">
            <v>0</v>
          </cell>
          <cell r="E2218" t="str">
            <v>20512.02</v>
          </cell>
          <cell r="F2218" t="str">
            <v xml:space="preserve">Аренда машин </v>
          </cell>
          <cell r="G2218" t="str">
            <v>Управление по административным вопросам</v>
          </cell>
          <cell r="H2218" t="str">
            <v>Операционная деятельность</v>
          </cell>
          <cell r="I2218" t="str">
            <v>Выбытия</v>
          </cell>
        </row>
        <row r="2219">
          <cell r="C2219">
            <v>0</v>
          </cell>
          <cell r="D2219">
            <v>0</v>
          </cell>
          <cell r="E2219" t="str">
            <v>20512.03</v>
          </cell>
          <cell r="F2219" t="str">
            <v>Страхование автотранспорта</v>
          </cell>
          <cell r="G2219" t="str">
            <v>Управление по административным вопросам</v>
          </cell>
          <cell r="H2219" t="str">
            <v>Операционная деятельность</v>
          </cell>
          <cell r="I2219" t="str">
            <v>Выбытия</v>
          </cell>
        </row>
        <row r="2220">
          <cell r="C2220">
            <v>0</v>
          </cell>
          <cell r="D2220">
            <v>0</v>
          </cell>
          <cell r="E2220" t="str">
            <v>20512.04</v>
          </cell>
          <cell r="F2220" t="str">
            <v>ГСМ</v>
          </cell>
          <cell r="G2220" t="str">
            <v>Управление по административным вопросам</v>
          </cell>
          <cell r="H2220" t="str">
            <v>Операционная деятельность</v>
          </cell>
          <cell r="I2220" t="str">
            <v>Выбытия</v>
          </cell>
        </row>
        <row r="2221">
          <cell r="C2221">
            <v>0</v>
          </cell>
          <cell r="D2221">
            <v>0</v>
          </cell>
          <cell r="E2221" t="str">
            <v>20512.05</v>
          </cell>
          <cell r="F2221" t="str">
            <v>Мойка, парковка, прочее</v>
          </cell>
          <cell r="G2221" t="str">
            <v>Управление по административным вопросам</v>
          </cell>
          <cell r="H2221" t="str">
            <v>Операционная деятельность</v>
          </cell>
          <cell r="I2221" t="str">
            <v>Выбытия</v>
          </cell>
        </row>
        <row r="2222">
          <cell r="C2222">
            <v>0</v>
          </cell>
          <cell r="D2222">
            <v>0</v>
          </cell>
          <cell r="E2222">
            <v>20601</v>
          </cell>
          <cell r="F2222" t="str">
            <v>Командировочные расходы</v>
          </cell>
          <cell r="G2222" t="str">
            <v>Управление по административным вопросам</v>
          </cell>
          <cell r="H2222" t="str">
            <v>Операционная деятельность</v>
          </cell>
          <cell r="I2222" t="str">
            <v>Выбытия</v>
          </cell>
        </row>
        <row r="2223">
          <cell r="C2223">
            <v>0</v>
          </cell>
          <cell r="D2223">
            <v>0</v>
          </cell>
          <cell r="E2223">
            <v>50103</v>
          </cell>
          <cell r="F2223" t="str">
            <v>Покупка автотранспорта</v>
          </cell>
          <cell r="G2223" t="str">
            <v>Управление по административным вопросам</v>
          </cell>
          <cell r="H2223" t="str">
            <v>Инвестиционная деятельность</v>
          </cell>
          <cell r="I2223" t="str">
            <v>Выбытия</v>
          </cell>
        </row>
        <row r="2224">
          <cell r="C2224">
            <v>0</v>
          </cell>
          <cell r="D2224">
            <v>0</v>
          </cell>
          <cell r="E2224">
            <v>0</v>
          </cell>
          <cell r="F2224" t="str">
            <v>ИТОГО ПОСТУПЛЕНИЯ РОСНАНО</v>
          </cell>
          <cell r="G2224">
            <v>0</v>
          </cell>
          <cell r="H2224">
            <v>0</v>
          </cell>
          <cell r="I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 t="str">
            <v>ИТОГО ВЫБЫТИЯ РОСНАНО</v>
          </cell>
          <cell r="G2225">
            <v>0</v>
          </cell>
          <cell r="H2225">
            <v>0</v>
          </cell>
          <cell r="I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</row>
        <row r="2227"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</row>
        <row r="2230"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</row>
        <row r="2231"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</row>
        <row r="2232"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</row>
        <row r="2234"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</row>
        <row r="2239"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</row>
        <row r="2240"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</row>
        <row r="2245"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</row>
        <row r="2247"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</row>
        <row r="2248"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</row>
        <row r="2252"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</row>
        <row r="2253"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</row>
        <row r="2254"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</row>
        <row r="2255"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</row>
        <row r="2272">
          <cell r="G2272" t="str">
            <v>Управление по анализу рисков</v>
          </cell>
        </row>
        <row r="2273">
          <cell r="C2273">
            <v>0</v>
          </cell>
          <cell r="D2273">
            <v>0</v>
          </cell>
          <cell r="E2273" t="str">
            <v>Бюджетная заявка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</row>
        <row r="2275">
          <cell r="C2275">
            <v>0</v>
          </cell>
          <cell r="D2275">
            <v>0</v>
          </cell>
          <cell r="E2275" t="str">
            <v>Компания:</v>
          </cell>
          <cell r="F2275" t="str">
            <v>Хевел</v>
          </cell>
          <cell r="G2275">
            <v>0</v>
          </cell>
          <cell r="H2275">
            <v>0</v>
          </cell>
          <cell r="I2275">
            <v>0</v>
          </cell>
        </row>
        <row r="2276">
          <cell r="C2276">
            <v>0</v>
          </cell>
          <cell r="D2276">
            <v>0</v>
          </cell>
          <cell r="E2276" t="str">
            <v>Бизнес-единица:</v>
          </cell>
          <cell r="F2276" t="str">
            <v>УК</v>
          </cell>
          <cell r="G2276">
            <v>0</v>
          </cell>
          <cell r="H2276">
            <v>0</v>
          </cell>
          <cell r="I2276">
            <v>0</v>
          </cell>
        </row>
        <row r="2277">
          <cell r="C2277">
            <v>0</v>
          </cell>
          <cell r="D2277">
            <v>0</v>
          </cell>
          <cell r="E2277" t="str">
            <v>ЦФУ:</v>
          </cell>
          <cell r="F2277" t="str">
            <v>Управление по анализу рисков</v>
          </cell>
          <cell r="G2277">
            <v>0</v>
          </cell>
          <cell r="H2277">
            <v>0</v>
          </cell>
          <cell r="I2277">
            <v>0</v>
          </cell>
        </row>
        <row r="2278">
          <cell r="C2278">
            <v>0</v>
          </cell>
          <cell r="D2278">
            <v>0</v>
          </cell>
          <cell r="E2278" t="str">
            <v>Период:</v>
          </cell>
          <cell r="F2278" t="str">
            <v>окт 2014 - дек 2015</v>
          </cell>
          <cell r="G2278">
            <v>0</v>
          </cell>
          <cell r="H2278">
            <v>0</v>
          </cell>
          <cell r="I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</row>
        <row r="2280">
          <cell r="C2280">
            <v>0</v>
          </cell>
          <cell r="D2280">
            <v>0</v>
          </cell>
          <cell r="E2280" t="str">
            <v>Бюджет РЕНОВА: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</row>
        <row r="2282">
          <cell r="C2282">
            <v>0</v>
          </cell>
          <cell r="D2282">
            <v>0</v>
          </cell>
          <cell r="E2282" t="str">
            <v>КСР</v>
          </cell>
          <cell r="F2282" t="str">
            <v>Статья БДДС</v>
          </cell>
          <cell r="G2282" t="str">
            <v>Подразделение</v>
          </cell>
          <cell r="H2282" t="str">
            <v>Деятельность</v>
          </cell>
          <cell r="I2282" t="str">
            <v>Движение</v>
          </cell>
        </row>
        <row r="2283">
          <cell r="C2283">
            <v>1230</v>
          </cell>
          <cell r="D2283" t="str">
            <v>Административно-управленческие расходы</v>
          </cell>
          <cell r="E2283">
            <v>401</v>
          </cell>
          <cell r="F2283" t="str">
            <v>Командировочные расходы</v>
          </cell>
          <cell r="G2283" t="str">
            <v>Управление по анализу рисков</v>
          </cell>
          <cell r="H2283" t="str">
            <v>Операционная деятельность</v>
          </cell>
          <cell r="I2283" t="str">
            <v>Выбытия</v>
          </cell>
        </row>
        <row r="2284">
          <cell r="C2284">
            <v>1230</v>
          </cell>
          <cell r="D2284" t="str">
            <v>Административно-управленческие расходы</v>
          </cell>
          <cell r="E2284">
            <v>1204</v>
          </cell>
          <cell r="F2284" t="str">
            <v>Консультационно-информационные услуги</v>
          </cell>
          <cell r="G2284" t="str">
            <v>Управление по анализу рисков</v>
          </cell>
          <cell r="H2284" t="str">
            <v>Операционная деятельность</v>
          </cell>
          <cell r="I2284" t="str">
            <v>Выбытия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 t="str">
            <v>ИТОГО ПОСТУПЛЕНИЯ РЕНОВА</v>
          </cell>
          <cell r="G2285">
            <v>0</v>
          </cell>
          <cell r="H2285">
            <v>0</v>
          </cell>
          <cell r="I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 t="str">
            <v>ИТОГО ВЫБЫТИЯ РЕНОВА</v>
          </cell>
          <cell r="G2286">
            <v>0</v>
          </cell>
          <cell r="H2286">
            <v>0</v>
          </cell>
          <cell r="I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</row>
        <row r="2290">
          <cell r="C2290">
            <v>0</v>
          </cell>
          <cell r="D2290">
            <v>0</v>
          </cell>
          <cell r="E2290" t="str">
            <v>Бюджет РОСНАНО: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</row>
        <row r="2292">
          <cell r="C2292">
            <v>0</v>
          </cell>
          <cell r="D2292">
            <v>0</v>
          </cell>
          <cell r="E2292" t="str">
            <v>КСР</v>
          </cell>
          <cell r="F2292" t="str">
            <v>Статья БДДС</v>
          </cell>
          <cell r="G2292" t="str">
            <v>Подразделение</v>
          </cell>
          <cell r="H2292" t="str">
            <v>Деятельность</v>
          </cell>
          <cell r="I2292" t="str">
            <v>Движение</v>
          </cell>
        </row>
        <row r="2293">
          <cell r="C2293">
            <v>0</v>
          </cell>
          <cell r="D2293">
            <v>0</v>
          </cell>
          <cell r="E2293">
            <v>20507</v>
          </cell>
          <cell r="F2293" t="str">
            <v>Консультационные услуги (семинары)</v>
          </cell>
          <cell r="G2293" t="str">
            <v>Управление по анализу рисков</v>
          </cell>
          <cell r="H2293" t="str">
            <v>Операционная деятельность</v>
          </cell>
          <cell r="I2293" t="str">
            <v>Выбытия</v>
          </cell>
        </row>
        <row r="2294">
          <cell r="C2294">
            <v>0</v>
          </cell>
          <cell r="D2294">
            <v>0</v>
          </cell>
          <cell r="E2294">
            <v>20601</v>
          </cell>
          <cell r="F2294" t="str">
            <v>Командировочные расходы</v>
          </cell>
          <cell r="G2294" t="str">
            <v>Управление по анализу рисков</v>
          </cell>
          <cell r="H2294" t="str">
            <v>Операционная деятельность</v>
          </cell>
          <cell r="I2294" t="str">
            <v>Выбытия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 t="str">
            <v>ИТОГО ПОСТУПЛЕНИЯ РОСНАНО</v>
          </cell>
          <cell r="G2295">
            <v>0</v>
          </cell>
          <cell r="H2295">
            <v>0</v>
          </cell>
          <cell r="I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 t="str">
            <v>ИТОГО ВЫБЫТИЯ РОСНАНО</v>
          </cell>
          <cell r="G2296">
            <v>0</v>
          </cell>
          <cell r="H2296">
            <v>0</v>
          </cell>
          <cell r="I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</row>
        <row r="2320"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</row>
        <row r="2321"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</row>
        <row r="2322"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</row>
        <row r="2323"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</row>
        <row r="2324"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</row>
        <row r="2325"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</row>
        <row r="2326"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</row>
        <row r="2327"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</row>
        <row r="2328"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</row>
        <row r="2329"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</row>
        <row r="2330"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</row>
        <row r="2331"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</row>
        <row r="2332"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</row>
        <row r="2333"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</row>
        <row r="2334"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</row>
        <row r="2335"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</row>
        <row r="2336"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</row>
        <row r="2337"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</row>
        <row r="2338"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</row>
        <row r="2339"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</row>
        <row r="2340"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</row>
        <row r="2341"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</row>
        <row r="2342"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</row>
        <row r="2343"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</row>
        <row r="2344"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</row>
        <row r="2345"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</row>
        <row r="2346"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</row>
        <row r="2347"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</row>
        <row r="2348"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</row>
        <row r="2349"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</row>
        <row r="2351"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</row>
        <row r="2352"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</row>
        <row r="2353">
          <cell r="G2353" t="str">
            <v>Управление по работе с персоналом</v>
          </cell>
        </row>
        <row r="2354">
          <cell r="C2354">
            <v>0</v>
          </cell>
          <cell r="D2354">
            <v>0</v>
          </cell>
          <cell r="E2354" t="str">
            <v>Бюджетная заявка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</row>
        <row r="2355"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</row>
        <row r="2356">
          <cell r="C2356">
            <v>0</v>
          </cell>
          <cell r="D2356">
            <v>0</v>
          </cell>
          <cell r="E2356" t="str">
            <v>Компания:</v>
          </cell>
          <cell r="F2356" t="str">
            <v>Хевел</v>
          </cell>
          <cell r="G2356">
            <v>0</v>
          </cell>
          <cell r="H2356">
            <v>0</v>
          </cell>
          <cell r="I2356">
            <v>0</v>
          </cell>
        </row>
        <row r="2357">
          <cell r="C2357">
            <v>0</v>
          </cell>
          <cell r="D2357">
            <v>0</v>
          </cell>
          <cell r="E2357" t="str">
            <v>Бизнес-единица:</v>
          </cell>
          <cell r="F2357" t="str">
            <v>УК</v>
          </cell>
          <cell r="G2357">
            <v>0</v>
          </cell>
          <cell r="H2357">
            <v>0</v>
          </cell>
          <cell r="I2357">
            <v>0</v>
          </cell>
        </row>
        <row r="2358">
          <cell r="C2358">
            <v>0</v>
          </cell>
          <cell r="D2358">
            <v>0</v>
          </cell>
          <cell r="E2358" t="str">
            <v>ЦФУ:</v>
          </cell>
          <cell r="F2358" t="str">
            <v>Управление по работе с персоналом</v>
          </cell>
          <cell r="G2358">
            <v>0</v>
          </cell>
          <cell r="H2358">
            <v>0</v>
          </cell>
          <cell r="I2358">
            <v>0</v>
          </cell>
        </row>
        <row r="2359">
          <cell r="C2359">
            <v>0</v>
          </cell>
          <cell r="D2359">
            <v>0</v>
          </cell>
          <cell r="E2359" t="str">
            <v>Период:</v>
          </cell>
          <cell r="F2359" t="str">
            <v>окт 2014 - дек 2015</v>
          </cell>
          <cell r="G2359">
            <v>0</v>
          </cell>
          <cell r="H2359">
            <v>0</v>
          </cell>
          <cell r="I2359">
            <v>0</v>
          </cell>
        </row>
        <row r="2360"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</row>
        <row r="2361">
          <cell r="C2361">
            <v>0</v>
          </cell>
          <cell r="D2361">
            <v>0</v>
          </cell>
          <cell r="E2361" t="str">
            <v>Бюджет РЕНОВА: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</row>
        <row r="2362"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</row>
        <row r="2363">
          <cell r="C2363">
            <v>0</v>
          </cell>
          <cell r="D2363">
            <v>0</v>
          </cell>
          <cell r="E2363" t="str">
            <v>КСР</v>
          </cell>
          <cell r="F2363" t="str">
            <v>Статья БДДС</v>
          </cell>
          <cell r="G2363" t="str">
            <v>Подразделение</v>
          </cell>
          <cell r="H2363" t="str">
            <v>Деятельность</v>
          </cell>
          <cell r="I2363" t="str">
            <v>Движение</v>
          </cell>
        </row>
        <row r="2364">
          <cell r="C2364">
            <v>1230</v>
          </cell>
          <cell r="D2364" t="str">
            <v>Административно-управленческие расходы</v>
          </cell>
          <cell r="E2364" t="str">
            <v>101-1</v>
          </cell>
          <cell r="F2364" t="str">
            <v>основная зарплата + подоходный налог</v>
          </cell>
          <cell r="G2364" t="str">
            <v>Управление по работе с персоналом</v>
          </cell>
          <cell r="H2364" t="str">
            <v>Операционная деятельность</v>
          </cell>
          <cell r="I2364" t="str">
            <v>Выбытия</v>
          </cell>
        </row>
        <row r="2365">
          <cell r="C2365">
            <v>1230</v>
          </cell>
          <cell r="D2365" t="str">
            <v>Административно-управленческие расходы</v>
          </cell>
          <cell r="E2365" t="str">
            <v>101-2</v>
          </cell>
          <cell r="F2365" t="str">
            <v>бонус + подоходный налог</v>
          </cell>
          <cell r="G2365" t="str">
            <v>Управление по работе с персоналом</v>
          </cell>
          <cell r="H2365" t="str">
            <v>Операционная деятельность</v>
          </cell>
          <cell r="I2365" t="str">
            <v>Выбытия</v>
          </cell>
        </row>
        <row r="2366">
          <cell r="C2366">
            <v>1230</v>
          </cell>
          <cell r="D2366" t="str">
            <v>Административно-управленческие расходы</v>
          </cell>
          <cell r="E2366" t="str">
            <v>101-3</v>
          </cell>
          <cell r="F2366" t="str">
            <v>льготы, материальная помощь</v>
          </cell>
          <cell r="G2366" t="str">
            <v>Управление по работе с персоналом</v>
          </cell>
          <cell r="H2366" t="str">
            <v>Операционная деятельность</v>
          </cell>
          <cell r="I2366" t="str">
            <v>Выбытия</v>
          </cell>
        </row>
        <row r="2367">
          <cell r="C2367">
            <v>1230</v>
          </cell>
          <cell r="D2367" t="str">
            <v>Административно-управленческие расходы</v>
          </cell>
          <cell r="E2367">
            <v>102</v>
          </cell>
          <cell r="F2367" t="str">
            <v>Социальные выплаты (ЕСН)</v>
          </cell>
          <cell r="G2367" t="str">
            <v>Управление по работе с персоналом</v>
          </cell>
          <cell r="H2367" t="str">
            <v>Операционная деятельность</v>
          </cell>
          <cell r="I2367" t="str">
            <v>Выбытия</v>
          </cell>
        </row>
        <row r="2368">
          <cell r="C2368">
            <v>1230</v>
          </cell>
          <cell r="D2368" t="str">
            <v>Административно-управленческие расходы</v>
          </cell>
          <cell r="E2368">
            <v>201</v>
          </cell>
          <cell r="F2368" t="str">
            <v>Добровольное медицинское страхование</v>
          </cell>
          <cell r="G2368" t="str">
            <v>Управление по работе с персоналом</v>
          </cell>
          <cell r="H2368" t="str">
            <v>Операционная деятельность</v>
          </cell>
          <cell r="I2368" t="str">
            <v>Выбытия</v>
          </cell>
        </row>
        <row r="2369">
          <cell r="C2369">
            <v>1230</v>
          </cell>
          <cell r="D2369" t="str">
            <v>Административно-управленческие расходы</v>
          </cell>
          <cell r="E2369" t="str">
            <v>301-1</v>
          </cell>
          <cell r="F2369" t="str">
            <v>спортивно-оздоровительные мероприятия</v>
          </cell>
          <cell r="G2369" t="str">
            <v>Управление по работе с персоналом</v>
          </cell>
          <cell r="H2369" t="str">
            <v>Операционная деятельность</v>
          </cell>
          <cell r="I2369" t="str">
            <v>Выбытия</v>
          </cell>
        </row>
        <row r="2370">
          <cell r="C2370">
            <v>1230</v>
          </cell>
          <cell r="D2370" t="str">
            <v>Административно-управленческие расходы</v>
          </cell>
          <cell r="E2370" t="str">
            <v>301-2</v>
          </cell>
          <cell r="F2370" t="str">
            <v>расходы на культурно-массовые мероприятия, корпоративные вечера и пр.</v>
          </cell>
          <cell r="G2370" t="str">
            <v>Управление по работе с персоналом</v>
          </cell>
          <cell r="H2370" t="str">
            <v>Операционная деятельность</v>
          </cell>
          <cell r="I2370" t="str">
            <v>Выбытия</v>
          </cell>
        </row>
        <row r="2371">
          <cell r="C2371">
            <v>1230</v>
          </cell>
          <cell r="D2371" t="str">
            <v>Административно-управленческие расходы</v>
          </cell>
          <cell r="E2371">
            <v>305</v>
          </cell>
          <cell r="F2371" t="str">
            <v>Прочие расходы (содержание персонала)</v>
          </cell>
          <cell r="G2371" t="str">
            <v>Управление по работе с персоналом</v>
          </cell>
          <cell r="H2371" t="str">
            <v>Операционная деятельность</v>
          </cell>
          <cell r="I2371" t="str">
            <v>Выбытия</v>
          </cell>
        </row>
        <row r="2372">
          <cell r="C2372">
            <v>1230</v>
          </cell>
          <cell r="D2372" t="str">
            <v>Административно-управленческие расходы</v>
          </cell>
          <cell r="E2372">
            <v>401</v>
          </cell>
          <cell r="F2372" t="str">
            <v>Командировочные расходы</v>
          </cell>
          <cell r="G2372" t="str">
            <v>Управление по работе с персоналом</v>
          </cell>
          <cell r="H2372" t="str">
            <v>Операционная деятельность</v>
          </cell>
          <cell r="I2372" t="str">
            <v>Выбытия</v>
          </cell>
        </row>
        <row r="2373">
          <cell r="C2373">
            <v>1230</v>
          </cell>
          <cell r="D2373" t="str">
            <v>Административно-управленческие расходы</v>
          </cell>
          <cell r="E2373" t="str">
            <v>501-1</v>
          </cell>
          <cell r="F2373" t="str">
            <v>расходы на текущее обучение</v>
          </cell>
          <cell r="G2373" t="str">
            <v>Управление по работе с персоналом</v>
          </cell>
          <cell r="H2373" t="str">
            <v>Операционная деятельность</v>
          </cell>
          <cell r="I2373" t="str">
            <v>Выбытия</v>
          </cell>
        </row>
        <row r="2374">
          <cell r="C2374">
            <v>1230</v>
          </cell>
          <cell r="D2374" t="str">
            <v>Административно-управленческие расходы</v>
          </cell>
          <cell r="E2374">
            <v>502</v>
          </cell>
          <cell r="F2374" t="str">
            <v>Услуги рекрутинговых агентств и прочие расходы по подбору персонала</v>
          </cell>
          <cell r="G2374" t="str">
            <v>Управление по работе с персоналом</v>
          </cell>
          <cell r="H2374" t="str">
            <v>Операционная деятельность</v>
          </cell>
          <cell r="I2374" t="str">
            <v>Выбытия</v>
          </cell>
        </row>
        <row r="2375">
          <cell r="C2375">
            <v>1230</v>
          </cell>
          <cell r="D2375" t="str">
            <v>Административно-управленческие расходы</v>
          </cell>
          <cell r="E2375">
            <v>1202</v>
          </cell>
          <cell r="F2375" t="str">
            <v>Юридические услуги</v>
          </cell>
          <cell r="G2375" t="str">
            <v>Управление по работе с персоналом</v>
          </cell>
          <cell r="H2375" t="str">
            <v>Операционная деятельность</v>
          </cell>
          <cell r="I2375" t="str">
            <v>Выбытия</v>
          </cell>
        </row>
        <row r="2376">
          <cell r="C2376">
            <v>1230</v>
          </cell>
          <cell r="D2376" t="str">
            <v>Административно-управленческие расходы</v>
          </cell>
          <cell r="E2376">
            <v>1204</v>
          </cell>
          <cell r="F2376" t="str">
            <v>Консультационно-информационные услуги</v>
          </cell>
          <cell r="G2376" t="str">
            <v>Управление по работе с персоналом</v>
          </cell>
          <cell r="H2376" t="str">
            <v>Операционная деятельность</v>
          </cell>
          <cell r="I2376" t="str">
            <v>Выбытия</v>
          </cell>
        </row>
        <row r="2377">
          <cell r="C2377">
            <v>0</v>
          </cell>
          <cell r="D2377">
            <v>0</v>
          </cell>
          <cell r="E2377">
            <v>0</v>
          </cell>
          <cell r="F2377" t="str">
            <v>ИТОГО ПОСТУПЛЕНИЯ РЕНОВА</v>
          </cell>
          <cell r="G2377">
            <v>0</v>
          </cell>
          <cell r="H2377">
            <v>0</v>
          </cell>
          <cell r="I2377">
            <v>0</v>
          </cell>
        </row>
        <row r="2378">
          <cell r="C2378">
            <v>0</v>
          </cell>
          <cell r="D2378">
            <v>0</v>
          </cell>
          <cell r="E2378">
            <v>0</v>
          </cell>
          <cell r="F2378" t="str">
            <v>ИТОГО ВЫБЫТИЯ РЕНОВА</v>
          </cell>
          <cell r="G2378">
            <v>0</v>
          </cell>
          <cell r="H2378">
            <v>0</v>
          </cell>
          <cell r="I2378">
            <v>0</v>
          </cell>
        </row>
        <row r="2379"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</row>
        <row r="2380"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</row>
        <row r="2381"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</row>
        <row r="2382">
          <cell r="C2382">
            <v>0</v>
          </cell>
          <cell r="D2382">
            <v>0</v>
          </cell>
          <cell r="E2382" t="str">
            <v>Бюджет РОСНАНО: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</row>
        <row r="2383"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</row>
        <row r="2384">
          <cell r="C2384">
            <v>0</v>
          </cell>
          <cell r="D2384">
            <v>0</v>
          </cell>
          <cell r="E2384" t="str">
            <v>КСР</v>
          </cell>
          <cell r="F2384" t="str">
            <v>Статья БДДС</v>
          </cell>
          <cell r="G2384" t="str">
            <v>Подразделение</v>
          </cell>
          <cell r="H2384" t="str">
            <v>Деятельность</v>
          </cell>
          <cell r="I2384" t="str">
            <v>Движение</v>
          </cell>
        </row>
        <row r="2385">
          <cell r="C2385">
            <v>0</v>
          </cell>
          <cell r="D2385">
            <v>0</v>
          </cell>
          <cell r="E2385">
            <v>20301</v>
          </cell>
          <cell r="F2385" t="str">
            <v>Выплата на руки</v>
          </cell>
          <cell r="G2385" t="str">
            <v>Управление по работе с персоналом</v>
          </cell>
          <cell r="H2385" t="str">
            <v>Операционная деятельность</v>
          </cell>
          <cell r="I2385" t="str">
            <v>Выбытия</v>
          </cell>
        </row>
        <row r="2386">
          <cell r="C2386">
            <v>0</v>
          </cell>
          <cell r="D2386">
            <v>0</v>
          </cell>
          <cell r="E2386">
            <v>20302</v>
          </cell>
          <cell r="F2386" t="str">
            <v>НДФЛ (только персонал)</v>
          </cell>
          <cell r="G2386" t="str">
            <v>Управление по работе с персоналом</v>
          </cell>
          <cell r="H2386" t="str">
            <v>Операционная деятельность</v>
          </cell>
          <cell r="I2386" t="str">
            <v>Выбытия</v>
          </cell>
        </row>
        <row r="2387">
          <cell r="C2387">
            <v>0</v>
          </cell>
          <cell r="D2387">
            <v>0</v>
          </cell>
          <cell r="E2387">
            <v>20303</v>
          </cell>
          <cell r="F2387" t="str">
            <v>Премии на руки</v>
          </cell>
          <cell r="G2387" t="str">
            <v>Управление по работе с персоналом</v>
          </cell>
          <cell r="H2387" t="str">
            <v>Операционная деятельность</v>
          </cell>
          <cell r="I2387" t="str">
            <v>Выбытия</v>
          </cell>
        </row>
        <row r="2388">
          <cell r="C2388">
            <v>0</v>
          </cell>
          <cell r="D2388">
            <v>0</v>
          </cell>
          <cell r="E2388">
            <v>20304</v>
          </cell>
          <cell r="F2388" t="str">
            <v>Льготы, компенсации</v>
          </cell>
          <cell r="G2388" t="str">
            <v>Управление по работе с персоналом</v>
          </cell>
          <cell r="H2388" t="str">
            <v>Операционная деятельность</v>
          </cell>
          <cell r="I2388" t="str">
            <v>Выбытия</v>
          </cell>
        </row>
        <row r="2389">
          <cell r="C2389">
            <v>0</v>
          </cell>
          <cell r="D2389">
            <v>0</v>
          </cell>
          <cell r="E2389">
            <v>20400</v>
          </cell>
          <cell r="F2389" t="str">
            <v>ЕСН – страховые взносы (включая ЕСН на выплаты членам СД)</v>
          </cell>
          <cell r="G2389" t="str">
            <v>Управление по работе с персоналом</v>
          </cell>
          <cell r="H2389" t="str">
            <v>Операционная деятельность</v>
          </cell>
          <cell r="I2389" t="str">
            <v>Выбытия</v>
          </cell>
        </row>
        <row r="2390">
          <cell r="C2390">
            <v>0</v>
          </cell>
          <cell r="D2390">
            <v>0</v>
          </cell>
          <cell r="E2390">
            <v>20503</v>
          </cell>
          <cell r="F2390" t="str">
            <v>Повышение квалификации и проф.переподготовка</v>
          </cell>
          <cell r="G2390" t="str">
            <v>Управление по работе с персоналом</v>
          </cell>
          <cell r="H2390" t="str">
            <v>Операционная деятельность</v>
          </cell>
          <cell r="I2390" t="str">
            <v>Выбытия</v>
          </cell>
        </row>
        <row r="2391">
          <cell r="C2391">
            <v>0</v>
          </cell>
          <cell r="D2391">
            <v>0</v>
          </cell>
          <cell r="E2391">
            <v>20507</v>
          </cell>
          <cell r="F2391" t="str">
            <v>Консультационные услуги (семинары)</v>
          </cell>
          <cell r="G2391" t="str">
            <v>Управление по работе с персоналом</v>
          </cell>
          <cell r="H2391" t="str">
            <v>Операционная деятельность</v>
          </cell>
          <cell r="I2391" t="str">
            <v>Выбытия</v>
          </cell>
        </row>
        <row r="2392">
          <cell r="C2392">
            <v>0</v>
          </cell>
          <cell r="D2392">
            <v>0</v>
          </cell>
          <cell r="E2392">
            <v>20510</v>
          </cell>
          <cell r="F2392" t="str">
            <v>Услуги по подбору персонала</v>
          </cell>
          <cell r="G2392" t="str">
            <v>Управление по работе с персоналом</v>
          </cell>
          <cell r="H2392" t="str">
            <v>Операционная деятельность</v>
          </cell>
          <cell r="I2392" t="str">
            <v>Выбытия</v>
          </cell>
        </row>
        <row r="2393">
          <cell r="C2393">
            <v>0</v>
          </cell>
          <cell r="D2393">
            <v>0</v>
          </cell>
          <cell r="E2393" t="str">
            <v>20511.01</v>
          </cell>
          <cell r="F2393" t="str">
            <v xml:space="preserve">Уборка </v>
          </cell>
          <cell r="G2393" t="str">
            <v>Управление по работе с персоналом</v>
          </cell>
          <cell r="H2393" t="str">
            <v>Операционная деятельность</v>
          </cell>
          <cell r="I2393" t="str">
            <v>Выбытия</v>
          </cell>
        </row>
        <row r="2394">
          <cell r="C2394">
            <v>0</v>
          </cell>
          <cell r="D2394">
            <v>0</v>
          </cell>
          <cell r="E2394">
            <v>20514</v>
          </cell>
          <cell r="F2394" t="str">
            <v>Услуги по организации переводов</v>
          </cell>
          <cell r="G2394" t="str">
            <v>Управление по работе с персоналом</v>
          </cell>
          <cell r="H2394" t="str">
            <v>Операционная деятельность</v>
          </cell>
          <cell r="I2394" t="str">
            <v>Выбытия</v>
          </cell>
        </row>
        <row r="2395">
          <cell r="C2395">
            <v>0</v>
          </cell>
          <cell r="D2395">
            <v>0</v>
          </cell>
          <cell r="E2395">
            <v>20601</v>
          </cell>
          <cell r="F2395" t="str">
            <v>Командировочные расходы</v>
          </cell>
          <cell r="G2395" t="str">
            <v>Управление по работе с персоналом</v>
          </cell>
          <cell r="H2395" t="str">
            <v>Операционная деятельность</v>
          </cell>
          <cell r="I2395" t="str">
            <v>Выбытия</v>
          </cell>
        </row>
        <row r="2396">
          <cell r="C2396">
            <v>0</v>
          </cell>
          <cell r="D2396">
            <v>0</v>
          </cell>
          <cell r="E2396">
            <v>21300</v>
          </cell>
          <cell r="F2396" t="str">
            <v>Затраты на охрану труда</v>
          </cell>
          <cell r="G2396" t="str">
            <v>Управление по работе с персоналом</v>
          </cell>
          <cell r="H2396" t="str">
            <v>Операционная деятельность</v>
          </cell>
          <cell r="I2396" t="str">
            <v>Выбытия</v>
          </cell>
        </row>
        <row r="2397">
          <cell r="C2397">
            <v>0</v>
          </cell>
          <cell r="D2397">
            <v>0</v>
          </cell>
          <cell r="E2397">
            <v>21400</v>
          </cell>
          <cell r="F2397" t="str">
            <v>Расходы социального характера</v>
          </cell>
          <cell r="G2397" t="str">
            <v>Управление по работе с персоналом</v>
          </cell>
          <cell r="H2397" t="str">
            <v>Операционная деятельность</v>
          </cell>
          <cell r="I2397" t="str">
            <v>Выбытия</v>
          </cell>
        </row>
        <row r="2398">
          <cell r="C2398">
            <v>0</v>
          </cell>
          <cell r="D2398">
            <v>0</v>
          </cell>
          <cell r="E2398">
            <v>22100</v>
          </cell>
          <cell r="F2398" t="str">
            <v>Добровольное медицинское страхование</v>
          </cell>
          <cell r="G2398" t="str">
            <v>Управление по работе с персоналом</v>
          </cell>
          <cell r="H2398" t="str">
            <v>Операционная деятельность</v>
          </cell>
          <cell r="I2398" t="str">
            <v>Выбытия</v>
          </cell>
        </row>
        <row r="2399">
          <cell r="C2399">
            <v>0</v>
          </cell>
          <cell r="D2399">
            <v>0</v>
          </cell>
          <cell r="E2399">
            <v>0</v>
          </cell>
          <cell r="F2399" t="str">
            <v>ИТОГО ПОСТУПЛЕНИЯ РОСНАНО</v>
          </cell>
          <cell r="G2399">
            <v>0</v>
          </cell>
          <cell r="H2399">
            <v>0</v>
          </cell>
          <cell r="I2399">
            <v>0</v>
          </cell>
        </row>
        <row r="2400">
          <cell r="C2400">
            <v>0</v>
          </cell>
          <cell r="D2400">
            <v>0</v>
          </cell>
          <cell r="E2400">
            <v>0</v>
          </cell>
          <cell r="F2400" t="str">
            <v>ИТОГО ВЫБЫТИЯ РОСНАНО</v>
          </cell>
          <cell r="G2400">
            <v>0</v>
          </cell>
          <cell r="H2400">
            <v>0</v>
          </cell>
          <cell r="I2400">
            <v>0</v>
          </cell>
        </row>
        <row r="2401"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</row>
        <row r="2402"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</row>
        <row r="2403"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</row>
        <row r="2404"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</row>
        <row r="2405"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</row>
        <row r="2406"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</row>
        <row r="2407"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</row>
        <row r="2408"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</row>
        <row r="2409"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</row>
        <row r="2410"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</row>
        <row r="2411"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</row>
        <row r="2412"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</row>
        <row r="2413"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</row>
        <row r="2414"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</row>
        <row r="2415"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</row>
        <row r="2416"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</row>
        <row r="2417"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</row>
        <row r="2418"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</row>
        <row r="2420"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</row>
        <row r="2421"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</row>
        <row r="2422"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</row>
        <row r="2423"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</row>
        <row r="2424"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</row>
        <row r="2425"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</row>
        <row r="2426"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</row>
        <row r="2427"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</row>
        <row r="2428"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</row>
        <row r="2429"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</row>
        <row r="2430"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</row>
        <row r="2431"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</row>
        <row r="2432"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</row>
        <row r="2433"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</row>
        <row r="2434">
          <cell r="G2434" t="str">
            <v>Отдел маркетинга и продаж РФ и СНГ</v>
          </cell>
        </row>
        <row r="2435">
          <cell r="C2435">
            <v>0</v>
          </cell>
          <cell r="D2435">
            <v>0</v>
          </cell>
          <cell r="E2435" t="str">
            <v>Бюджетная заявка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</row>
        <row r="2436"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</row>
        <row r="2437">
          <cell r="C2437">
            <v>0</v>
          </cell>
          <cell r="D2437">
            <v>0</v>
          </cell>
          <cell r="E2437" t="str">
            <v>Компания:</v>
          </cell>
          <cell r="F2437" t="str">
            <v>Хевел</v>
          </cell>
          <cell r="G2437">
            <v>0</v>
          </cell>
          <cell r="H2437">
            <v>0</v>
          </cell>
          <cell r="I2437">
            <v>0</v>
          </cell>
        </row>
        <row r="2438">
          <cell r="C2438">
            <v>0</v>
          </cell>
          <cell r="D2438">
            <v>0</v>
          </cell>
          <cell r="E2438" t="str">
            <v>Бизнес-единица:</v>
          </cell>
          <cell r="F2438" t="str">
            <v>УК</v>
          </cell>
          <cell r="G2438">
            <v>0</v>
          </cell>
          <cell r="H2438">
            <v>0</v>
          </cell>
          <cell r="I2438">
            <v>0</v>
          </cell>
        </row>
        <row r="2439">
          <cell r="C2439">
            <v>0</v>
          </cell>
          <cell r="D2439">
            <v>0</v>
          </cell>
          <cell r="E2439" t="str">
            <v>Подразделение:</v>
          </cell>
          <cell r="F2439" t="str">
            <v>Отдел маркетинга и продаж РФ и СНГ</v>
          </cell>
          <cell r="G2439">
            <v>0</v>
          </cell>
          <cell r="H2439">
            <v>0</v>
          </cell>
          <cell r="I2439">
            <v>0</v>
          </cell>
        </row>
        <row r="2440">
          <cell r="C2440">
            <v>0</v>
          </cell>
          <cell r="D2440">
            <v>0</v>
          </cell>
          <cell r="E2440" t="str">
            <v>Период:</v>
          </cell>
          <cell r="F2440" t="str">
            <v>окт 2014 - дек 2015</v>
          </cell>
          <cell r="G2440">
            <v>0</v>
          </cell>
          <cell r="H2440">
            <v>0</v>
          </cell>
          <cell r="I2440">
            <v>0</v>
          </cell>
        </row>
        <row r="2441"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</row>
        <row r="2442">
          <cell r="C2442">
            <v>0</v>
          </cell>
          <cell r="D2442">
            <v>0</v>
          </cell>
          <cell r="E2442" t="str">
            <v>Бюджет РЕНОВА: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</row>
        <row r="2443"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</row>
        <row r="2444">
          <cell r="C2444">
            <v>0</v>
          </cell>
          <cell r="D2444">
            <v>0</v>
          </cell>
          <cell r="E2444" t="str">
            <v>КСР</v>
          </cell>
          <cell r="F2444" t="str">
            <v>Статья БДДС</v>
          </cell>
          <cell r="G2444" t="str">
            <v>Подразделение</v>
          </cell>
          <cell r="H2444" t="str">
            <v>Деятельность</v>
          </cell>
          <cell r="I2444" t="str">
            <v>Движение</v>
          </cell>
        </row>
        <row r="2445">
          <cell r="C2445">
            <v>1110</v>
          </cell>
          <cell r="D2445" t="str">
            <v>Поступления от основной деятельности</v>
          </cell>
          <cell r="E2445">
            <v>1111</v>
          </cell>
          <cell r="F2445" t="str">
            <v>Поступления от продажи произведенных модулей</v>
          </cell>
          <cell r="G2445" t="str">
            <v>Отдел маркетинга и продаж РФ и СНГ</v>
          </cell>
          <cell r="H2445" t="str">
            <v>Операционная деятельность</v>
          </cell>
          <cell r="I2445" t="str">
            <v>Поступления</v>
          </cell>
        </row>
        <row r="2446">
          <cell r="C2446">
            <v>1140</v>
          </cell>
          <cell r="D2446" t="str">
            <v>Прочие поступления по операционной деятельности</v>
          </cell>
          <cell r="E2446" t="str">
            <v>1141</v>
          </cell>
          <cell r="F2446" t="str">
            <v>Поступления от перепродажи модулей</v>
          </cell>
          <cell r="G2446" t="str">
            <v>Отдел маркетинга и продаж РФ и СНГ</v>
          </cell>
          <cell r="H2446" t="str">
            <v>Операционная деятельность</v>
          </cell>
          <cell r="I2446" t="str">
            <v>Поступления</v>
          </cell>
        </row>
        <row r="2447">
          <cell r="C2447">
            <v>1110</v>
          </cell>
          <cell r="D2447" t="str">
            <v>Поступления от основной деятельности</v>
          </cell>
          <cell r="E2447">
            <v>1117</v>
          </cell>
          <cell r="F2447" t="str">
            <v>Прочие поступления от основной деятельности</v>
          </cell>
          <cell r="G2447" t="str">
            <v>Отдел маркетинга и продаж РФ и СНГ</v>
          </cell>
          <cell r="H2447" t="str">
            <v>Операционная деятельность</v>
          </cell>
          <cell r="I2447" t="str">
            <v>Поступления</v>
          </cell>
        </row>
        <row r="2448">
          <cell r="C2448">
            <v>1230</v>
          </cell>
          <cell r="D2448" t="str">
            <v>Административно-управленческие расходы</v>
          </cell>
          <cell r="E2448">
            <v>401</v>
          </cell>
          <cell r="F2448" t="str">
            <v>Командировочные расходы</v>
          </cell>
          <cell r="G2448" t="str">
            <v>Отдел маркетинга и продаж РФ и СНГ</v>
          </cell>
          <cell r="H2448" t="str">
            <v>Операционная деятельность</v>
          </cell>
          <cell r="I2448" t="str">
            <v>Выбытия</v>
          </cell>
        </row>
        <row r="2449">
          <cell r="C2449">
            <v>1230</v>
          </cell>
          <cell r="D2449" t="str">
            <v>Административно-управленческие расходы</v>
          </cell>
          <cell r="E2449">
            <v>1005</v>
          </cell>
          <cell r="F2449" t="str">
            <v>Подписка на периодические издания</v>
          </cell>
          <cell r="G2449" t="str">
            <v>Отдел маркетинга и продаж РФ и СНГ</v>
          </cell>
          <cell r="H2449" t="str">
            <v>Операционная деятельность</v>
          </cell>
          <cell r="I2449" t="str">
            <v>Выбытия</v>
          </cell>
        </row>
        <row r="2450">
          <cell r="C2450">
            <v>1230</v>
          </cell>
          <cell r="D2450" t="str">
            <v>Административно-управленческие расходы</v>
          </cell>
          <cell r="E2450">
            <v>1204</v>
          </cell>
          <cell r="F2450" t="str">
            <v>Консультационно-информационные услуги</v>
          </cell>
          <cell r="G2450" t="str">
            <v>Отдел маркетинга и продаж РФ и СНГ</v>
          </cell>
          <cell r="H2450" t="str">
            <v>Операционная деятельность</v>
          </cell>
          <cell r="I2450" t="str">
            <v>Выбытия</v>
          </cell>
        </row>
        <row r="2451">
          <cell r="C2451">
            <v>1230</v>
          </cell>
          <cell r="D2451" t="str">
            <v>Административно-управленческие расходы</v>
          </cell>
          <cell r="E2451" t="str">
            <v>1301-4</v>
          </cell>
          <cell r="F2451" t="str">
            <v>прочие (реклама)</v>
          </cell>
          <cell r="G2451" t="str">
            <v>Отдел маркетинга и продаж РФ и СНГ</v>
          </cell>
          <cell r="H2451" t="str">
            <v>Операционная деятельность</v>
          </cell>
          <cell r="I2451" t="str">
            <v>Выбытия</v>
          </cell>
        </row>
        <row r="2452">
          <cell r="C2452">
            <v>1240</v>
          </cell>
          <cell r="D2452" t="str">
            <v>Коммерческие выплаты</v>
          </cell>
          <cell r="E2452">
            <v>1241</v>
          </cell>
          <cell r="F2452" t="str">
            <v>Расходы на хранение</v>
          </cell>
          <cell r="G2452" t="str">
            <v>Отдел маркетинга и продаж РФ и СНГ</v>
          </cell>
          <cell r="H2452" t="str">
            <v>Операционная деятельность</v>
          </cell>
          <cell r="I2452" t="str">
            <v>Выбытия</v>
          </cell>
        </row>
        <row r="2453">
          <cell r="C2453">
            <v>1240</v>
          </cell>
          <cell r="D2453" t="str">
            <v>Коммерческие выплаты</v>
          </cell>
          <cell r="E2453">
            <v>1242</v>
          </cell>
          <cell r="F2453" t="str">
            <v>Расходы на доставку</v>
          </cell>
          <cell r="G2453" t="str">
            <v>Отдел маркетинга и продаж РФ и СНГ</v>
          </cell>
          <cell r="H2453" t="str">
            <v>Операционная деятельность</v>
          </cell>
          <cell r="I2453" t="str">
            <v>Выбытия</v>
          </cell>
        </row>
        <row r="2454">
          <cell r="C2454">
            <v>1250</v>
          </cell>
          <cell r="D2454" t="str">
            <v>Выплаты процентов по привлеченным кредитам и займам</v>
          </cell>
          <cell r="E2454">
            <v>1250</v>
          </cell>
          <cell r="F2454" t="str">
            <v>Выплаты процентов по привлеченным кредитам и займам</v>
          </cell>
          <cell r="G2454" t="str">
            <v>Отдел маркетинга и продаж РФ и СНГ</v>
          </cell>
          <cell r="H2454" t="str">
            <v>Операционная деятельность</v>
          </cell>
          <cell r="I2454" t="str">
            <v>Выбытия</v>
          </cell>
        </row>
        <row r="2455">
          <cell r="C2455">
            <v>1270</v>
          </cell>
          <cell r="D2455" t="str">
            <v>Прочие выплаты по операционной деятельности</v>
          </cell>
          <cell r="E2455" t="str">
            <v>1271</v>
          </cell>
          <cell r="F2455" t="str">
            <v>Расходы на закупку модулей для перепродажи</v>
          </cell>
          <cell r="G2455" t="str">
            <v>Отдел маркетинга и продаж РФ и СНГ</v>
          </cell>
          <cell r="H2455" t="str">
            <v>Операционная деятельность</v>
          </cell>
          <cell r="I2455" t="str">
            <v>Выбытия</v>
          </cell>
        </row>
        <row r="2456">
          <cell r="C2456">
            <v>1270</v>
          </cell>
          <cell r="D2456" t="str">
            <v>Прочие выплаты по операционной деятельности</v>
          </cell>
          <cell r="E2456">
            <v>1277</v>
          </cell>
          <cell r="F2456" t="str">
            <v>Прочие выплаты</v>
          </cell>
          <cell r="G2456" t="str">
            <v>Отдел маркетинга и продаж РФ и СНГ</v>
          </cell>
          <cell r="H2456" t="str">
            <v>Операционная деятельность</v>
          </cell>
          <cell r="I2456" t="str">
            <v>Выбытия</v>
          </cell>
        </row>
        <row r="2457">
          <cell r="C2457">
            <v>1210</v>
          </cell>
          <cell r="D2457" t="str">
            <v>Производственные выплаты</v>
          </cell>
          <cell r="E2457">
            <v>12198014</v>
          </cell>
          <cell r="F2457" t="str">
            <v>Прочие услуги производственного характера (ОПР)</v>
          </cell>
          <cell r="G2457" t="str">
            <v>Отдел маркетинга и продаж РФ и СНГ</v>
          </cell>
          <cell r="H2457" t="str">
            <v>Операционная деятельность</v>
          </cell>
          <cell r="I2457" t="str">
            <v>Выбытия</v>
          </cell>
        </row>
        <row r="2458">
          <cell r="C2458">
            <v>0</v>
          </cell>
          <cell r="D2458">
            <v>0</v>
          </cell>
          <cell r="E2458">
            <v>0</v>
          </cell>
          <cell r="F2458" t="str">
            <v>ИТОГО ПОСТУПЛЕНИЯ РЕНОВА</v>
          </cell>
          <cell r="G2458">
            <v>0</v>
          </cell>
          <cell r="H2458">
            <v>0</v>
          </cell>
          <cell r="I2458">
            <v>0</v>
          </cell>
        </row>
        <row r="2459">
          <cell r="C2459">
            <v>0</v>
          </cell>
          <cell r="D2459">
            <v>0</v>
          </cell>
          <cell r="E2459">
            <v>0</v>
          </cell>
          <cell r="F2459" t="str">
            <v>ИТОГО ВЫБЫТИЯ РЕНОВА</v>
          </cell>
          <cell r="G2459">
            <v>0</v>
          </cell>
          <cell r="H2459">
            <v>0</v>
          </cell>
          <cell r="I2459">
            <v>0</v>
          </cell>
        </row>
        <row r="2460"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</row>
        <row r="2461"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</row>
        <row r="2462"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</row>
        <row r="2463">
          <cell r="C2463">
            <v>0</v>
          </cell>
          <cell r="D2463">
            <v>0</v>
          </cell>
          <cell r="E2463" t="str">
            <v>Бюджет РОСНАНО: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</row>
        <row r="2464"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</row>
        <row r="2465">
          <cell r="C2465">
            <v>0</v>
          </cell>
          <cell r="D2465">
            <v>0</v>
          </cell>
          <cell r="E2465" t="str">
            <v>КСР</v>
          </cell>
          <cell r="F2465" t="str">
            <v>Статья БДДС</v>
          </cell>
          <cell r="G2465" t="str">
            <v>Подразделение</v>
          </cell>
          <cell r="H2465" t="str">
            <v>Деятельность</v>
          </cell>
          <cell r="I2465" t="str">
            <v>Движение</v>
          </cell>
        </row>
        <row r="2466">
          <cell r="C2466">
            <v>0</v>
          </cell>
          <cell r="D2466">
            <v>0</v>
          </cell>
          <cell r="E2466">
            <v>10101</v>
          </cell>
          <cell r="F2466" t="str">
            <v>Поступления от реализации нанопродукции на внутреннем рынке</v>
          </cell>
          <cell r="G2466" t="str">
            <v>Отдел маркетинга и продаж РФ и СНГ</v>
          </cell>
          <cell r="H2466" t="str">
            <v>Операционная деятельность</v>
          </cell>
          <cell r="I2466" t="str">
            <v>Поступления</v>
          </cell>
        </row>
        <row r="2467">
          <cell r="C2467">
            <v>0</v>
          </cell>
          <cell r="D2467">
            <v>0</v>
          </cell>
          <cell r="E2467">
            <v>10199</v>
          </cell>
          <cell r="F2467" t="str">
            <v>Поступления от прочей реализации</v>
          </cell>
          <cell r="G2467" t="str">
            <v>Отдел маркетинга и продаж РФ и СНГ</v>
          </cell>
          <cell r="H2467" t="str">
            <v>Операционная деятельность</v>
          </cell>
          <cell r="I2467" t="str">
            <v>Поступления</v>
          </cell>
        </row>
        <row r="2468">
          <cell r="C2468">
            <v>0</v>
          </cell>
          <cell r="D2468">
            <v>0</v>
          </cell>
          <cell r="E2468">
            <v>20299</v>
          </cell>
          <cell r="F2468" t="str">
            <v>Прочие услуги производственного характера</v>
          </cell>
          <cell r="G2468" t="str">
            <v>Отдел маркетинга и продаж РФ и СНГ</v>
          </cell>
          <cell r="H2468" t="str">
            <v>Операционная деятельность</v>
          </cell>
          <cell r="I2468" t="str">
            <v>Выбытия</v>
          </cell>
        </row>
        <row r="2469">
          <cell r="C2469">
            <v>0</v>
          </cell>
          <cell r="D2469">
            <v>0</v>
          </cell>
          <cell r="E2469">
            <v>20507</v>
          </cell>
          <cell r="F2469" t="str">
            <v>Консультационные услуги (семинары)</v>
          </cell>
          <cell r="G2469" t="str">
            <v>Отдел маркетинга и продаж РФ и СНГ</v>
          </cell>
          <cell r="H2469" t="str">
            <v>Операционная деятельность</v>
          </cell>
          <cell r="I2469" t="str">
            <v>Выбытия</v>
          </cell>
        </row>
        <row r="2470">
          <cell r="C2470">
            <v>0</v>
          </cell>
          <cell r="D2470">
            <v>0</v>
          </cell>
          <cell r="E2470" t="str">
            <v>20509.01</v>
          </cell>
          <cell r="F2470" t="str">
            <v>Рекламно-информационные расходы</v>
          </cell>
          <cell r="G2470" t="str">
            <v>Отдел маркетинга и продаж РФ и СНГ</v>
          </cell>
          <cell r="H2470" t="str">
            <v>Операционная деятельность</v>
          </cell>
          <cell r="I2470" t="str">
            <v>Выбытия</v>
          </cell>
        </row>
        <row r="2471">
          <cell r="C2471">
            <v>0</v>
          </cell>
          <cell r="D2471">
            <v>0</v>
          </cell>
          <cell r="E2471">
            <v>20517</v>
          </cell>
          <cell r="F2471" t="str">
            <v>Подписка на периодические издания</v>
          </cell>
          <cell r="G2471" t="str">
            <v>Отдел маркетинга и продаж РФ и СНГ</v>
          </cell>
          <cell r="H2471" t="str">
            <v>Операционная деятельность</v>
          </cell>
          <cell r="I2471" t="str">
            <v>Выбытия</v>
          </cell>
        </row>
        <row r="2472">
          <cell r="C2472">
            <v>0</v>
          </cell>
          <cell r="D2472">
            <v>0</v>
          </cell>
          <cell r="E2472">
            <v>20601</v>
          </cell>
          <cell r="F2472" t="str">
            <v>Командировочные расходы</v>
          </cell>
          <cell r="G2472" t="str">
            <v>Отдел маркетинга и продаж РФ и СНГ</v>
          </cell>
          <cell r="H2472" t="str">
            <v>Операционная деятельность</v>
          </cell>
          <cell r="I2472" t="str">
            <v>Выбытия</v>
          </cell>
        </row>
        <row r="2473">
          <cell r="C2473">
            <v>0</v>
          </cell>
          <cell r="D2473">
            <v>0</v>
          </cell>
          <cell r="E2473">
            <v>21800</v>
          </cell>
          <cell r="F2473" t="str">
            <v>Пени, штрафы, неустойки признанные или по которым получено решение суда</v>
          </cell>
          <cell r="G2473" t="str">
            <v>Отдел маркетинга и продаж РФ и СНГ</v>
          </cell>
          <cell r="H2473" t="str">
            <v>Операционная деятельность</v>
          </cell>
          <cell r="I2473" t="str">
            <v>Выбытия</v>
          </cell>
        </row>
        <row r="2474">
          <cell r="C2474">
            <v>0</v>
          </cell>
          <cell r="D2474">
            <v>0</v>
          </cell>
          <cell r="E2474">
            <v>22600</v>
          </cell>
          <cell r="F2474" t="str">
            <v>Расходы на развитие</v>
          </cell>
          <cell r="G2474" t="str">
            <v>Отдел маркетинга и продаж РФ и СНГ</v>
          </cell>
          <cell r="H2474" t="str">
            <v>Операционная деятельность</v>
          </cell>
          <cell r="I2474" t="str">
            <v>Выбытия</v>
          </cell>
        </row>
        <row r="2475">
          <cell r="C2475">
            <v>0</v>
          </cell>
          <cell r="D2475">
            <v>0</v>
          </cell>
          <cell r="E2475">
            <v>22700</v>
          </cell>
          <cell r="F2475" t="str">
            <v>Выплаты по гарантиям, аккредитивам и поручительствам</v>
          </cell>
          <cell r="G2475" t="str">
            <v>Отдел маркетинга и продаж РФ и СНГ</v>
          </cell>
          <cell r="H2475" t="str">
            <v>Операционная деятельность</v>
          </cell>
          <cell r="I2475" t="str">
            <v>Выбытия</v>
          </cell>
        </row>
        <row r="2476">
          <cell r="C2476">
            <v>0</v>
          </cell>
          <cell r="D2476">
            <v>0</v>
          </cell>
          <cell r="E2476">
            <v>0</v>
          </cell>
          <cell r="F2476" t="str">
            <v>ИТОГО ПОСТУПЛЕНИЯ РОСНАНО</v>
          </cell>
          <cell r="G2476">
            <v>0</v>
          </cell>
          <cell r="H2476">
            <v>0</v>
          </cell>
          <cell r="I2476">
            <v>0</v>
          </cell>
        </row>
        <row r="2477">
          <cell r="C2477">
            <v>0</v>
          </cell>
          <cell r="D2477">
            <v>0</v>
          </cell>
          <cell r="E2477">
            <v>0</v>
          </cell>
          <cell r="F2477" t="str">
            <v>ИТОГО ВЫБЫТИЯ РОСНАНО</v>
          </cell>
          <cell r="G2477">
            <v>0</v>
          </cell>
          <cell r="H2477">
            <v>0</v>
          </cell>
          <cell r="I2477">
            <v>0</v>
          </cell>
        </row>
        <row r="2478"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</row>
        <row r="2479"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</row>
        <row r="2480"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</row>
        <row r="2481"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</row>
        <row r="2482"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</row>
        <row r="2483"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</row>
        <row r="2484"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</row>
        <row r="2485"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</row>
        <row r="2486"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</row>
        <row r="2487"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</row>
        <row r="2488"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</row>
        <row r="2490"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</row>
        <row r="2491"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</row>
        <row r="2492"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</row>
        <row r="2494"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</row>
        <row r="2495"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</row>
        <row r="2497"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</row>
        <row r="2498"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</row>
        <row r="2499"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</row>
        <row r="2500"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</row>
        <row r="2501"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</row>
        <row r="2502"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</row>
        <row r="2504"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</row>
        <row r="2505"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</row>
        <row r="2506"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</row>
        <row r="2508"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</row>
        <row r="2509"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</row>
        <row r="2510"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</row>
        <row r="2511"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</row>
        <row r="2512"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</row>
        <row r="2513"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</row>
        <row r="2514"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</row>
        <row r="2515">
          <cell r="G2515" t="str">
            <v>Финансово-экономическое управление</v>
          </cell>
        </row>
        <row r="2516">
          <cell r="C2516">
            <v>0</v>
          </cell>
          <cell r="D2516">
            <v>0</v>
          </cell>
          <cell r="E2516" t="str">
            <v>Бюджетная заявка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</row>
        <row r="2517"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</row>
        <row r="2518">
          <cell r="C2518">
            <v>0</v>
          </cell>
          <cell r="D2518">
            <v>0</v>
          </cell>
          <cell r="E2518" t="str">
            <v>Компания:</v>
          </cell>
          <cell r="F2518" t="str">
            <v>Хевел</v>
          </cell>
          <cell r="G2518">
            <v>0</v>
          </cell>
          <cell r="H2518">
            <v>0</v>
          </cell>
          <cell r="I2518">
            <v>0</v>
          </cell>
        </row>
        <row r="2519">
          <cell r="C2519">
            <v>0</v>
          </cell>
          <cell r="D2519">
            <v>0</v>
          </cell>
          <cell r="E2519" t="str">
            <v>Бизнес-единица:</v>
          </cell>
          <cell r="F2519" t="str">
            <v>УК</v>
          </cell>
          <cell r="G2519">
            <v>0</v>
          </cell>
          <cell r="H2519">
            <v>0</v>
          </cell>
          <cell r="I2519">
            <v>0</v>
          </cell>
        </row>
        <row r="2520">
          <cell r="C2520">
            <v>0</v>
          </cell>
          <cell r="D2520">
            <v>0</v>
          </cell>
          <cell r="E2520" t="str">
            <v>Подразделение:</v>
          </cell>
          <cell r="F2520" t="str">
            <v>Финансово-экономическое управление</v>
          </cell>
          <cell r="G2520">
            <v>0</v>
          </cell>
          <cell r="H2520">
            <v>0</v>
          </cell>
          <cell r="I2520">
            <v>0</v>
          </cell>
        </row>
        <row r="2521">
          <cell r="C2521">
            <v>0</v>
          </cell>
          <cell r="D2521">
            <v>0</v>
          </cell>
          <cell r="E2521" t="str">
            <v>Период:</v>
          </cell>
          <cell r="F2521" t="str">
            <v>окт 2014 - дек 2015</v>
          </cell>
          <cell r="G2521">
            <v>0</v>
          </cell>
          <cell r="H2521">
            <v>0</v>
          </cell>
          <cell r="I2521">
            <v>0</v>
          </cell>
        </row>
        <row r="2522"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</row>
        <row r="2523">
          <cell r="C2523">
            <v>0</v>
          </cell>
          <cell r="D2523">
            <v>0</v>
          </cell>
          <cell r="E2523" t="str">
            <v>Бюджет РЕНОВА: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</row>
        <row r="2524"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</row>
        <row r="2525">
          <cell r="C2525">
            <v>0</v>
          </cell>
          <cell r="D2525">
            <v>0</v>
          </cell>
          <cell r="E2525" t="str">
            <v>КСР</v>
          </cell>
          <cell r="F2525" t="str">
            <v>Статья БДДС</v>
          </cell>
          <cell r="G2525" t="str">
            <v>Подразделение</v>
          </cell>
          <cell r="H2525" t="str">
            <v>Деятельность</v>
          </cell>
          <cell r="I2525" t="str">
            <v>Движение</v>
          </cell>
        </row>
        <row r="2526">
          <cell r="C2526">
            <v>1120</v>
          </cell>
          <cell r="D2526" t="str">
            <v>Поступления процентов по банковским депозитам и доходов по ценным бумагам и финансовым инструментам</v>
          </cell>
          <cell r="E2526">
            <v>1120</v>
          </cell>
          <cell r="F2526" t="str">
            <v>Поступления процентов по банковским депозитам и доходов по ценным бумагам и финансовым инструментам</v>
          </cell>
          <cell r="G2526" t="str">
            <v>Финансово-экономическое управление</v>
          </cell>
          <cell r="H2526" t="str">
            <v>Операционная деятельность</v>
          </cell>
          <cell r="I2526" t="str">
            <v>Поступления</v>
          </cell>
        </row>
        <row r="2527">
          <cell r="C2527">
            <v>1230</v>
          </cell>
          <cell r="D2527" t="str">
            <v>Административно-управленческие расходы</v>
          </cell>
          <cell r="E2527">
            <v>401</v>
          </cell>
          <cell r="F2527" t="str">
            <v>Командировочные расходы</v>
          </cell>
          <cell r="G2527" t="str">
            <v>Финансово-экономическое управление</v>
          </cell>
          <cell r="H2527" t="str">
            <v>Операционная деятельность</v>
          </cell>
          <cell r="I2527" t="str">
            <v>Выбытия</v>
          </cell>
        </row>
        <row r="2528">
          <cell r="C2528">
            <v>1230</v>
          </cell>
          <cell r="D2528" t="str">
            <v>Административно-управленческие расходы</v>
          </cell>
          <cell r="E2528">
            <v>1205</v>
          </cell>
          <cell r="F2528" t="str">
            <v>Комиссии банков</v>
          </cell>
          <cell r="G2528" t="str">
            <v>Финансово-экономическое управление</v>
          </cell>
          <cell r="H2528" t="str">
            <v>Операционная деятельность</v>
          </cell>
          <cell r="I2528" t="str">
            <v>Выбытия</v>
          </cell>
        </row>
        <row r="2529">
          <cell r="C2529">
            <v>1230</v>
          </cell>
          <cell r="D2529" t="str">
            <v>Административно-управленческие расходы</v>
          </cell>
          <cell r="E2529">
            <v>1206</v>
          </cell>
          <cell r="F2529" t="str">
            <v>Услуги налоговых консультантов</v>
          </cell>
          <cell r="G2529" t="str">
            <v>Финансово-экономическое управление</v>
          </cell>
          <cell r="H2529" t="str">
            <v>Операционная деятельность</v>
          </cell>
          <cell r="I2529" t="str">
            <v>Выбытия</v>
          </cell>
        </row>
        <row r="2530">
          <cell r="C2530">
            <v>0</v>
          </cell>
          <cell r="D2530">
            <v>0</v>
          </cell>
          <cell r="E2530">
            <v>0</v>
          </cell>
          <cell r="F2530" t="str">
            <v>ИТОГО ПОСТУПЛЕНИЯ РЕНОВА</v>
          </cell>
          <cell r="G2530">
            <v>0</v>
          </cell>
          <cell r="H2530">
            <v>0</v>
          </cell>
          <cell r="I2530">
            <v>0</v>
          </cell>
        </row>
        <row r="2531">
          <cell r="C2531">
            <v>0</v>
          </cell>
          <cell r="D2531">
            <v>0</v>
          </cell>
          <cell r="E2531">
            <v>0</v>
          </cell>
          <cell r="F2531" t="str">
            <v>ИТОГО ВЫБЫТИЯ РЕНОВА</v>
          </cell>
          <cell r="G2531">
            <v>0</v>
          </cell>
          <cell r="H2531">
            <v>0</v>
          </cell>
          <cell r="I2531">
            <v>0</v>
          </cell>
        </row>
        <row r="2532"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</row>
        <row r="2535">
          <cell r="C2535">
            <v>0</v>
          </cell>
          <cell r="D2535">
            <v>0</v>
          </cell>
          <cell r="E2535" t="str">
            <v>Бюджет РОСНАНО: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</row>
        <row r="2536"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</row>
        <row r="2537">
          <cell r="C2537">
            <v>0</v>
          </cell>
          <cell r="D2537">
            <v>0</v>
          </cell>
          <cell r="E2537" t="str">
            <v>КСР</v>
          </cell>
          <cell r="F2537" t="str">
            <v>Статья БДДС</v>
          </cell>
          <cell r="G2537" t="str">
            <v>Подразделение</v>
          </cell>
          <cell r="H2537" t="str">
            <v>Деятельность</v>
          </cell>
          <cell r="I2537" t="str">
            <v>Движение</v>
          </cell>
        </row>
        <row r="2538">
          <cell r="C2538">
            <v>0</v>
          </cell>
          <cell r="D2538">
            <v>0</v>
          </cell>
          <cell r="E2538">
            <v>10202</v>
          </cell>
          <cell r="F2538" t="str">
            <v>Проценты по финансовым вложениям полученные</v>
          </cell>
          <cell r="G2538" t="str">
            <v>Финансово-экономическое управление</v>
          </cell>
          <cell r="H2538" t="str">
            <v>Операционная деятельность</v>
          </cell>
          <cell r="I2538" t="str">
            <v>Поступления</v>
          </cell>
        </row>
        <row r="2539">
          <cell r="C2539">
            <v>0</v>
          </cell>
          <cell r="D2539">
            <v>0</v>
          </cell>
          <cell r="E2539">
            <v>20601</v>
          </cell>
          <cell r="F2539" t="str">
            <v>Командировочные расходы</v>
          </cell>
          <cell r="G2539" t="str">
            <v>Финансово-экономическое управление</v>
          </cell>
          <cell r="H2539" t="str">
            <v>Операционная деятельность</v>
          </cell>
          <cell r="I2539" t="str">
            <v>Выбытия</v>
          </cell>
        </row>
        <row r="2540">
          <cell r="C2540">
            <v>0</v>
          </cell>
          <cell r="D2540">
            <v>0</v>
          </cell>
          <cell r="E2540">
            <v>20507</v>
          </cell>
          <cell r="F2540" t="str">
            <v>Консультационные услуги (семинары)</v>
          </cell>
          <cell r="G2540" t="str">
            <v>Финансово-экономическое управление</v>
          </cell>
          <cell r="H2540" t="str">
            <v>Операционная деятельность</v>
          </cell>
          <cell r="I2540" t="str">
            <v>Выбытия</v>
          </cell>
        </row>
        <row r="2541">
          <cell r="C2541">
            <v>0</v>
          </cell>
          <cell r="D2541">
            <v>0</v>
          </cell>
          <cell r="E2541">
            <v>21700</v>
          </cell>
          <cell r="F2541" t="str">
            <v>Оплата услуг кредитных организаций (за исключением ст. ст. 20500 и 21600)</v>
          </cell>
          <cell r="G2541" t="str">
            <v>Финансово-экономическое управление</v>
          </cell>
          <cell r="H2541" t="str">
            <v>Операционная деятельность</v>
          </cell>
          <cell r="I2541" t="str">
            <v>Выбытия</v>
          </cell>
        </row>
        <row r="2542">
          <cell r="C2542">
            <v>0</v>
          </cell>
          <cell r="D2542">
            <v>0</v>
          </cell>
          <cell r="E2542">
            <v>70305</v>
          </cell>
          <cell r="F2542" t="str">
            <v>Депозиты (краткосрочные поступления)</v>
          </cell>
          <cell r="G2542" t="str">
            <v>Финансово-экономическое управление</v>
          </cell>
          <cell r="H2542" t="str">
            <v>Финансовая деятельность</v>
          </cell>
          <cell r="I2542" t="str">
            <v>Поступления</v>
          </cell>
        </row>
        <row r="2543">
          <cell r="C2543">
            <v>0</v>
          </cell>
          <cell r="D2543">
            <v>0</v>
          </cell>
          <cell r="E2543">
            <v>80305</v>
          </cell>
          <cell r="F2543" t="str">
            <v>Депозиты (краткосрочные выплаты)</v>
          </cell>
          <cell r="G2543" t="str">
            <v>Финансово-экономическое управление</v>
          </cell>
          <cell r="H2543" t="str">
            <v>Финансовая деятельность</v>
          </cell>
          <cell r="I2543" t="str">
            <v>Выбытия</v>
          </cell>
        </row>
        <row r="2544">
          <cell r="C2544">
            <v>0</v>
          </cell>
          <cell r="D2544">
            <v>0</v>
          </cell>
          <cell r="E2544">
            <v>0</v>
          </cell>
          <cell r="F2544" t="str">
            <v>ИТОГО ПОСТУПЛЕНИЯ РОСНАНО</v>
          </cell>
          <cell r="G2544">
            <v>0</v>
          </cell>
          <cell r="H2544">
            <v>0</v>
          </cell>
          <cell r="I2544">
            <v>0</v>
          </cell>
        </row>
        <row r="2545">
          <cell r="C2545">
            <v>0</v>
          </cell>
          <cell r="D2545">
            <v>0</v>
          </cell>
          <cell r="E2545">
            <v>0</v>
          </cell>
          <cell r="F2545" t="str">
            <v>ИТОГО ВЫБЫТИЯ РОСНАНО</v>
          </cell>
          <cell r="G2545">
            <v>0</v>
          </cell>
          <cell r="H2545">
            <v>0</v>
          </cell>
          <cell r="I2545">
            <v>0</v>
          </cell>
        </row>
        <row r="2546"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</row>
        <row r="2547"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</row>
        <row r="2548"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</row>
        <row r="2549"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</row>
        <row r="2550"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</row>
        <row r="2551"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</row>
        <row r="2554"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</row>
        <row r="2555"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</row>
        <row r="2556"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</row>
        <row r="2560"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</row>
        <row r="2563"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</row>
        <row r="2564"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</row>
        <row r="2566"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</row>
        <row r="2569"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</row>
        <row r="2570"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</row>
        <row r="2571"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</row>
        <row r="2572"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</row>
        <row r="2573"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</row>
        <row r="2574"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</row>
        <row r="2576"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</row>
        <row r="2577"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</row>
        <row r="2581"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</row>
        <row r="2583"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</row>
        <row r="2585"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</row>
        <row r="2586"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</row>
        <row r="2588"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</row>
        <row r="2591"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</row>
        <row r="2592"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</row>
        <row r="2593"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</row>
        <row r="2594"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</row>
        <row r="2595"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</row>
        <row r="2596">
          <cell r="G2596" t="str">
            <v>Юридическое управление</v>
          </cell>
        </row>
        <row r="2597">
          <cell r="C2597">
            <v>0</v>
          </cell>
          <cell r="D2597">
            <v>0</v>
          </cell>
          <cell r="E2597" t="str">
            <v>Бюджетная заявка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</row>
        <row r="2598"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</row>
        <row r="2599">
          <cell r="C2599">
            <v>0</v>
          </cell>
          <cell r="D2599">
            <v>0</v>
          </cell>
          <cell r="E2599" t="str">
            <v>Компания:</v>
          </cell>
          <cell r="F2599" t="str">
            <v>Хевел</v>
          </cell>
          <cell r="G2599">
            <v>0</v>
          </cell>
          <cell r="H2599">
            <v>0</v>
          </cell>
          <cell r="I2599">
            <v>0</v>
          </cell>
        </row>
        <row r="2600">
          <cell r="C2600">
            <v>0</v>
          </cell>
          <cell r="D2600">
            <v>0</v>
          </cell>
          <cell r="E2600" t="str">
            <v>Бизнес-единица:</v>
          </cell>
          <cell r="F2600" t="str">
            <v>УК</v>
          </cell>
          <cell r="G2600">
            <v>0</v>
          </cell>
          <cell r="H2600">
            <v>0</v>
          </cell>
          <cell r="I2600">
            <v>0</v>
          </cell>
        </row>
        <row r="2601">
          <cell r="C2601">
            <v>0</v>
          </cell>
          <cell r="D2601">
            <v>0</v>
          </cell>
          <cell r="E2601" t="str">
            <v>Подразделение:</v>
          </cell>
          <cell r="F2601" t="str">
            <v>Юридическое управление</v>
          </cell>
          <cell r="G2601">
            <v>0</v>
          </cell>
          <cell r="H2601">
            <v>0</v>
          </cell>
          <cell r="I2601">
            <v>0</v>
          </cell>
        </row>
        <row r="2602">
          <cell r="C2602">
            <v>0</v>
          </cell>
          <cell r="D2602">
            <v>0</v>
          </cell>
          <cell r="E2602" t="str">
            <v>Период:</v>
          </cell>
          <cell r="F2602" t="str">
            <v>окт 2014 - дек 2015</v>
          </cell>
          <cell r="G2602">
            <v>0</v>
          </cell>
          <cell r="H2602">
            <v>0</v>
          </cell>
          <cell r="I2602">
            <v>0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</row>
        <row r="2604">
          <cell r="C2604">
            <v>0</v>
          </cell>
          <cell r="D2604">
            <v>0</v>
          </cell>
          <cell r="E2604" t="str">
            <v>Бюджет РЕНОВА: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</row>
        <row r="2605"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</row>
        <row r="2606">
          <cell r="C2606">
            <v>0</v>
          </cell>
          <cell r="D2606">
            <v>0</v>
          </cell>
          <cell r="E2606" t="str">
            <v>КСР</v>
          </cell>
          <cell r="F2606" t="str">
            <v>Статья БДДС</v>
          </cell>
          <cell r="G2606" t="str">
            <v>Подразделение</v>
          </cell>
          <cell r="H2606" t="str">
            <v>Деятельность</v>
          </cell>
          <cell r="I2606" t="str">
            <v>Движение</v>
          </cell>
        </row>
        <row r="2607">
          <cell r="C2607">
            <v>1230</v>
          </cell>
          <cell r="D2607" t="str">
            <v>Административно-управленческие расходы</v>
          </cell>
          <cell r="E2607">
            <v>401</v>
          </cell>
          <cell r="F2607" t="str">
            <v>Командировочные расходы</v>
          </cell>
          <cell r="G2607" t="str">
            <v>Юридическое управление</v>
          </cell>
          <cell r="H2607" t="str">
            <v>Операционная деятельность</v>
          </cell>
          <cell r="I2607" t="str">
            <v>Выбытия</v>
          </cell>
        </row>
        <row r="2608">
          <cell r="C2608">
            <v>1230</v>
          </cell>
          <cell r="D2608" t="str">
            <v>Административно-управленческие расходы</v>
          </cell>
          <cell r="E2608">
            <v>402</v>
          </cell>
          <cell r="F2608" t="str">
            <v>Представительские расходы</v>
          </cell>
          <cell r="G2608" t="str">
            <v>Юридическое управление</v>
          </cell>
          <cell r="H2608" t="str">
            <v>Операционная деятельность</v>
          </cell>
          <cell r="I2608" t="str">
            <v>Выбытия</v>
          </cell>
        </row>
        <row r="2609">
          <cell r="C2609">
            <v>1230</v>
          </cell>
          <cell r="D2609" t="str">
            <v>Административно-управленческие расходы</v>
          </cell>
          <cell r="E2609">
            <v>1202</v>
          </cell>
          <cell r="F2609" t="str">
            <v>Юридические услуги</v>
          </cell>
          <cell r="G2609" t="str">
            <v>Юридическое управление</v>
          </cell>
          <cell r="H2609" t="str">
            <v>Операционная деятельность</v>
          </cell>
          <cell r="I2609" t="str">
            <v>Выбытия</v>
          </cell>
        </row>
        <row r="2610">
          <cell r="C2610">
            <v>1230</v>
          </cell>
          <cell r="D2610" t="str">
            <v>Административно-управленческие расходы</v>
          </cell>
          <cell r="E2610">
            <v>1203</v>
          </cell>
          <cell r="F2610" t="str">
            <v>Услуги регистраторов, нотариальные услуги</v>
          </cell>
          <cell r="G2610" t="str">
            <v>Юридическое управление</v>
          </cell>
          <cell r="H2610" t="str">
            <v>Операционная деятельность</v>
          </cell>
          <cell r="I2610" t="str">
            <v>Выбытия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 t="str">
            <v>ИТОГО ПОСТУПЛЕНИЯ РЕНОВА</v>
          </cell>
          <cell r="G2611">
            <v>0</v>
          </cell>
          <cell r="H2611">
            <v>0</v>
          </cell>
          <cell r="I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 t="str">
            <v>ИТОГО ВЫБЫТИЯ РЕНОВА</v>
          </cell>
          <cell r="G2612">
            <v>0</v>
          </cell>
          <cell r="H2612">
            <v>0</v>
          </cell>
          <cell r="I2612">
            <v>0</v>
          </cell>
        </row>
        <row r="2613"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</row>
        <row r="2615"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</row>
        <row r="2616">
          <cell r="C2616">
            <v>0</v>
          </cell>
          <cell r="D2616">
            <v>0</v>
          </cell>
          <cell r="E2616" t="str">
            <v>Бюджет РОСНАНО: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</row>
        <row r="2617"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</row>
        <row r="2618">
          <cell r="C2618">
            <v>0</v>
          </cell>
          <cell r="D2618">
            <v>0</v>
          </cell>
          <cell r="E2618" t="str">
            <v>КСР</v>
          </cell>
          <cell r="F2618" t="str">
            <v>Статья БДДС</v>
          </cell>
          <cell r="G2618" t="str">
            <v>Подразделение</v>
          </cell>
          <cell r="H2618" t="str">
            <v>Деятельность</v>
          </cell>
          <cell r="I2618" t="str">
            <v>Движение</v>
          </cell>
        </row>
        <row r="2619">
          <cell r="C2619">
            <v>0</v>
          </cell>
          <cell r="D2619">
            <v>0</v>
          </cell>
          <cell r="E2619">
            <v>20506</v>
          </cell>
          <cell r="F2619" t="str">
            <v>Юридические услуги</v>
          </cell>
          <cell r="G2619" t="str">
            <v>Юридическое управление</v>
          </cell>
          <cell r="H2619" t="str">
            <v>Операционная деятельность</v>
          </cell>
          <cell r="I2619" t="str">
            <v>Выбытия</v>
          </cell>
        </row>
        <row r="2620">
          <cell r="C2620">
            <v>0</v>
          </cell>
          <cell r="D2620">
            <v>0</v>
          </cell>
          <cell r="E2620">
            <v>20514</v>
          </cell>
          <cell r="F2620" t="str">
            <v>Услуги по организации переводов</v>
          </cell>
          <cell r="G2620" t="str">
            <v>Юридическое управление</v>
          </cell>
          <cell r="H2620" t="str">
            <v>Операционная деятельность</v>
          </cell>
          <cell r="I2620" t="str">
            <v>Выбытия</v>
          </cell>
        </row>
        <row r="2621">
          <cell r="C2621">
            <v>0</v>
          </cell>
          <cell r="D2621">
            <v>0</v>
          </cell>
          <cell r="E2621">
            <v>20515</v>
          </cell>
          <cell r="F2621" t="str">
            <v>Услуги регистраторов, нотариальные услуги, сертификация</v>
          </cell>
          <cell r="G2621" t="str">
            <v>Юридическое управление</v>
          </cell>
          <cell r="H2621" t="str">
            <v>Операционная деятельность</v>
          </cell>
          <cell r="I2621" t="str">
            <v>Выбытия</v>
          </cell>
        </row>
        <row r="2622">
          <cell r="C2622">
            <v>0</v>
          </cell>
          <cell r="D2622">
            <v>0</v>
          </cell>
          <cell r="E2622">
            <v>20601</v>
          </cell>
          <cell r="F2622" t="str">
            <v>Командировочные расходы</v>
          </cell>
          <cell r="G2622" t="str">
            <v>Юридическое управление</v>
          </cell>
          <cell r="H2622" t="str">
            <v>Операционная деятельность</v>
          </cell>
          <cell r="I2622" t="str">
            <v>Выбытия</v>
          </cell>
        </row>
        <row r="2623">
          <cell r="C2623">
            <v>0</v>
          </cell>
          <cell r="D2623">
            <v>0</v>
          </cell>
          <cell r="E2623">
            <v>20602</v>
          </cell>
          <cell r="F2623" t="str">
            <v>Представительские расходы</v>
          </cell>
          <cell r="G2623" t="str">
            <v>Юридическое управление</v>
          </cell>
          <cell r="H2623" t="str">
            <v>Операционная деятельность</v>
          </cell>
          <cell r="I2623" t="str">
            <v>Выбытия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 t="str">
            <v>ИТОГО ПОСТУПЛЕНИЯ РОСНАНО</v>
          </cell>
          <cell r="G2624">
            <v>0</v>
          </cell>
          <cell r="H2624">
            <v>0</v>
          </cell>
          <cell r="I2624">
            <v>0</v>
          </cell>
        </row>
        <row r="2625">
          <cell r="C2625">
            <v>0</v>
          </cell>
          <cell r="D2625">
            <v>0</v>
          </cell>
          <cell r="E2625">
            <v>0</v>
          </cell>
          <cell r="F2625" t="str">
            <v>ИТОГО ВЫБЫТИЯ РОСНАНО</v>
          </cell>
          <cell r="G2625">
            <v>0</v>
          </cell>
          <cell r="H2625">
            <v>0</v>
          </cell>
          <cell r="I2625">
            <v>0</v>
          </cell>
        </row>
        <row r="2626"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</row>
        <row r="2627"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</row>
        <row r="2631"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</row>
        <row r="2635"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</row>
        <row r="2636"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</row>
        <row r="2637"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</row>
        <row r="2638"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</row>
        <row r="2639"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</row>
        <row r="2643"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</row>
        <row r="2644"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</row>
        <row r="2648"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</row>
        <row r="2653"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</row>
        <row r="2658"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</row>
        <row r="2659"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</row>
        <row r="2660"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</row>
        <row r="2662"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</row>
        <row r="2665"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</row>
        <row r="2668"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</row>
        <row r="2675"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очник"/>
      <sheetName val="Свод"/>
      <sheetName val="Командировки"/>
      <sheetName val="Прочие расходы"/>
      <sheetName val="Оборудование"/>
      <sheetName val="Инструменты"/>
      <sheetName val="Запчасти"/>
      <sheetName val="Прочие материалы"/>
      <sheetName val="Потребность"/>
      <sheetName val="Нормы"/>
      <sheetName val="График 2015"/>
    </sheetNames>
    <sheetDataSet>
      <sheetData sheetId="0">
        <row r="3">
          <cell r="A3" t="str">
            <v>Поступления от продажи произведенных модулей</v>
          </cell>
          <cell r="AN3" t="str">
            <v>Начальник отдела</v>
          </cell>
        </row>
        <row r="4">
          <cell r="AN4" t="str">
            <v>Начальник управления</v>
          </cell>
        </row>
        <row r="5">
          <cell r="AN5" t="str">
            <v>Главный инженер</v>
          </cell>
        </row>
        <row r="6">
          <cell r="AN6" t="str">
            <v>Директор по производству</v>
          </cell>
        </row>
        <row r="7">
          <cell r="AN7" t="str">
            <v>Заместитель ГД по безопасности</v>
          </cell>
        </row>
        <row r="8">
          <cell r="AN8" t="str">
            <v>Директор завода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9"/>
  <sheetViews>
    <sheetView tabSelected="1" zoomScale="55" zoomScaleNormal="55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8" sqref="E8"/>
    </sheetView>
  </sheetViews>
  <sheetFormatPr defaultRowHeight="20.25" outlineLevelCol="1"/>
  <cols>
    <col min="1" max="1" width="8.28515625" style="39" customWidth="1"/>
    <col min="2" max="2" width="157" style="39" customWidth="1"/>
    <col min="3" max="3" width="16" style="39" hidden="1" customWidth="1" outlineLevel="1"/>
    <col min="4" max="4" width="24" style="39" customWidth="1" outlineLevel="1"/>
    <col min="5" max="5" width="23.5703125" style="39" customWidth="1" outlineLevel="1"/>
    <col min="6" max="6" width="20.7109375" style="39" customWidth="1" outlineLevel="1"/>
    <col min="7" max="7" width="19.7109375" style="39" customWidth="1" outlineLevel="1"/>
    <col min="8" max="8" width="22.7109375" style="39" customWidth="1" outlineLevel="1"/>
    <col min="9" max="9" width="21.5703125" style="39" customWidth="1" outlineLevel="1"/>
    <col min="10" max="10" width="22.42578125" style="39" customWidth="1" outlineLevel="1"/>
    <col min="11" max="11" width="21.140625" style="39" customWidth="1" outlineLevel="1"/>
    <col min="12" max="13" width="27" style="39" customWidth="1" outlineLevel="1"/>
    <col min="14" max="14" width="28.140625" style="39" customWidth="1" outlineLevel="1"/>
    <col min="15" max="15" width="23.42578125" style="39" customWidth="1"/>
    <col min="16" max="16" width="15.42578125" style="39" bestFit="1" customWidth="1"/>
    <col min="17" max="17" width="9.140625" style="39"/>
    <col min="18" max="18" width="9.140625" style="39" customWidth="1"/>
    <col min="19" max="16384" width="9.140625" style="39"/>
  </cols>
  <sheetData>
    <row r="1" spans="1:16">
      <c r="B1" s="40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</row>
    <row r="2" spans="1:16" ht="56.25" customHeight="1">
      <c r="B2" s="84" t="s">
        <v>81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</row>
    <row r="4" spans="1:16" ht="40.5">
      <c r="A4" s="41" t="s">
        <v>1</v>
      </c>
      <c r="B4" s="42" t="s">
        <v>2</v>
      </c>
      <c r="C4" s="42">
        <v>2019</v>
      </c>
      <c r="D4" s="42">
        <v>2020</v>
      </c>
      <c r="E4" s="42">
        <v>2021</v>
      </c>
      <c r="F4" s="42">
        <v>2022</v>
      </c>
      <c r="G4" s="42">
        <v>2023</v>
      </c>
      <c r="H4" s="42">
        <v>2024</v>
      </c>
      <c r="I4" s="42">
        <v>2025</v>
      </c>
      <c r="J4" s="42">
        <v>2026</v>
      </c>
      <c r="K4" s="42">
        <v>2027</v>
      </c>
      <c r="L4" s="56">
        <v>2028</v>
      </c>
      <c r="M4" s="56">
        <v>2029</v>
      </c>
      <c r="N4" s="42" t="s">
        <v>3</v>
      </c>
    </row>
    <row r="5" spans="1:16">
      <c r="A5" s="41"/>
      <c r="B5" s="78" t="s">
        <v>79</v>
      </c>
      <c r="C5" s="42"/>
      <c r="D5" s="42" t="s">
        <v>69</v>
      </c>
      <c r="E5" s="42" t="s">
        <v>70</v>
      </c>
      <c r="F5" s="42" t="s">
        <v>71</v>
      </c>
      <c r="G5" s="42" t="s">
        <v>72</v>
      </c>
      <c r="H5" s="42" t="s">
        <v>73</v>
      </c>
      <c r="I5" s="42" t="s">
        <v>74</v>
      </c>
      <c r="J5" s="42" t="s">
        <v>75</v>
      </c>
      <c r="K5" s="42" t="s">
        <v>76</v>
      </c>
      <c r="L5" s="42" t="s">
        <v>77</v>
      </c>
      <c r="M5" s="42" t="s">
        <v>78</v>
      </c>
      <c r="N5" s="42" t="s">
        <v>80</v>
      </c>
    </row>
    <row r="6" spans="1:16" ht="22.5" customHeight="1">
      <c r="A6" s="43">
        <v>1</v>
      </c>
      <c r="B6" s="74" t="s">
        <v>4</v>
      </c>
      <c r="C6" s="48"/>
      <c r="D6" s="68">
        <v>5</v>
      </c>
      <c r="E6" s="68">
        <f>F6-D6</f>
        <v>35</v>
      </c>
      <c r="F6" s="68">
        <v>40</v>
      </c>
      <c r="G6" s="68">
        <v>40</v>
      </c>
      <c r="H6" s="68">
        <v>40</v>
      </c>
      <c r="I6" s="68">
        <v>40</v>
      </c>
      <c r="J6" s="68">
        <v>40</v>
      </c>
      <c r="K6" s="68">
        <v>40</v>
      </c>
      <c r="L6" s="68">
        <v>40</v>
      </c>
      <c r="M6" s="68">
        <v>40</v>
      </c>
      <c r="N6" s="54">
        <v>40</v>
      </c>
    </row>
    <row r="7" spans="1:16" ht="21.75" customHeight="1">
      <c r="A7" s="43">
        <v>2</v>
      </c>
      <c r="B7" s="74" t="s">
        <v>5</v>
      </c>
      <c r="C7" s="48"/>
      <c r="D7" s="68">
        <v>5</v>
      </c>
      <c r="E7" s="68">
        <v>35</v>
      </c>
      <c r="F7" s="68">
        <v>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68">
        <v>0</v>
      </c>
      <c r="N7" s="83">
        <f>SUM(D7:M7)</f>
        <v>40</v>
      </c>
    </row>
    <row r="8" spans="1:16" ht="25.5" customHeight="1">
      <c r="A8" s="43">
        <v>3</v>
      </c>
      <c r="B8" s="74" t="s">
        <v>49</v>
      </c>
      <c r="C8" s="48"/>
      <c r="D8" s="48" t="s">
        <v>68</v>
      </c>
      <c r="E8" s="48" t="s">
        <v>68</v>
      </c>
      <c r="F8" s="48" t="s">
        <v>68</v>
      </c>
      <c r="G8" s="48" t="s">
        <v>68</v>
      </c>
      <c r="H8" s="48" t="s">
        <v>68</v>
      </c>
      <c r="I8" s="48" t="s">
        <v>68</v>
      </c>
      <c r="J8" s="48" t="s">
        <v>68</v>
      </c>
      <c r="K8" s="48" t="s">
        <v>68</v>
      </c>
      <c r="L8" s="48" t="s">
        <v>68</v>
      </c>
      <c r="M8" s="48" t="s">
        <v>68</v>
      </c>
      <c r="N8" s="72" t="s">
        <v>68</v>
      </c>
    </row>
    <row r="9" spans="1:16" ht="21.75" customHeight="1">
      <c r="A9" s="43">
        <v>4</v>
      </c>
      <c r="B9" s="74" t="s">
        <v>6</v>
      </c>
      <c r="C9" s="49"/>
      <c r="D9" s="48" t="s">
        <v>68</v>
      </c>
      <c r="E9" s="48" t="s">
        <v>68</v>
      </c>
      <c r="F9" s="48" t="s">
        <v>68</v>
      </c>
      <c r="G9" s="48" t="s">
        <v>68</v>
      </c>
      <c r="H9" s="48" t="s">
        <v>68</v>
      </c>
      <c r="I9" s="48" t="s">
        <v>68</v>
      </c>
      <c r="J9" s="48" t="s">
        <v>68</v>
      </c>
      <c r="K9" s="48" t="s">
        <v>68</v>
      </c>
      <c r="L9" s="48" t="s">
        <v>68</v>
      </c>
      <c r="M9" s="48" t="s">
        <v>68</v>
      </c>
      <c r="N9" s="72" t="s">
        <v>68</v>
      </c>
      <c r="O9" s="53"/>
      <c r="P9" s="53"/>
    </row>
    <row r="10" spans="1:16" s="55" customFormat="1" ht="21.75" customHeight="1">
      <c r="A10" s="58">
        <v>5</v>
      </c>
      <c r="B10" s="75" t="s">
        <v>7</v>
      </c>
      <c r="C10" s="50"/>
      <c r="D10" s="50">
        <v>50000</v>
      </c>
      <c r="E10" s="50">
        <v>20000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73">
        <f>SUM(C10:M10)</f>
        <v>70000</v>
      </c>
    </row>
    <row r="11" spans="1:16" s="53" customFormat="1" ht="27" customHeight="1">
      <c r="A11" s="57">
        <v>6</v>
      </c>
      <c r="B11" s="74" t="s">
        <v>8</v>
      </c>
      <c r="C11" s="48"/>
      <c r="D11" s="48" t="s">
        <v>68</v>
      </c>
      <c r="E11" s="48" t="s">
        <v>68</v>
      </c>
      <c r="F11" s="48" t="s">
        <v>68</v>
      </c>
      <c r="G11" s="48" t="s">
        <v>68</v>
      </c>
      <c r="H11" s="48" t="s">
        <v>68</v>
      </c>
      <c r="I11" s="48" t="s">
        <v>68</v>
      </c>
      <c r="J11" s="48" t="s">
        <v>68</v>
      </c>
      <c r="K11" s="48" t="s">
        <v>68</v>
      </c>
      <c r="L11" s="48" t="s">
        <v>68</v>
      </c>
      <c r="M11" s="48" t="s">
        <v>68</v>
      </c>
      <c r="N11" s="72" t="s">
        <v>68</v>
      </c>
    </row>
    <row r="12" spans="1:16" s="62" customFormat="1" ht="27" customHeight="1">
      <c r="A12" s="61">
        <v>7</v>
      </c>
      <c r="B12" s="60" t="s">
        <v>9</v>
      </c>
      <c r="C12" s="48"/>
      <c r="D12" s="48" t="s">
        <v>68</v>
      </c>
      <c r="E12" s="48" t="s">
        <v>68</v>
      </c>
      <c r="F12" s="48" t="s">
        <v>68</v>
      </c>
      <c r="G12" s="48" t="s">
        <v>68</v>
      </c>
      <c r="H12" s="48" t="s">
        <v>68</v>
      </c>
      <c r="I12" s="48" t="s">
        <v>68</v>
      </c>
      <c r="J12" s="48" t="s">
        <v>68</v>
      </c>
      <c r="K12" s="48" t="s">
        <v>68</v>
      </c>
      <c r="L12" s="48" t="s">
        <v>68</v>
      </c>
      <c r="M12" s="48" t="s">
        <v>68</v>
      </c>
      <c r="N12" s="72" t="s">
        <v>68</v>
      </c>
    </row>
    <row r="13" spans="1:16" s="64" customFormat="1">
      <c r="A13" s="63">
        <v>8</v>
      </c>
      <c r="B13" s="59" t="s">
        <v>10</v>
      </c>
      <c r="C13" s="50"/>
      <c r="D13" s="50">
        <v>0</v>
      </c>
      <c r="E13" s="50">
        <v>31523</v>
      </c>
      <c r="F13" s="50">
        <v>47284.5</v>
      </c>
      <c r="G13" s="50">
        <v>52012.95</v>
      </c>
      <c r="H13" s="50">
        <v>53573.338499999998</v>
      </c>
      <c r="I13" s="50">
        <v>55180.538654999997</v>
      </c>
      <c r="J13" s="50">
        <v>56835.954814649995</v>
      </c>
      <c r="K13" s="50">
        <v>57972.673910942991</v>
      </c>
      <c r="L13" s="50">
        <v>59132.127389161848</v>
      </c>
      <c r="M13" s="50">
        <v>60459.4</v>
      </c>
      <c r="N13" s="73">
        <f>SUM(C13:M13)</f>
        <v>473974.48326975486</v>
      </c>
    </row>
    <row r="14" spans="1:16" s="64" customFormat="1">
      <c r="A14" s="63">
        <v>9</v>
      </c>
      <c r="B14" s="59" t="s">
        <v>11</v>
      </c>
      <c r="C14" s="50"/>
      <c r="D14" s="50">
        <v>0</v>
      </c>
      <c r="E14" s="70">
        <v>-122.40801872182303</v>
      </c>
      <c r="F14" s="70">
        <v>5032.1557320103775</v>
      </c>
      <c r="G14" s="70">
        <v>6580.368176533565</v>
      </c>
      <c r="H14" s="70">
        <v>7795.0910592236814</v>
      </c>
      <c r="I14" s="70">
        <v>7919.8433675923643</v>
      </c>
      <c r="J14" s="70">
        <v>8959.8042478898733</v>
      </c>
      <c r="K14" s="70">
        <v>9058.8978783618149</v>
      </c>
      <c r="L14" s="70">
        <v>9139.7949231742314</v>
      </c>
      <c r="M14" s="70">
        <v>9820.9</v>
      </c>
      <c r="N14" s="73">
        <f>SUM(C14:M14)</f>
        <v>64184.447366064087</v>
      </c>
    </row>
    <row r="15" spans="1:16">
      <c r="A15" s="51">
        <v>10</v>
      </c>
      <c r="B15" s="75" t="s">
        <v>50</v>
      </c>
      <c r="C15" s="71"/>
      <c r="D15" s="72">
        <f>D6*30.5*12*30%</f>
        <v>549</v>
      </c>
      <c r="E15" s="72">
        <f>E6*30.5*12*30%</f>
        <v>3843</v>
      </c>
      <c r="F15" s="72">
        <f>F6*32*12*30%</f>
        <v>4608</v>
      </c>
      <c r="G15" s="72">
        <f>G6*33*12*30%</f>
        <v>4752</v>
      </c>
      <c r="H15" s="72">
        <f>H6*34*12*30%</f>
        <v>4896</v>
      </c>
      <c r="I15" s="72">
        <f>I6*35*12*30%</f>
        <v>5040</v>
      </c>
      <c r="J15" s="72">
        <f>J6*36*12*30%</f>
        <v>5184</v>
      </c>
      <c r="K15" s="72">
        <f>K6*37*12*30%</f>
        <v>5328</v>
      </c>
      <c r="L15" s="72">
        <f>L6*40*12*30%</f>
        <v>5760</v>
      </c>
      <c r="M15" s="72">
        <f>M6*43*12*30%</f>
        <v>6192</v>
      </c>
      <c r="N15" s="72">
        <f>SUM(D15:M15)</f>
        <v>46152</v>
      </c>
    </row>
    <row r="16" spans="1:16">
      <c r="A16" s="43">
        <v>11</v>
      </c>
      <c r="B16" s="76" t="s">
        <v>54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72"/>
    </row>
    <row r="17" spans="1:18">
      <c r="A17" s="43">
        <v>12</v>
      </c>
      <c r="B17" s="76" t="s">
        <v>55</v>
      </c>
      <c r="C17" s="48"/>
      <c r="D17" s="72">
        <f>D15-D18</f>
        <v>409.92</v>
      </c>
      <c r="E17" s="72">
        <f t="shared" ref="E17" si="0">F17-D17</f>
        <v>3030.7200000000003</v>
      </c>
      <c r="F17" s="72">
        <f t="shared" ref="F17:M17" si="1">F15-F18</f>
        <v>3440.6400000000003</v>
      </c>
      <c r="G17" s="72">
        <f t="shared" si="1"/>
        <v>3548.16</v>
      </c>
      <c r="H17" s="72">
        <f t="shared" si="1"/>
        <v>3655.6800000000003</v>
      </c>
      <c r="I17" s="72">
        <f t="shared" si="1"/>
        <v>3763.2</v>
      </c>
      <c r="J17" s="72">
        <f t="shared" si="1"/>
        <v>3870.7200000000003</v>
      </c>
      <c r="K17" s="72">
        <f t="shared" si="1"/>
        <v>3978.24</v>
      </c>
      <c r="L17" s="72">
        <f t="shared" si="1"/>
        <v>4300.8</v>
      </c>
      <c r="M17" s="72">
        <f t="shared" si="1"/>
        <v>4732.8</v>
      </c>
      <c r="N17" s="72">
        <f>SUM(D17:M17)</f>
        <v>34730.879999999997</v>
      </c>
    </row>
    <row r="18" spans="1:18">
      <c r="A18" s="43">
        <v>13</v>
      </c>
      <c r="B18" s="76" t="s">
        <v>14</v>
      </c>
      <c r="C18" s="48"/>
      <c r="D18" s="72">
        <f>D6*30.5*12*7.6%</f>
        <v>139.07999999999998</v>
      </c>
      <c r="E18" s="72">
        <f>E6*30.5*12*7.6%</f>
        <v>973.56</v>
      </c>
      <c r="F18" s="72">
        <f>F6*32*12*7.6%</f>
        <v>1167.3599999999999</v>
      </c>
      <c r="G18" s="72">
        <f>G6*33*12*7.6%</f>
        <v>1203.8399999999999</v>
      </c>
      <c r="H18" s="72">
        <f>H6*34*12*7.6%</f>
        <v>1240.32</v>
      </c>
      <c r="I18" s="72">
        <f>I6*35*12*7.6%</f>
        <v>1276.8</v>
      </c>
      <c r="J18" s="72">
        <f>J6*36*12*7.6%</f>
        <v>1313.28</v>
      </c>
      <c r="K18" s="72">
        <f>K6*37*12*7.6%</f>
        <v>1349.76</v>
      </c>
      <c r="L18" s="72">
        <f>L6*40*12*7.6%</f>
        <v>1459.2</v>
      </c>
      <c r="M18" s="72">
        <f>M6*40*12*7.6%</f>
        <v>1459.2</v>
      </c>
      <c r="N18" s="72">
        <f>SUM(D18:M18)</f>
        <v>11582.400000000001</v>
      </c>
    </row>
    <row r="19" spans="1:18" s="64" customFormat="1">
      <c r="A19" s="63">
        <v>14</v>
      </c>
      <c r="B19" s="59" t="s">
        <v>15</v>
      </c>
      <c r="C19" s="50"/>
      <c r="D19" s="50">
        <v>0</v>
      </c>
      <c r="E19" s="50">
        <v>1513.104</v>
      </c>
      <c r="F19" s="50">
        <v>2553.3630000000003</v>
      </c>
      <c r="G19" s="50">
        <v>2808.6992999999998</v>
      </c>
      <c r="H19" s="50">
        <v>2892.9602789999999</v>
      </c>
      <c r="I19" s="50">
        <v>2924.5685487149999</v>
      </c>
      <c r="J19" s="50">
        <v>2955.4696503617997</v>
      </c>
      <c r="K19" s="50">
        <v>3014.5790433690354</v>
      </c>
      <c r="L19" s="50">
        <v>3074.870624236416</v>
      </c>
      <c r="M19" s="50">
        <v>3129</v>
      </c>
      <c r="N19" s="73">
        <f>SUM(D19:M19)</f>
        <v>24866.614445682251</v>
      </c>
    </row>
    <row r="20" spans="1:18">
      <c r="A20" s="51">
        <v>15</v>
      </c>
      <c r="B20" s="75" t="s">
        <v>16</v>
      </c>
      <c r="C20" s="71"/>
      <c r="D20" s="72">
        <f>D6*30.5*12*13%</f>
        <v>237.9</v>
      </c>
      <c r="E20" s="72">
        <f>E6*30.5*12*13%</f>
        <v>1665.3</v>
      </c>
      <c r="F20" s="72">
        <f>F6*32*12*13%</f>
        <v>1996.8000000000002</v>
      </c>
      <c r="G20" s="72">
        <f>G6*33*12*13%</f>
        <v>2059.2000000000003</v>
      </c>
      <c r="H20" s="72">
        <f>H6*34*12*13%</f>
        <v>2121.6</v>
      </c>
      <c r="I20" s="72">
        <f>I6*35*12*13%</f>
        <v>2184</v>
      </c>
      <c r="J20" s="72">
        <f>J6*36*12*13%</f>
        <v>2246.4</v>
      </c>
      <c r="K20" s="72">
        <f>K6*37*12*13%</f>
        <v>2308.8000000000002</v>
      </c>
      <c r="L20" s="72">
        <f>L6*40*12*13%</f>
        <v>2496</v>
      </c>
      <c r="M20" s="72">
        <f>M6*40*12*13%</f>
        <v>2496</v>
      </c>
      <c r="N20" s="72">
        <f>SUM(D20:M20)</f>
        <v>19812</v>
      </c>
    </row>
    <row r="21" spans="1:18">
      <c r="A21" s="43">
        <v>16</v>
      </c>
      <c r="B21" s="76" t="s">
        <v>46</v>
      </c>
      <c r="C21" s="48"/>
      <c r="D21" s="72">
        <f>D20*0.78</f>
        <v>185.56200000000001</v>
      </c>
      <c r="E21" s="72">
        <f>E20*0.78</f>
        <v>1298.934</v>
      </c>
      <c r="F21" s="72">
        <f t="shared" ref="F21:L21" si="2">F20*0.78</f>
        <v>1557.5040000000001</v>
      </c>
      <c r="G21" s="72">
        <f t="shared" si="2"/>
        <v>1606.1760000000002</v>
      </c>
      <c r="H21" s="72">
        <f t="shared" si="2"/>
        <v>1654.848</v>
      </c>
      <c r="I21" s="72">
        <f t="shared" si="2"/>
        <v>1703.52</v>
      </c>
      <c r="J21" s="72">
        <f t="shared" si="2"/>
        <v>1752.1920000000002</v>
      </c>
      <c r="K21" s="72">
        <f t="shared" si="2"/>
        <v>1800.8640000000003</v>
      </c>
      <c r="L21" s="72">
        <f t="shared" si="2"/>
        <v>1946.88</v>
      </c>
      <c r="M21" s="72">
        <f t="shared" ref="M21" si="3">M20*0.78</f>
        <v>1946.88</v>
      </c>
      <c r="N21" s="72">
        <f t="shared" ref="N21:N22" si="4">SUM(D21:M21)</f>
        <v>15453.36</v>
      </c>
    </row>
    <row r="22" spans="1:18">
      <c r="A22" s="43">
        <v>17</v>
      </c>
      <c r="B22" s="76" t="s">
        <v>47</v>
      </c>
      <c r="C22" s="48"/>
      <c r="D22" s="72">
        <f>D20*0.22</f>
        <v>52.338000000000001</v>
      </c>
      <c r="E22" s="72">
        <f>E20*0.22</f>
        <v>366.36599999999999</v>
      </c>
      <c r="F22" s="72">
        <f t="shared" ref="F22:L22" si="5">F20*0.22</f>
        <v>439.29600000000005</v>
      </c>
      <c r="G22" s="72">
        <f t="shared" si="5"/>
        <v>453.02400000000006</v>
      </c>
      <c r="H22" s="72">
        <f t="shared" si="5"/>
        <v>466.75200000000001</v>
      </c>
      <c r="I22" s="72">
        <f t="shared" si="5"/>
        <v>480.48</v>
      </c>
      <c r="J22" s="72">
        <f t="shared" si="5"/>
        <v>494.20800000000003</v>
      </c>
      <c r="K22" s="72">
        <f t="shared" si="5"/>
        <v>507.93600000000004</v>
      </c>
      <c r="L22" s="72">
        <f t="shared" si="5"/>
        <v>549.12</v>
      </c>
      <c r="M22" s="72">
        <f t="shared" ref="M22" si="6">M20*0.22</f>
        <v>549.12</v>
      </c>
      <c r="N22" s="72">
        <f t="shared" si="4"/>
        <v>4358.6400000000003</v>
      </c>
    </row>
    <row r="23" spans="1:18" s="64" customFormat="1" ht="22.5" customHeight="1">
      <c r="A23" s="63">
        <v>18</v>
      </c>
      <c r="B23" s="59" t="s">
        <v>17</v>
      </c>
      <c r="C23" s="50"/>
      <c r="D23" s="73">
        <v>0</v>
      </c>
      <c r="E23" s="73">
        <v>0</v>
      </c>
      <c r="F23" s="73">
        <f t="shared" ref="F23:M23" si="7">F14*0.2</f>
        <v>1006.4311464020756</v>
      </c>
      <c r="G23" s="73">
        <f t="shared" si="7"/>
        <v>1316.0736353067132</v>
      </c>
      <c r="H23" s="73">
        <f t="shared" si="7"/>
        <v>1559.0182118447365</v>
      </c>
      <c r="I23" s="73">
        <f t="shared" si="7"/>
        <v>1583.968673518473</v>
      </c>
      <c r="J23" s="73">
        <f t="shared" si="7"/>
        <v>1791.9608495779748</v>
      </c>
      <c r="K23" s="73">
        <f t="shared" si="7"/>
        <v>1811.7795756723631</v>
      </c>
      <c r="L23" s="73">
        <f t="shared" si="7"/>
        <v>1827.9589846348463</v>
      </c>
      <c r="M23" s="73">
        <f t="shared" si="7"/>
        <v>1964.18</v>
      </c>
      <c r="N23" s="73">
        <f>SUM(C23:M23)</f>
        <v>12861.371076957183</v>
      </c>
      <c r="O23" s="66"/>
      <c r="P23" s="67"/>
      <c r="Q23" s="67"/>
      <c r="R23" s="67"/>
    </row>
    <row r="24" spans="1:18" s="62" customFormat="1">
      <c r="A24" s="61">
        <v>19</v>
      </c>
      <c r="B24" s="60" t="s">
        <v>56</v>
      </c>
      <c r="C24" s="48"/>
      <c r="D24" s="72"/>
      <c r="E24" s="72"/>
      <c r="F24" s="72">
        <f>F14*0.03</f>
        <v>150.96467196031131</v>
      </c>
      <c r="G24" s="72">
        <f>G14*0.03</f>
        <v>197.41104529600693</v>
      </c>
      <c r="H24" s="72">
        <f>H14*0.03</f>
        <v>233.85273177671044</v>
      </c>
      <c r="I24" s="72">
        <f>I14*0.02</f>
        <v>158.39686735184728</v>
      </c>
      <c r="J24" s="72">
        <f>J14*0.02</f>
        <v>179.19608495779747</v>
      </c>
      <c r="K24" s="72">
        <f>K14*0.02</f>
        <v>181.17795756723629</v>
      </c>
      <c r="L24" s="72">
        <f>L14*0.02</f>
        <v>182.79589846348463</v>
      </c>
      <c r="M24" s="72">
        <f>M14*0.02</f>
        <v>196.41800000000001</v>
      </c>
      <c r="N24" s="72">
        <f>SUM(C24:M24)</f>
        <v>1480.2132573733943</v>
      </c>
      <c r="O24" s="65"/>
    </row>
    <row r="25" spans="1:18" s="62" customFormat="1">
      <c r="A25" s="61">
        <v>20</v>
      </c>
      <c r="B25" s="77" t="s">
        <v>57</v>
      </c>
      <c r="C25" s="48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18" s="62" customFormat="1">
      <c r="A26" s="61">
        <v>21</v>
      </c>
      <c r="B26" s="77" t="s">
        <v>58</v>
      </c>
      <c r="C26" s="48"/>
      <c r="D26" s="72">
        <v>0</v>
      </c>
      <c r="E26" s="72">
        <v>0</v>
      </c>
      <c r="F26" s="72">
        <f>F24</f>
        <v>150.96467196031131</v>
      </c>
      <c r="G26" s="72">
        <f t="shared" ref="G26:J26" si="8">G24</f>
        <v>197.41104529600693</v>
      </c>
      <c r="H26" s="72">
        <f t="shared" si="8"/>
        <v>233.85273177671044</v>
      </c>
      <c r="I26" s="72">
        <f t="shared" si="8"/>
        <v>158.39686735184728</v>
      </c>
      <c r="J26" s="72">
        <f t="shared" si="8"/>
        <v>179.19608495779747</v>
      </c>
      <c r="K26" s="72">
        <v>0</v>
      </c>
      <c r="L26" s="72">
        <v>0</v>
      </c>
      <c r="M26" s="72">
        <v>0</v>
      </c>
      <c r="N26" s="72">
        <f>SUM(C26:M26)</f>
        <v>919.82140134267343</v>
      </c>
    </row>
    <row r="27" spans="1:18" s="62" customFormat="1">
      <c r="A27" s="61">
        <v>22</v>
      </c>
      <c r="B27" s="77" t="s">
        <v>59</v>
      </c>
      <c r="C27" s="48"/>
      <c r="D27" s="72"/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f>K24</f>
        <v>181.17795756723629</v>
      </c>
      <c r="L27" s="72">
        <f>L24</f>
        <v>182.79589846348463</v>
      </c>
      <c r="M27" s="72">
        <f>M24</f>
        <v>196.41800000000001</v>
      </c>
      <c r="N27" s="72">
        <f>SUM(C27:M27)</f>
        <v>560.39185603072087</v>
      </c>
    </row>
    <row r="28" spans="1:18" s="62" customFormat="1">
      <c r="A28" s="61">
        <v>23</v>
      </c>
      <c r="B28" s="60" t="s">
        <v>60</v>
      </c>
      <c r="C28" s="48"/>
      <c r="D28" s="72">
        <v>0</v>
      </c>
      <c r="E28" s="72">
        <v>0</v>
      </c>
      <c r="F28" s="72">
        <f>F14*0.17</f>
        <v>855.46647444176426</v>
      </c>
      <c r="G28" s="72">
        <f>G14*0.17</f>
        <v>1118.662590010706</v>
      </c>
      <c r="H28" s="72">
        <f>H14*0.17</f>
        <v>1325.165480068026</v>
      </c>
      <c r="I28" s="72">
        <f>I14*0.18</f>
        <v>1425.5718061666255</v>
      </c>
      <c r="J28" s="72">
        <f>J14*0.18</f>
        <v>1612.7647646201772</v>
      </c>
      <c r="K28" s="72">
        <f>K14*0.18</f>
        <v>1630.6016181051266</v>
      </c>
      <c r="L28" s="72">
        <f>L14*0.18</f>
        <v>1645.1630861713616</v>
      </c>
      <c r="M28" s="72">
        <f>M14*0.18</f>
        <v>1767.7619999999999</v>
      </c>
      <c r="N28" s="72">
        <f>SUM(C28:M28)</f>
        <v>11381.157819583786</v>
      </c>
      <c r="O28" s="65"/>
    </row>
    <row r="29" spans="1:18" s="62" customFormat="1">
      <c r="A29" s="61">
        <v>24</v>
      </c>
      <c r="B29" s="77" t="s">
        <v>61</v>
      </c>
      <c r="C29" s="48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</row>
    <row r="30" spans="1:18" s="62" customFormat="1">
      <c r="A30" s="61">
        <v>25</v>
      </c>
      <c r="B30" s="77" t="s">
        <v>62</v>
      </c>
      <c r="C30" s="48"/>
      <c r="D30" s="72">
        <f t="shared" ref="D30:M30" si="9">D28-D31</f>
        <v>0</v>
      </c>
      <c r="E30" s="72">
        <f t="shared" si="9"/>
        <v>0</v>
      </c>
      <c r="F30" s="72">
        <f>F28-F31</f>
        <v>603.85868784124534</v>
      </c>
      <c r="G30" s="72">
        <f t="shared" si="9"/>
        <v>789.64418118402773</v>
      </c>
      <c r="H30" s="72">
        <f t="shared" si="9"/>
        <v>935.41092710684188</v>
      </c>
      <c r="I30" s="72">
        <f t="shared" si="9"/>
        <v>1029.5796377870072</v>
      </c>
      <c r="J30" s="72">
        <f t="shared" si="9"/>
        <v>1164.7745522256835</v>
      </c>
      <c r="K30" s="72">
        <f t="shared" si="9"/>
        <v>724.71183026894505</v>
      </c>
      <c r="L30" s="72">
        <f t="shared" si="9"/>
        <v>731.18359385393842</v>
      </c>
      <c r="M30" s="72">
        <f t="shared" si="9"/>
        <v>785.67199999999991</v>
      </c>
      <c r="N30" s="72">
        <f>SUM(C30:M31)</f>
        <v>11381.157819583786</v>
      </c>
    </row>
    <row r="31" spans="1:18" s="62" customFormat="1">
      <c r="A31" s="61">
        <v>26</v>
      </c>
      <c r="B31" s="77" t="s">
        <v>25</v>
      </c>
      <c r="C31" s="48"/>
      <c r="D31" s="72">
        <v>0</v>
      </c>
      <c r="E31" s="72">
        <v>0</v>
      </c>
      <c r="F31" s="72">
        <f>F14*0.05</f>
        <v>251.60778660051889</v>
      </c>
      <c r="G31" s="72">
        <f>G14*0.05</f>
        <v>329.0184088266783</v>
      </c>
      <c r="H31" s="72">
        <f>H14*0.05</f>
        <v>389.75455296118412</v>
      </c>
      <c r="I31" s="72">
        <f>I14*0.05</f>
        <v>395.99216837961825</v>
      </c>
      <c r="J31" s="72">
        <f>J14*0.05</f>
        <v>447.99021239449371</v>
      </c>
      <c r="K31" s="72">
        <f>K14*0.1</f>
        <v>905.88978783618154</v>
      </c>
      <c r="L31" s="72">
        <f>L14*0.1</f>
        <v>913.97949231742314</v>
      </c>
      <c r="M31" s="72">
        <f>M14*0.1</f>
        <v>982.09</v>
      </c>
      <c r="N31" s="72">
        <f>SUM(C31:M32)</f>
        <v>4616.3224093160979</v>
      </c>
    </row>
    <row r="32" spans="1:18" s="62" customFormat="1" ht="20.25" customHeight="1">
      <c r="A32" s="61">
        <v>27</v>
      </c>
      <c r="B32" s="60" t="s">
        <v>26</v>
      </c>
      <c r="C32" s="48"/>
      <c r="D32" s="72" t="s">
        <v>68</v>
      </c>
      <c r="E32" s="72" t="s">
        <v>68</v>
      </c>
      <c r="F32" s="72" t="s">
        <v>68</v>
      </c>
      <c r="G32" s="72" t="s">
        <v>68</v>
      </c>
      <c r="H32" s="72" t="s">
        <v>68</v>
      </c>
      <c r="I32" s="72" t="s">
        <v>68</v>
      </c>
      <c r="J32" s="72" t="s">
        <v>68</v>
      </c>
      <c r="K32" s="72" t="s">
        <v>68</v>
      </c>
      <c r="L32" s="72" t="s">
        <v>68</v>
      </c>
      <c r="M32" s="72" t="s">
        <v>68</v>
      </c>
      <c r="N32" s="72" t="s">
        <v>68</v>
      </c>
    </row>
    <row r="33" spans="1:16" s="62" customFormat="1">
      <c r="A33" s="61">
        <v>28</v>
      </c>
      <c r="B33" s="77" t="s">
        <v>52</v>
      </c>
      <c r="C33" s="48"/>
      <c r="D33" s="72" t="s">
        <v>68</v>
      </c>
      <c r="E33" s="72" t="s">
        <v>68</v>
      </c>
      <c r="F33" s="72" t="s">
        <v>68</v>
      </c>
      <c r="G33" s="72" t="s">
        <v>68</v>
      </c>
      <c r="H33" s="72" t="s">
        <v>68</v>
      </c>
      <c r="I33" s="72" t="s">
        <v>68</v>
      </c>
      <c r="J33" s="72" t="s">
        <v>68</v>
      </c>
      <c r="K33" s="72" t="s">
        <v>68</v>
      </c>
      <c r="L33" s="72" t="s">
        <v>68</v>
      </c>
      <c r="M33" s="72" t="s">
        <v>68</v>
      </c>
      <c r="N33" s="72" t="s">
        <v>68</v>
      </c>
    </row>
    <row r="34" spans="1:16" s="62" customFormat="1">
      <c r="A34" s="61">
        <v>29</v>
      </c>
      <c r="B34" s="77" t="s">
        <v>53</v>
      </c>
      <c r="C34" s="48"/>
      <c r="D34" s="72" t="s">
        <v>68</v>
      </c>
      <c r="E34" s="72" t="s">
        <v>68</v>
      </c>
      <c r="F34" s="72" t="s">
        <v>68</v>
      </c>
      <c r="G34" s="72" t="s">
        <v>68</v>
      </c>
      <c r="H34" s="72" t="s">
        <v>68</v>
      </c>
      <c r="I34" s="72" t="s">
        <v>68</v>
      </c>
      <c r="J34" s="72" t="s">
        <v>68</v>
      </c>
      <c r="K34" s="72" t="s">
        <v>68</v>
      </c>
      <c r="L34" s="72" t="s">
        <v>68</v>
      </c>
      <c r="M34" s="72" t="s">
        <v>68</v>
      </c>
      <c r="N34" s="72" t="s">
        <v>68</v>
      </c>
    </row>
    <row r="35" spans="1:16" s="64" customFormat="1">
      <c r="A35" s="63">
        <v>30</v>
      </c>
      <c r="B35" s="59" t="s">
        <v>29</v>
      </c>
      <c r="C35" s="50">
        <v>0</v>
      </c>
      <c r="D35" s="50">
        <v>0</v>
      </c>
      <c r="E35" s="50">
        <v>0</v>
      </c>
      <c r="F35" s="50">
        <v>920</v>
      </c>
      <c r="G35" s="50">
        <v>877.66688256861676</v>
      </c>
      <c r="H35" s="50">
        <v>835.3337651372334</v>
      </c>
      <c r="I35" s="50">
        <v>793.00064770585004</v>
      </c>
      <c r="J35" s="50">
        <v>750.6675302744668</v>
      </c>
      <c r="K35" s="50">
        <v>708.33441284308344</v>
      </c>
      <c r="L35" s="50">
        <v>666.00129541170008</v>
      </c>
      <c r="M35" s="50">
        <v>604</v>
      </c>
      <c r="N35" s="73">
        <f>SUM(C35:M35)</f>
        <v>6155.0045339409508</v>
      </c>
    </row>
    <row r="36" spans="1:16" s="62" customFormat="1">
      <c r="A36" s="61">
        <v>31</v>
      </c>
      <c r="B36" s="60" t="s">
        <v>30</v>
      </c>
      <c r="C36" s="48"/>
      <c r="D36" s="48"/>
      <c r="E36" s="48"/>
      <c r="F36" s="69"/>
      <c r="G36" s="69"/>
      <c r="H36" s="69"/>
      <c r="I36" s="69"/>
      <c r="J36" s="69"/>
      <c r="K36" s="69"/>
      <c r="L36" s="69"/>
      <c r="M36" s="69"/>
      <c r="N36" s="72"/>
    </row>
    <row r="37" spans="1:16" s="62" customFormat="1">
      <c r="A37" s="61">
        <v>32</v>
      </c>
      <c r="B37" s="60" t="s">
        <v>31</v>
      </c>
      <c r="C37" s="48">
        <v>0</v>
      </c>
      <c r="D37" s="72">
        <f>D35</f>
        <v>0</v>
      </c>
      <c r="E37" s="72">
        <f t="shared" ref="E37:M37" si="10">E35</f>
        <v>0</v>
      </c>
      <c r="F37" s="72">
        <f t="shared" si="10"/>
        <v>920</v>
      </c>
      <c r="G37" s="72">
        <f t="shared" si="10"/>
        <v>877.66688256861676</v>
      </c>
      <c r="H37" s="72">
        <f t="shared" si="10"/>
        <v>835.3337651372334</v>
      </c>
      <c r="I37" s="72">
        <f t="shared" si="10"/>
        <v>793.00064770585004</v>
      </c>
      <c r="J37" s="72">
        <f t="shared" si="10"/>
        <v>750.6675302744668</v>
      </c>
      <c r="K37" s="72">
        <f t="shared" si="10"/>
        <v>708.33441284308344</v>
      </c>
      <c r="L37" s="72">
        <f t="shared" si="10"/>
        <v>666.00129541170008</v>
      </c>
      <c r="M37" s="72">
        <f t="shared" si="10"/>
        <v>604</v>
      </c>
      <c r="N37" s="72">
        <f>SUM(C37:M37)</f>
        <v>6155.0045339409508</v>
      </c>
    </row>
    <row r="38" spans="1:16" s="64" customFormat="1">
      <c r="A38" s="63">
        <v>33</v>
      </c>
      <c r="B38" s="59" t="s">
        <v>32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73">
        <f>SUM(C38:M38)</f>
        <v>0</v>
      </c>
    </row>
    <row r="39" spans="1:16" s="64" customFormat="1">
      <c r="A39" s="63">
        <v>34</v>
      </c>
      <c r="B39" s="59" t="s">
        <v>33</v>
      </c>
      <c r="C39" s="50">
        <v>0</v>
      </c>
      <c r="D39" s="50">
        <v>18.899999999999999</v>
      </c>
      <c r="E39" s="50">
        <v>18.899999999999999</v>
      </c>
      <c r="F39" s="50">
        <v>18.899999999999999</v>
      </c>
      <c r="G39" s="50">
        <v>18.899999999999999</v>
      </c>
      <c r="H39" s="50">
        <v>18.899999999999999</v>
      </c>
      <c r="I39" s="50">
        <v>18.899999999999999</v>
      </c>
      <c r="J39" s="50">
        <v>18.899999999999999</v>
      </c>
      <c r="K39" s="50">
        <v>18.899999999999999</v>
      </c>
      <c r="L39" s="50">
        <v>18.899999999999999</v>
      </c>
      <c r="M39" s="50">
        <v>18.899999999999999</v>
      </c>
      <c r="N39" s="73">
        <f>SUM(C39:M39)</f>
        <v>189.00000000000003</v>
      </c>
    </row>
    <row r="40" spans="1:16" s="62" customFormat="1">
      <c r="A40" s="61">
        <v>35</v>
      </c>
      <c r="B40" s="60" t="s">
        <v>30</v>
      </c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72">
        <f t="shared" ref="N40" si="11">SUM(C40:L40)</f>
        <v>0</v>
      </c>
    </row>
    <row r="41" spans="1:16" s="62" customFormat="1">
      <c r="A41" s="61">
        <v>36</v>
      </c>
      <c r="B41" s="60" t="s">
        <v>31</v>
      </c>
      <c r="C41" s="48">
        <v>0</v>
      </c>
      <c r="D41" s="72">
        <f>D39</f>
        <v>18.899999999999999</v>
      </c>
      <c r="E41" s="72">
        <f t="shared" ref="E41:M41" si="12">E39</f>
        <v>18.899999999999999</v>
      </c>
      <c r="F41" s="72">
        <f t="shared" si="12"/>
        <v>18.899999999999999</v>
      </c>
      <c r="G41" s="72">
        <f t="shared" si="12"/>
        <v>18.899999999999999</v>
      </c>
      <c r="H41" s="72">
        <f t="shared" si="12"/>
        <v>18.899999999999999</v>
      </c>
      <c r="I41" s="72">
        <f t="shared" si="12"/>
        <v>18.899999999999999</v>
      </c>
      <c r="J41" s="72">
        <f t="shared" si="12"/>
        <v>18.899999999999999</v>
      </c>
      <c r="K41" s="72">
        <f t="shared" si="12"/>
        <v>18.899999999999999</v>
      </c>
      <c r="L41" s="72">
        <f t="shared" si="12"/>
        <v>18.899999999999999</v>
      </c>
      <c r="M41" s="72">
        <f t="shared" si="12"/>
        <v>18.899999999999999</v>
      </c>
      <c r="N41" s="72">
        <f>SUM(C41:M41)</f>
        <v>189.00000000000003</v>
      </c>
    </row>
    <row r="42" spans="1:16" s="62" customFormat="1">
      <c r="A42" s="61"/>
      <c r="B42" s="6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72"/>
    </row>
    <row r="43" spans="1:16">
      <c r="A43" s="81">
        <v>37</v>
      </c>
      <c r="B43" s="79" t="s">
        <v>34</v>
      </c>
      <c r="C43" s="48"/>
      <c r="D43" s="72">
        <f t="shared" ref="D43:M43" si="13">D16+D25</f>
        <v>0</v>
      </c>
      <c r="E43" s="72">
        <f t="shared" si="13"/>
        <v>0</v>
      </c>
      <c r="F43" s="72">
        <f t="shared" si="13"/>
        <v>0</v>
      </c>
      <c r="G43" s="72">
        <f t="shared" si="13"/>
        <v>0</v>
      </c>
      <c r="H43" s="72">
        <f t="shared" si="13"/>
        <v>0</v>
      </c>
      <c r="I43" s="72">
        <f t="shared" si="13"/>
        <v>0</v>
      </c>
      <c r="J43" s="72">
        <f t="shared" si="13"/>
        <v>0</v>
      </c>
      <c r="K43" s="72">
        <f t="shared" si="13"/>
        <v>0</v>
      </c>
      <c r="L43" s="72">
        <f t="shared" si="13"/>
        <v>0</v>
      </c>
      <c r="M43" s="72">
        <f t="shared" si="13"/>
        <v>0</v>
      </c>
      <c r="N43" s="72">
        <f>SUM(D43:M43)</f>
        <v>0</v>
      </c>
      <c r="O43" s="53"/>
      <c r="P43" s="53"/>
    </row>
    <row r="44" spans="1:16">
      <c r="A44" s="81">
        <v>38</v>
      </c>
      <c r="B44" s="79" t="s">
        <v>35</v>
      </c>
      <c r="C44" s="48"/>
      <c r="D44" s="72">
        <f t="shared" ref="D44:M44" si="14">D17+D26</f>
        <v>409.92</v>
      </c>
      <c r="E44" s="72">
        <f t="shared" si="14"/>
        <v>3030.7200000000003</v>
      </c>
      <c r="F44" s="72">
        <f t="shared" si="14"/>
        <v>3591.6046719603119</v>
      </c>
      <c r="G44" s="72">
        <f t="shared" si="14"/>
        <v>3745.5710452960066</v>
      </c>
      <c r="H44" s="72">
        <f t="shared" si="14"/>
        <v>3889.5327317767105</v>
      </c>
      <c r="I44" s="72">
        <f t="shared" si="14"/>
        <v>3921.5968673518473</v>
      </c>
      <c r="J44" s="72">
        <f t="shared" si="14"/>
        <v>4049.9160849577979</v>
      </c>
      <c r="K44" s="72">
        <f t="shared" si="14"/>
        <v>3978.24</v>
      </c>
      <c r="L44" s="72">
        <f t="shared" si="14"/>
        <v>4300.8</v>
      </c>
      <c r="M44" s="72">
        <f t="shared" si="14"/>
        <v>4732.8</v>
      </c>
      <c r="N44" s="72">
        <f t="shared" ref="N44:N45" si="15">SUM(D44:M44)</f>
        <v>35650.701401342674</v>
      </c>
      <c r="O44" s="53"/>
      <c r="P44" s="53"/>
    </row>
    <row r="45" spans="1:16">
      <c r="A45" s="81">
        <v>39</v>
      </c>
      <c r="B45" s="79" t="s">
        <v>36</v>
      </c>
      <c r="C45" s="48"/>
      <c r="D45" s="72">
        <f t="shared" ref="D45:M45" si="16">D18+D19+D27</f>
        <v>139.07999999999998</v>
      </c>
      <c r="E45" s="72">
        <f t="shared" si="16"/>
        <v>2486.6639999999998</v>
      </c>
      <c r="F45" s="72">
        <f t="shared" si="16"/>
        <v>3720.723</v>
      </c>
      <c r="G45" s="72">
        <f t="shared" si="16"/>
        <v>4012.5392999999995</v>
      </c>
      <c r="H45" s="72">
        <f t="shared" si="16"/>
        <v>4133.2802789999996</v>
      </c>
      <c r="I45" s="72">
        <f t="shared" si="16"/>
        <v>4201.3685487149996</v>
      </c>
      <c r="J45" s="72">
        <f t="shared" si="16"/>
        <v>4268.7496503617995</v>
      </c>
      <c r="K45" s="72">
        <f t="shared" si="16"/>
        <v>4545.5170009362719</v>
      </c>
      <c r="L45" s="72">
        <f t="shared" si="16"/>
        <v>4716.8665226999001</v>
      </c>
      <c r="M45" s="72">
        <f t="shared" si="16"/>
        <v>4784.6179999999995</v>
      </c>
      <c r="N45" s="72">
        <f t="shared" si="15"/>
        <v>37009.406301712974</v>
      </c>
      <c r="O45" s="53"/>
      <c r="P45" s="53"/>
    </row>
    <row r="46" spans="1:16">
      <c r="A46" s="81">
        <v>40</v>
      </c>
      <c r="B46" s="80" t="s">
        <v>37</v>
      </c>
      <c r="C46" s="48"/>
      <c r="D46" s="73">
        <f>D45-D44-D43</f>
        <v>-270.84000000000003</v>
      </c>
      <c r="E46" s="73">
        <f t="shared" ref="E46:M46" si="17">E45-E44-E43</f>
        <v>-544.05600000000049</v>
      </c>
      <c r="F46" s="73">
        <f t="shared" si="17"/>
        <v>129.11832803968809</v>
      </c>
      <c r="G46" s="73">
        <f t="shared" si="17"/>
        <v>266.9682547039929</v>
      </c>
      <c r="H46" s="73">
        <f t="shared" si="17"/>
        <v>243.74754722328908</v>
      </c>
      <c r="I46" s="73">
        <f t="shared" si="17"/>
        <v>279.77168136315231</v>
      </c>
      <c r="J46" s="73">
        <f t="shared" si="17"/>
        <v>218.83356540400155</v>
      </c>
      <c r="K46" s="73">
        <f t="shared" si="17"/>
        <v>567.27700093627209</v>
      </c>
      <c r="L46" s="73">
        <f t="shared" si="17"/>
        <v>416.06652269989991</v>
      </c>
      <c r="M46" s="73">
        <f t="shared" si="17"/>
        <v>51.817999999999302</v>
      </c>
      <c r="N46" s="73">
        <f>SUM(C46:M46)</f>
        <v>1358.7049003702946</v>
      </c>
      <c r="O46" s="53"/>
      <c r="P46" s="53"/>
    </row>
    <row r="47" spans="1:16">
      <c r="A47" s="81">
        <v>41</v>
      </c>
      <c r="B47" s="79" t="s">
        <v>38</v>
      </c>
      <c r="C47" s="48"/>
      <c r="D47" s="72">
        <f t="shared" ref="D47:M47" si="18">D29+D36</f>
        <v>0</v>
      </c>
      <c r="E47" s="72">
        <f t="shared" si="18"/>
        <v>0</v>
      </c>
      <c r="F47" s="72">
        <f t="shared" si="18"/>
        <v>0</v>
      </c>
      <c r="G47" s="72">
        <f t="shared" si="18"/>
        <v>0</v>
      </c>
      <c r="H47" s="72">
        <f t="shared" si="18"/>
        <v>0</v>
      </c>
      <c r="I47" s="72">
        <f t="shared" si="18"/>
        <v>0</v>
      </c>
      <c r="J47" s="72">
        <f t="shared" si="18"/>
        <v>0</v>
      </c>
      <c r="K47" s="72">
        <f t="shared" si="18"/>
        <v>0</v>
      </c>
      <c r="L47" s="72">
        <f t="shared" si="18"/>
        <v>0</v>
      </c>
      <c r="M47" s="72">
        <f t="shared" si="18"/>
        <v>0</v>
      </c>
      <c r="N47" s="72">
        <f>SUM(D47:M47)</f>
        <v>0</v>
      </c>
      <c r="O47" s="53"/>
      <c r="P47" s="53"/>
    </row>
    <row r="48" spans="1:16">
      <c r="A48" s="81">
        <v>42</v>
      </c>
      <c r="B48" s="79" t="s">
        <v>39</v>
      </c>
      <c r="C48" s="48"/>
      <c r="D48" s="72">
        <f t="shared" ref="D48:L48" si="19">D30+D37</f>
        <v>0</v>
      </c>
      <c r="E48" s="72">
        <f t="shared" si="19"/>
        <v>0</v>
      </c>
      <c r="F48" s="72">
        <f t="shared" si="19"/>
        <v>1523.8586878412452</v>
      </c>
      <c r="G48" s="72">
        <f t="shared" si="19"/>
        <v>1667.3110637526445</v>
      </c>
      <c r="H48" s="72">
        <f t="shared" si="19"/>
        <v>1770.7446922440754</v>
      </c>
      <c r="I48" s="72">
        <f t="shared" si="19"/>
        <v>1822.5802854928572</v>
      </c>
      <c r="J48" s="72">
        <f t="shared" si="19"/>
        <v>1915.4420825001503</v>
      </c>
      <c r="K48" s="72">
        <f t="shared" si="19"/>
        <v>1433.0462431120286</v>
      </c>
      <c r="L48" s="72">
        <f t="shared" si="19"/>
        <v>1397.1848892656385</v>
      </c>
      <c r="M48" s="72">
        <f t="shared" ref="M48" si="20">M30+M37</f>
        <v>1389.672</v>
      </c>
      <c r="N48" s="72">
        <f>SUM(D48:M48)</f>
        <v>12919.839944208639</v>
      </c>
      <c r="O48" s="53"/>
      <c r="P48" s="53"/>
    </row>
    <row r="49" spans="1:14">
      <c r="A49" s="81">
        <v>43</v>
      </c>
      <c r="B49" s="79" t="s">
        <v>40</v>
      </c>
      <c r="C49" s="48"/>
      <c r="D49" s="72">
        <f t="shared" ref="D49:L49" si="21">D21+D31+D38</f>
        <v>185.56200000000001</v>
      </c>
      <c r="E49" s="72">
        <f t="shared" si="21"/>
        <v>1298.934</v>
      </c>
      <c r="F49" s="72">
        <f t="shared" si="21"/>
        <v>1809.1117866005191</v>
      </c>
      <c r="G49" s="72">
        <f t="shared" si="21"/>
        <v>1935.1944088266785</v>
      </c>
      <c r="H49" s="72">
        <f t="shared" si="21"/>
        <v>2044.6025529611841</v>
      </c>
      <c r="I49" s="72">
        <f t="shared" si="21"/>
        <v>2099.5121683796183</v>
      </c>
      <c r="J49" s="72">
        <f t="shared" si="21"/>
        <v>2200.1822123944939</v>
      </c>
      <c r="K49" s="72">
        <f t="shared" si="21"/>
        <v>2706.7537878361818</v>
      </c>
      <c r="L49" s="72">
        <f t="shared" si="21"/>
        <v>2860.8594923174232</v>
      </c>
      <c r="M49" s="72">
        <f t="shared" ref="M49" si="22">M21+M31+M38</f>
        <v>2928.9700000000003</v>
      </c>
      <c r="N49" s="72">
        <f>SUM(D49:M49)</f>
        <v>20069.682409316098</v>
      </c>
    </row>
    <row r="50" spans="1:14" s="40" customFormat="1">
      <c r="A50" s="82">
        <v>44</v>
      </c>
      <c r="B50" s="80" t="s">
        <v>41</v>
      </c>
      <c r="C50" s="50"/>
      <c r="D50" s="73">
        <f>D49-D48-D47</f>
        <v>185.56200000000001</v>
      </c>
      <c r="E50" s="73">
        <f t="shared" ref="E50:M50" si="23">E49-E48-E47</f>
        <v>1298.934</v>
      </c>
      <c r="F50" s="73">
        <f t="shared" si="23"/>
        <v>285.25309875927383</v>
      </c>
      <c r="G50" s="73">
        <f t="shared" si="23"/>
        <v>267.88334507403397</v>
      </c>
      <c r="H50" s="73">
        <f t="shared" si="23"/>
        <v>273.85786071710868</v>
      </c>
      <c r="I50" s="73">
        <f t="shared" si="23"/>
        <v>276.93188288676106</v>
      </c>
      <c r="J50" s="73">
        <f t="shared" si="23"/>
        <v>284.74012989434368</v>
      </c>
      <c r="K50" s="73">
        <f t="shared" si="23"/>
        <v>1273.7075447241532</v>
      </c>
      <c r="L50" s="73">
        <f t="shared" si="23"/>
        <v>1463.6746030517847</v>
      </c>
      <c r="M50" s="73">
        <f t="shared" si="23"/>
        <v>1539.2980000000002</v>
      </c>
      <c r="N50" s="73">
        <f>SUM(C50:M50)</f>
        <v>7149.8424651074602</v>
      </c>
    </row>
    <row r="51" spans="1:14">
      <c r="A51" s="81">
        <v>45</v>
      </c>
      <c r="B51" s="79" t="s">
        <v>42</v>
      </c>
      <c r="C51" s="48"/>
      <c r="D51" s="72">
        <f t="shared" ref="D51:L51" si="24">D40</f>
        <v>0</v>
      </c>
      <c r="E51" s="72">
        <f t="shared" si="24"/>
        <v>0</v>
      </c>
      <c r="F51" s="72">
        <f t="shared" si="24"/>
        <v>0</v>
      </c>
      <c r="G51" s="72">
        <f t="shared" si="24"/>
        <v>0</v>
      </c>
      <c r="H51" s="72">
        <f t="shared" si="24"/>
        <v>0</v>
      </c>
      <c r="I51" s="72">
        <f t="shared" si="24"/>
        <v>0</v>
      </c>
      <c r="J51" s="72">
        <f t="shared" si="24"/>
        <v>0</v>
      </c>
      <c r="K51" s="72">
        <f t="shared" si="24"/>
        <v>0</v>
      </c>
      <c r="L51" s="72">
        <f t="shared" si="24"/>
        <v>0</v>
      </c>
      <c r="M51" s="72">
        <v>0</v>
      </c>
      <c r="N51" s="72">
        <f>SUM(D51:M51)</f>
        <v>0</v>
      </c>
    </row>
    <row r="52" spans="1:14">
      <c r="A52" s="81">
        <v>46</v>
      </c>
      <c r="B52" s="79" t="s">
        <v>43</v>
      </c>
      <c r="C52" s="48"/>
      <c r="D52" s="72">
        <f t="shared" ref="D52:M52" si="25">D41</f>
        <v>18.899999999999999</v>
      </c>
      <c r="E52" s="72">
        <f t="shared" si="25"/>
        <v>18.899999999999999</v>
      </c>
      <c r="F52" s="72">
        <f t="shared" si="25"/>
        <v>18.899999999999999</v>
      </c>
      <c r="G52" s="72">
        <f t="shared" si="25"/>
        <v>18.899999999999999</v>
      </c>
      <c r="H52" s="72">
        <f t="shared" si="25"/>
        <v>18.899999999999999</v>
      </c>
      <c r="I52" s="72">
        <f t="shared" si="25"/>
        <v>18.899999999999999</v>
      </c>
      <c r="J52" s="72">
        <f t="shared" si="25"/>
        <v>18.899999999999999</v>
      </c>
      <c r="K52" s="72">
        <f t="shared" si="25"/>
        <v>18.899999999999999</v>
      </c>
      <c r="L52" s="72">
        <f t="shared" si="25"/>
        <v>18.899999999999999</v>
      </c>
      <c r="M52" s="72">
        <f t="shared" si="25"/>
        <v>18.899999999999999</v>
      </c>
      <c r="N52" s="72">
        <f t="shared" ref="N52:N53" si="26">SUM(D52:M52)</f>
        <v>189.00000000000003</v>
      </c>
    </row>
    <row r="53" spans="1:14">
      <c r="A53" s="81">
        <v>47</v>
      </c>
      <c r="B53" s="79" t="s">
        <v>44</v>
      </c>
      <c r="C53" s="48"/>
      <c r="D53" s="72">
        <f t="shared" ref="D53:M53" si="27">D22</f>
        <v>52.338000000000001</v>
      </c>
      <c r="E53" s="72">
        <f t="shared" si="27"/>
        <v>366.36599999999999</v>
      </c>
      <c r="F53" s="72">
        <f t="shared" si="27"/>
        <v>439.29600000000005</v>
      </c>
      <c r="G53" s="72">
        <f t="shared" si="27"/>
        <v>453.02400000000006</v>
      </c>
      <c r="H53" s="72">
        <f t="shared" si="27"/>
        <v>466.75200000000001</v>
      </c>
      <c r="I53" s="72">
        <f t="shared" si="27"/>
        <v>480.48</v>
      </c>
      <c r="J53" s="72">
        <f t="shared" si="27"/>
        <v>494.20800000000003</v>
      </c>
      <c r="K53" s="72">
        <f t="shared" si="27"/>
        <v>507.93600000000004</v>
      </c>
      <c r="L53" s="72">
        <f t="shared" si="27"/>
        <v>549.12</v>
      </c>
      <c r="M53" s="72">
        <f t="shared" si="27"/>
        <v>549.12</v>
      </c>
      <c r="N53" s="72">
        <f t="shared" si="26"/>
        <v>4358.6400000000003</v>
      </c>
    </row>
    <row r="54" spans="1:14" s="40" customFormat="1">
      <c r="A54" s="82">
        <v>48</v>
      </c>
      <c r="B54" s="80" t="s">
        <v>45</v>
      </c>
      <c r="C54" s="50"/>
      <c r="D54" s="73">
        <f>D53-D52-D51</f>
        <v>33.438000000000002</v>
      </c>
      <c r="E54" s="73">
        <f t="shared" ref="E54:M54" si="28">E53-E52-E51</f>
        <v>347.46600000000001</v>
      </c>
      <c r="F54" s="73">
        <f t="shared" si="28"/>
        <v>420.39600000000007</v>
      </c>
      <c r="G54" s="73">
        <f t="shared" si="28"/>
        <v>434.12400000000008</v>
      </c>
      <c r="H54" s="73">
        <f t="shared" si="28"/>
        <v>447.85200000000003</v>
      </c>
      <c r="I54" s="73">
        <f t="shared" si="28"/>
        <v>461.58000000000004</v>
      </c>
      <c r="J54" s="73">
        <f t="shared" si="28"/>
        <v>475.30800000000005</v>
      </c>
      <c r="K54" s="73">
        <f t="shared" si="28"/>
        <v>489.03600000000006</v>
      </c>
      <c r="L54" s="73">
        <f t="shared" si="28"/>
        <v>530.22</v>
      </c>
      <c r="M54" s="73">
        <f t="shared" si="28"/>
        <v>530.22</v>
      </c>
      <c r="N54" s="73">
        <f>SUM(C54:M54)</f>
        <v>4169.6400000000003</v>
      </c>
    </row>
    <row r="56" spans="1:14">
      <c r="B56" s="44" t="s">
        <v>64</v>
      </c>
      <c r="C56" s="45"/>
      <c r="D56" s="46"/>
      <c r="E56" s="46"/>
      <c r="F56" s="45"/>
      <c r="G56" s="86"/>
      <c r="H56" s="86"/>
      <c r="I56" s="86"/>
      <c r="J56" s="86"/>
      <c r="K56" s="47"/>
    </row>
    <row r="57" spans="1:14">
      <c r="B57" s="44"/>
      <c r="C57" s="45"/>
      <c r="D57" s="47" t="s">
        <v>65</v>
      </c>
      <c r="E57" s="47" t="s">
        <v>66</v>
      </c>
      <c r="F57" s="45"/>
      <c r="G57" s="87" t="s">
        <v>67</v>
      </c>
      <c r="H57" s="87"/>
      <c r="I57" s="87"/>
      <c r="J57" s="87"/>
      <c r="K57" s="52"/>
    </row>
    <row r="58" spans="1:14">
      <c r="B58" s="44" t="s">
        <v>63</v>
      </c>
      <c r="C58" s="45"/>
      <c r="D58" s="45"/>
      <c r="E58" s="45"/>
      <c r="F58" s="45"/>
      <c r="G58" s="87"/>
      <c r="H58" s="87"/>
      <c r="I58" s="87"/>
      <c r="J58" s="87"/>
      <c r="K58" s="52"/>
    </row>
    <row r="59" spans="1:14">
      <c r="B59" s="45"/>
      <c r="C59" s="45"/>
      <c r="D59" s="45"/>
      <c r="E59" s="45"/>
      <c r="F59" s="45"/>
    </row>
  </sheetData>
  <mergeCells count="4">
    <mergeCell ref="B2:N2"/>
    <mergeCell ref="C1:N1"/>
    <mergeCell ref="G56:J56"/>
    <mergeCell ref="G57:J58"/>
  </mergeCells>
  <phoneticPr fontId="10" type="noConversion"/>
  <pageMargins left="0.39370078740157483" right="0.39370078740157483" top="0.74803149606299213" bottom="0.74803149606299213" header="0.31496062992125984" footer="0.31496062992125984"/>
  <pageSetup paperSize="9" scale="31" orientation="landscape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56"/>
  <sheetViews>
    <sheetView view="pageBreakPreview" zoomScaleSheetLayoutView="100" workbookViewId="0">
      <selection activeCell="F5" sqref="F5"/>
    </sheetView>
  </sheetViews>
  <sheetFormatPr defaultRowHeight="15"/>
  <cols>
    <col min="1" max="1" width="4.28515625" style="1" customWidth="1"/>
    <col min="2" max="2" width="67.85546875" style="1" customWidth="1"/>
    <col min="3" max="3" width="11.140625" style="3" customWidth="1"/>
    <col min="4" max="4" width="11.7109375" style="3" customWidth="1"/>
    <col min="5" max="6" width="10" style="3" customWidth="1"/>
    <col min="7" max="7" width="10.28515625" style="3" customWidth="1"/>
    <col min="8" max="8" width="9.5703125" style="3" customWidth="1"/>
    <col min="9" max="10" width="10.28515625" style="3" customWidth="1"/>
    <col min="11" max="12" width="9.5703125" style="3" customWidth="1"/>
    <col min="13" max="13" width="13.7109375" style="3" customWidth="1"/>
    <col min="14" max="16384" width="9.140625" style="1"/>
  </cols>
  <sheetData>
    <row r="1" spans="1:14" ht="21" customHeight="1">
      <c r="B1" s="2"/>
      <c r="C1" s="89" t="s">
        <v>0</v>
      </c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4" ht="36" customHeight="1">
      <c r="B2" s="88" t="s">
        <v>51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4" spans="1:14" s="7" customFormat="1" ht="28.5" customHeight="1">
      <c r="A4" s="4" t="s">
        <v>1</v>
      </c>
      <c r="B4" s="5" t="s">
        <v>2</v>
      </c>
      <c r="C4" s="5">
        <v>2017</v>
      </c>
      <c r="D4" s="5">
        <v>2018</v>
      </c>
      <c r="E4" s="5">
        <v>2019</v>
      </c>
      <c r="F4" s="5">
        <v>2020</v>
      </c>
      <c r="G4" s="5">
        <v>2021</v>
      </c>
      <c r="H4" s="5">
        <v>2022</v>
      </c>
      <c r="I4" s="5">
        <v>2023</v>
      </c>
      <c r="J4" s="5">
        <v>2024</v>
      </c>
      <c r="K4" s="5">
        <v>2025</v>
      </c>
      <c r="L4" s="5">
        <v>2026</v>
      </c>
      <c r="M4" s="5" t="s">
        <v>3</v>
      </c>
      <c r="N4" s="6"/>
    </row>
    <row r="5" spans="1:14" s="9" customFormat="1" ht="15.75" customHeight="1">
      <c r="A5" s="21">
        <v>1</v>
      </c>
      <c r="B5" s="8" t="s">
        <v>4</v>
      </c>
      <c r="C5" s="18" t="e">
        <f>#REF!+#REF!+#REF!+#REF!+#REF!+#REF!+#REF!+#REF!+#REF!+#REF!+Проект!#REF!</f>
        <v>#REF!</v>
      </c>
      <c r="D5" s="18" t="e">
        <f>#REF!+#REF!+#REF!+#REF!+#REF!+#REF!+#REF!+#REF!+#REF!+#REF!+Проект!#REF!</f>
        <v>#REF!</v>
      </c>
      <c r="E5" s="18" t="e">
        <f>#REF!+#REF!+#REF!+#REF!+#REF!+#REF!+#REF!+#REF!+#REF!+#REF!+Проект!C6</f>
        <v>#REF!</v>
      </c>
      <c r="F5" s="18" t="e">
        <f>#REF!+#REF!+#REF!+#REF!+#REF!+#REF!+#REF!+#REF!+#REF!+#REF!+Проект!D6</f>
        <v>#REF!</v>
      </c>
      <c r="G5" s="18" t="e">
        <f>#REF!+#REF!+#REF!+#REF!+#REF!+#REF!+#REF!+#REF!+#REF!+#REF!+Проект!E6</f>
        <v>#REF!</v>
      </c>
      <c r="H5" s="18" t="e">
        <f>#REF!+#REF!+#REF!+#REF!+#REF!+#REF!+#REF!+#REF!+#REF!+#REF!+Проект!F6</f>
        <v>#REF!</v>
      </c>
      <c r="I5" s="18" t="e">
        <f>#REF!+#REF!+#REF!+#REF!+#REF!+#REF!+#REF!+#REF!+#REF!+#REF!+Проект!G6</f>
        <v>#REF!</v>
      </c>
      <c r="J5" s="18" t="e">
        <f>#REF!+#REF!+#REF!+#REF!+#REF!+#REF!+#REF!+#REF!+#REF!+#REF!+Проект!H6</f>
        <v>#REF!</v>
      </c>
      <c r="K5" s="18" t="e">
        <f>#REF!+#REF!+#REF!+#REF!+#REF!+#REF!+#REF!+#REF!+#REF!+#REF!+Проект!I6</f>
        <v>#REF!</v>
      </c>
      <c r="L5" s="18" t="e">
        <f>#REF!+#REF!+#REF!+#REF!+#REF!+#REF!+#REF!+#REF!+#REF!+#REF!+Проект!J6</f>
        <v>#REF!</v>
      </c>
      <c r="M5" s="18" t="e">
        <f>L5</f>
        <v>#REF!</v>
      </c>
    </row>
    <row r="6" spans="1:14" s="9" customFormat="1">
      <c r="A6" s="21">
        <v>2</v>
      </c>
      <c r="B6" s="8" t="s">
        <v>5</v>
      </c>
      <c r="C6" s="18" t="e">
        <f>#REF!+#REF!+#REF!+#REF!+#REF!+#REF!+#REF!+#REF!+#REF!+#REF!+Проект!#REF!</f>
        <v>#REF!</v>
      </c>
      <c r="D6" s="18" t="e">
        <f>#REF!+#REF!+#REF!+#REF!+#REF!+#REF!+#REF!+#REF!+#REF!+#REF!+Проект!#REF!</f>
        <v>#REF!</v>
      </c>
      <c r="E6" s="18" t="e">
        <f>#REF!+#REF!+#REF!+#REF!+#REF!+#REF!+#REF!+#REF!+#REF!+#REF!+Проект!C7</f>
        <v>#REF!</v>
      </c>
      <c r="F6" s="18" t="e">
        <f>#REF!+#REF!+#REF!+#REF!+#REF!+#REF!+#REF!+#REF!+#REF!+#REF!+Проект!D7</f>
        <v>#REF!</v>
      </c>
      <c r="G6" s="18" t="e">
        <f>#REF!+#REF!+#REF!+#REF!+#REF!+#REF!+#REF!+#REF!+#REF!+#REF!+Проект!E7</f>
        <v>#REF!</v>
      </c>
      <c r="H6" s="18" t="e">
        <f>#REF!+#REF!+#REF!+#REF!+#REF!+#REF!+#REF!+#REF!+#REF!+#REF!+Проект!F7</f>
        <v>#REF!</v>
      </c>
      <c r="I6" s="18" t="e">
        <f>#REF!+#REF!+#REF!+#REF!+#REF!+#REF!+#REF!+#REF!+#REF!+#REF!+Проект!G7</f>
        <v>#REF!</v>
      </c>
      <c r="J6" s="18" t="e">
        <f>#REF!+#REF!+#REF!+#REF!+#REF!+#REF!+#REF!+#REF!+#REF!+#REF!+Проект!H7</f>
        <v>#REF!</v>
      </c>
      <c r="K6" s="18" t="e">
        <f>#REF!+#REF!+#REF!+#REF!+#REF!+#REF!+#REF!+#REF!+#REF!+#REF!+Проект!I7</f>
        <v>#REF!</v>
      </c>
      <c r="L6" s="18" t="e">
        <f>#REF!+#REF!+#REF!+#REF!+#REF!+#REF!+#REF!+#REF!+#REF!+#REF!+Проект!J7</f>
        <v>#REF!</v>
      </c>
      <c r="M6" s="11" t="e">
        <f>C6+D6+E6+F6+G6+H6+I6+J6+K6+L6</f>
        <v>#REF!</v>
      </c>
    </row>
    <row r="7" spans="1:14" s="28" customFormat="1" ht="30" customHeight="1">
      <c r="A7" s="29">
        <v>3</v>
      </c>
      <c r="B7" s="27" t="s">
        <v>49</v>
      </c>
      <c r="C7" s="24">
        <v>120</v>
      </c>
      <c r="D7" s="24">
        <v>300</v>
      </c>
      <c r="E7" s="24">
        <v>450</v>
      </c>
      <c r="F7" s="24">
        <v>940</v>
      </c>
      <c r="G7" s="24">
        <v>1070</v>
      </c>
      <c r="H7" s="24">
        <v>1200</v>
      </c>
      <c r="I7" s="24">
        <v>1330</v>
      </c>
      <c r="J7" s="24">
        <v>1460</v>
      </c>
      <c r="K7" s="24">
        <v>1590</v>
      </c>
      <c r="L7" s="24">
        <v>1720</v>
      </c>
      <c r="M7" s="24">
        <v>1720</v>
      </c>
    </row>
    <row r="8" spans="1:14" s="28" customFormat="1" ht="30">
      <c r="A8" s="29">
        <v>4</v>
      </c>
      <c r="B8" s="27" t="s">
        <v>6</v>
      </c>
      <c r="C8" s="32" t="e">
        <f>C5+C7</f>
        <v>#REF!</v>
      </c>
      <c r="D8" s="32" t="e">
        <f t="shared" ref="D8:K8" si="0">D5+D7</f>
        <v>#REF!</v>
      </c>
      <c r="E8" s="32" t="e">
        <f t="shared" si="0"/>
        <v>#REF!</v>
      </c>
      <c r="F8" s="32" t="e">
        <f t="shared" si="0"/>
        <v>#REF!</v>
      </c>
      <c r="G8" s="32" t="e">
        <f t="shared" si="0"/>
        <v>#REF!</v>
      </c>
      <c r="H8" s="32" t="e">
        <f t="shared" si="0"/>
        <v>#REF!</v>
      </c>
      <c r="I8" s="32" t="e">
        <f t="shared" si="0"/>
        <v>#REF!</v>
      </c>
      <c r="J8" s="32" t="e">
        <f t="shared" si="0"/>
        <v>#REF!</v>
      </c>
      <c r="K8" s="32" t="e">
        <f t="shared" si="0"/>
        <v>#REF!</v>
      </c>
      <c r="L8" s="32" t="e">
        <f>L5+L7</f>
        <v>#REF!</v>
      </c>
      <c r="M8" s="32">
        <v>2641</v>
      </c>
    </row>
    <row r="9" spans="1:14" s="28" customFormat="1">
      <c r="A9" s="29">
        <v>5</v>
      </c>
      <c r="B9" s="27" t="s">
        <v>7</v>
      </c>
      <c r="C9" s="23" t="e">
        <f>#REF!+#REF!+#REF!+#REF!+#REF!+#REF!+#REF!+#REF!+#REF!+#REF!+Проект!#REF!</f>
        <v>#REF!</v>
      </c>
      <c r="D9" s="23" t="e">
        <f>#REF!+#REF!+#REF!+#REF!+#REF!+#REF!+#REF!+#REF!+#REF!+#REF!+Проект!#REF!</f>
        <v>#REF!</v>
      </c>
      <c r="E9" s="23" t="e">
        <f>#REF!+#REF!+#REF!+#REF!+#REF!+#REF!+#REF!+#REF!+#REF!+#REF!+Проект!C10</f>
        <v>#REF!</v>
      </c>
      <c r="F9" s="23" t="e">
        <f>#REF!+#REF!+#REF!+#REF!+#REF!+#REF!+#REF!+#REF!+#REF!+#REF!+Проект!D10</f>
        <v>#REF!</v>
      </c>
      <c r="G9" s="23" t="e">
        <f>#REF!+#REF!+#REF!+#REF!+#REF!+#REF!+#REF!+#REF!+#REF!+#REF!+Проект!E10</f>
        <v>#REF!</v>
      </c>
      <c r="H9" s="23" t="e">
        <f>#REF!+#REF!+#REF!+#REF!+#REF!+#REF!+#REF!+#REF!+#REF!+#REF!+Проект!F10</f>
        <v>#REF!</v>
      </c>
      <c r="I9" s="23" t="e">
        <f>#REF!+#REF!+#REF!+#REF!+#REF!+#REF!+#REF!+#REF!+#REF!+#REF!+Проект!G10</f>
        <v>#REF!</v>
      </c>
      <c r="J9" s="23" t="e">
        <f>#REF!+#REF!+#REF!+#REF!+#REF!+#REF!+#REF!+#REF!+#REF!+#REF!+Проект!H10</f>
        <v>#REF!</v>
      </c>
      <c r="K9" s="23" t="e">
        <f>#REF!+#REF!+#REF!+#REF!+#REF!+#REF!+#REF!+#REF!+#REF!+#REF!+Проект!I10</f>
        <v>#REF!</v>
      </c>
      <c r="L9" s="23" t="e">
        <f>#REF!+#REF!+#REF!+#REF!+#REF!+#REF!+#REF!+#REF!+#REF!+#REF!+Проект!J10</f>
        <v>#REF!</v>
      </c>
      <c r="M9" s="22" t="e">
        <f>C9+D9+E9+F9+G9+H9+I9+J9+K9+L9</f>
        <v>#REF!</v>
      </c>
    </row>
    <row r="10" spans="1:14" s="28" customFormat="1" ht="30.75" customHeight="1">
      <c r="A10" s="29">
        <v>6</v>
      </c>
      <c r="B10" s="27" t="s">
        <v>8</v>
      </c>
      <c r="C10" s="24">
        <v>844537</v>
      </c>
      <c r="D10" s="24">
        <v>5934801</v>
      </c>
      <c r="E10" s="24">
        <v>1138337</v>
      </c>
      <c r="F10" s="24">
        <v>442000</v>
      </c>
      <c r="G10" s="24">
        <v>464000</v>
      </c>
      <c r="H10" s="24">
        <v>487000</v>
      </c>
      <c r="I10" s="24">
        <v>512000</v>
      </c>
      <c r="J10" s="24">
        <v>538000</v>
      </c>
      <c r="K10" s="24">
        <v>565000</v>
      </c>
      <c r="L10" s="24">
        <v>593000</v>
      </c>
      <c r="M10" s="24">
        <f>+C10+D10+E10+F10+G10+H10+I10+J10+K10+L10</f>
        <v>11518675</v>
      </c>
    </row>
    <row r="11" spans="1:14" s="28" customFormat="1" ht="29.25" customHeight="1">
      <c r="A11" s="29">
        <v>7</v>
      </c>
      <c r="B11" s="27" t="s">
        <v>9</v>
      </c>
      <c r="C11" s="32" t="e">
        <f>C9+C10</f>
        <v>#REF!</v>
      </c>
      <c r="D11" s="32" t="e">
        <f t="shared" ref="D11:L11" si="1">D9+D10</f>
        <v>#REF!</v>
      </c>
      <c r="E11" s="32" t="e">
        <f t="shared" si="1"/>
        <v>#REF!</v>
      </c>
      <c r="F11" s="32" t="e">
        <f t="shared" si="1"/>
        <v>#REF!</v>
      </c>
      <c r="G11" s="32" t="e">
        <f t="shared" si="1"/>
        <v>#REF!</v>
      </c>
      <c r="H11" s="32" t="e">
        <f t="shared" si="1"/>
        <v>#REF!</v>
      </c>
      <c r="I11" s="32" t="e">
        <f t="shared" si="1"/>
        <v>#REF!</v>
      </c>
      <c r="J11" s="32" t="e">
        <f t="shared" si="1"/>
        <v>#REF!</v>
      </c>
      <c r="K11" s="32" t="e">
        <f t="shared" si="1"/>
        <v>#REF!</v>
      </c>
      <c r="L11" s="32" t="e">
        <f t="shared" si="1"/>
        <v>#REF!</v>
      </c>
      <c r="M11" s="33" t="e">
        <f>+C11+D11+E11+F11+G11+H11+I11+J11+K11+L11</f>
        <v>#REF!</v>
      </c>
    </row>
    <row r="12" spans="1:14" s="28" customFormat="1">
      <c r="A12" s="29">
        <v>8</v>
      </c>
      <c r="B12" s="27" t="s">
        <v>10</v>
      </c>
      <c r="C12" s="23" t="e">
        <f>#REF!+#REF!+#REF!+#REF!+#REF!+#REF!+#REF!+#REF!+#REF!+#REF!+Проект!#REF!</f>
        <v>#REF!</v>
      </c>
      <c r="D12" s="23" t="e">
        <f>#REF!+#REF!+#REF!+#REF!+#REF!+#REF!+#REF!+#REF!+#REF!+#REF!+Проект!#REF!</f>
        <v>#REF!</v>
      </c>
      <c r="E12" s="23" t="e">
        <f>#REF!+#REF!+#REF!+#REF!+#REF!+#REF!+#REF!+#REF!+#REF!+#REF!+Проект!C13</f>
        <v>#REF!</v>
      </c>
      <c r="F12" s="23" t="e">
        <f>#REF!+#REF!+#REF!+#REF!+#REF!+#REF!+#REF!+#REF!+#REF!+#REF!+Проект!D13</f>
        <v>#REF!</v>
      </c>
      <c r="G12" s="23" t="e">
        <f>#REF!+#REF!+#REF!+#REF!+#REF!+#REF!+#REF!+#REF!+#REF!+#REF!+Проект!E13</f>
        <v>#REF!</v>
      </c>
      <c r="H12" s="23" t="e">
        <f>#REF!+#REF!+#REF!+#REF!+#REF!+#REF!+#REF!+#REF!+#REF!+#REF!+Проект!F13</f>
        <v>#REF!</v>
      </c>
      <c r="I12" s="23" t="e">
        <f>#REF!+#REF!+#REF!+#REF!+#REF!+#REF!+#REF!+#REF!+#REF!+#REF!+Проект!G13</f>
        <v>#REF!</v>
      </c>
      <c r="J12" s="23" t="e">
        <f>#REF!+#REF!+#REF!+#REF!+#REF!+#REF!+#REF!+#REF!+#REF!+#REF!+Проект!H13</f>
        <v>#REF!</v>
      </c>
      <c r="K12" s="23" t="e">
        <f>#REF!+#REF!+#REF!+#REF!+#REF!+#REF!+#REF!+#REF!+#REF!+#REF!+Проект!I13</f>
        <v>#REF!</v>
      </c>
      <c r="L12" s="23" t="e">
        <f>#REF!+#REF!+#REF!+#REF!+#REF!+#REF!+#REF!+#REF!+#REF!+#REF!+Проект!J13</f>
        <v>#REF!</v>
      </c>
      <c r="M12" s="24" t="e">
        <f>+C12+D12+E12+F12+G12+H12+I12+J12+K12+L12</f>
        <v>#REF!</v>
      </c>
    </row>
    <row r="13" spans="1:14" s="28" customFormat="1">
      <c r="A13" s="29">
        <v>9</v>
      </c>
      <c r="B13" s="27" t="s">
        <v>11</v>
      </c>
      <c r="C13" s="23" t="e">
        <f>#REF!+#REF!+#REF!+#REF!+#REF!+#REF!+#REF!+#REF!+#REF!+#REF!+Проект!#REF!</f>
        <v>#REF!</v>
      </c>
      <c r="D13" s="23" t="e">
        <f>#REF!+#REF!+#REF!+#REF!+#REF!+#REF!+#REF!+#REF!+#REF!+#REF!+Проект!#REF!</f>
        <v>#REF!</v>
      </c>
      <c r="E13" s="23" t="e">
        <f>#REF!+#REF!+#REF!+#REF!+#REF!+#REF!+#REF!+#REF!+#REF!+#REF!+Проект!C14</f>
        <v>#REF!</v>
      </c>
      <c r="F13" s="23" t="e">
        <f>#REF!+#REF!+#REF!+#REF!+#REF!+#REF!+#REF!+#REF!+#REF!+#REF!+Проект!D14</f>
        <v>#REF!</v>
      </c>
      <c r="G13" s="23" t="e">
        <f>#REF!+#REF!+#REF!+#REF!+#REF!+#REF!+#REF!+#REF!+#REF!+#REF!+Проект!E14</f>
        <v>#REF!</v>
      </c>
      <c r="H13" s="23" t="e">
        <f>#REF!+#REF!+#REF!+#REF!+#REF!+#REF!+#REF!+#REF!+#REF!+#REF!+Проект!F14</f>
        <v>#REF!</v>
      </c>
      <c r="I13" s="23" t="e">
        <f>#REF!+#REF!+#REF!+#REF!+#REF!+#REF!+#REF!+#REF!+#REF!+#REF!+Проект!G14</f>
        <v>#REF!</v>
      </c>
      <c r="J13" s="23" t="e">
        <f>#REF!+#REF!+#REF!+#REF!+#REF!+#REF!+#REF!+#REF!+#REF!+#REF!+Проект!H14</f>
        <v>#REF!</v>
      </c>
      <c r="K13" s="23" t="e">
        <f>#REF!+#REF!+#REF!+#REF!+#REF!+#REF!+#REF!+#REF!+#REF!+#REF!+Проект!I14</f>
        <v>#REF!</v>
      </c>
      <c r="L13" s="23" t="e">
        <f>#REF!+#REF!+#REF!+#REF!+#REF!+#REF!+#REF!+#REF!+#REF!+#REF!+Проект!J14</f>
        <v>#REF!</v>
      </c>
      <c r="M13" s="24" t="e">
        <f t="shared" ref="M13:M52" si="2">+C13+D13+E13+F13+G13+H13+I13+J13+K13+L13</f>
        <v>#REF!</v>
      </c>
    </row>
    <row r="14" spans="1:14" s="28" customFormat="1">
      <c r="A14" s="29">
        <v>10</v>
      </c>
      <c r="B14" s="27" t="s">
        <v>48</v>
      </c>
      <c r="C14" s="23" t="e">
        <f>#REF!+#REF!+#REF!+#REF!+#REF!+#REF!+#REF!+#REF!+#REF!+#REF!+Проект!#REF!</f>
        <v>#REF!</v>
      </c>
      <c r="D14" s="23" t="e">
        <f>#REF!+#REF!+#REF!+#REF!+#REF!+#REF!+#REF!+#REF!+#REF!+#REF!+Проект!#REF!</f>
        <v>#REF!</v>
      </c>
      <c r="E14" s="23" t="e">
        <f>#REF!+#REF!+#REF!+#REF!+#REF!+#REF!+#REF!+#REF!+#REF!+#REF!+Проект!C15</f>
        <v>#REF!</v>
      </c>
      <c r="F14" s="23" t="e">
        <f>#REF!+#REF!+#REF!+#REF!+#REF!+#REF!+#REF!+#REF!+#REF!+#REF!+Проект!D15</f>
        <v>#REF!</v>
      </c>
      <c r="G14" s="23" t="e">
        <f>#REF!+#REF!+#REF!+#REF!+#REF!+#REF!+#REF!+#REF!+#REF!+#REF!+Проект!E15</f>
        <v>#REF!</v>
      </c>
      <c r="H14" s="23" t="e">
        <f>#REF!+#REF!+#REF!+#REF!+#REF!+#REF!+#REF!+#REF!+#REF!+#REF!+Проект!F15</f>
        <v>#REF!</v>
      </c>
      <c r="I14" s="23" t="e">
        <f>#REF!+#REF!+#REF!+#REF!+#REF!+#REF!+#REF!+#REF!+#REF!+#REF!+Проект!G15</f>
        <v>#REF!</v>
      </c>
      <c r="J14" s="23" t="e">
        <f>#REF!+#REF!+#REF!+#REF!+#REF!+#REF!+#REF!+#REF!+#REF!+#REF!+Проект!H15</f>
        <v>#REF!</v>
      </c>
      <c r="K14" s="23" t="e">
        <f>#REF!+#REF!+#REF!+#REF!+#REF!+#REF!+#REF!+#REF!+#REF!+#REF!+Проект!I15</f>
        <v>#REF!</v>
      </c>
      <c r="L14" s="23" t="e">
        <f>#REF!+#REF!+#REF!+#REF!+#REF!+#REF!+#REF!+#REF!+#REF!+#REF!+Проект!J15</f>
        <v>#REF!</v>
      </c>
      <c r="M14" s="25" t="e">
        <f t="shared" si="2"/>
        <v>#REF!</v>
      </c>
    </row>
    <row r="15" spans="1:14" s="28" customFormat="1" ht="15" customHeight="1">
      <c r="A15" s="29">
        <v>11</v>
      </c>
      <c r="B15" s="26" t="s">
        <v>12</v>
      </c>
      <c r="C15" s="23" t="e">
        <f>#REF!+#REF!+#REF!+#REF!+#REF!+#REF!+#REF!+#REF!+#REF!+#REF!+Проект!#REF!</f>
        <v>#REF!</v>
      </c>
      <c r="D15" s="23" t="e">
        <f>#REF!+#REF!+#REF!+#REF!+#REF!+#REF!+#REF!+#REF!+#REF!+#REF!+Проект!#REF!</f>
        <v>#REF!</v>
      </c>
      <c r="E15" s="23" t="e">
        <f>#REF!+#REF!+#REF!+#REF!+#REF!+#REF!+#REF!+#REF!+#REF!+#REF!+Проект!C16</f>
        <v>#REF!</v>
      </c>
      <c r="F15" s="23" t="e">
        <f>#REF!+#REF!+#REF!+#REF!+#REF!+#REF!+#REF!+#REF!+#REF!+#REF!+Проект!D16</f>
        <v>#REF!</v>
      </c>
      <c r="G15" s="23" t="e">
        <f>#REF!+#REF!+#REF!+#REF!+#REF!+#REF!+#REF!+#REF!+#REF!+#REF!+Проект!E16</f>
        <v>#REF!</v>
      </c>
      <c r="H15" s="23" t="e">
        <f>#REF!+#REF!+#REF!+#REF!+#REF!+#REF!+#REF!+#REF!+#REF!+#REF!+Проект!F16</f>
        <v>#REF!</v>
      </c>
      <c r="I15" s="23" t="e">
        <f>#REF!+#REF!+#REF!+#REF!+#REF!+#REF!+#REF!+#REF!+#REF!+#REF!+Проект!G16</f>
        <v>#REF!</v>
      </c>
      <c r="J15" s="23" t="e">
        <f>#REF!+#REF!+#REF!+#REF!+#REF!+#REF!+#REF!+#REF!+#REF!+#REF!+Проект!H16</f>
        <v>#REF!</v>
      </c>
      <c r="K15" s="23" t="e">
        <f>#REF!+#REF!+#REF!+#REF!+#REF!+#REF!+#REF!+#REF!+#REF!+#REF!+Проект!I16</f>
        <v>#REF!</v>
      </c>
      <c r="L15" s="23" t="e">
        <f>#REF!+#REF!+#REF!+#REF!+#REF!+#REF!+#REF!+#REF!+#REF!+#REF!+Проект!J16</f>
        <v>#REF!</v>
      </c>
      <c r="M15" s="25" t="e">
        <f t="shared" si="2"/>
        <v>#REF!</v>
      </c>
    </row>
    <row r="16" spans="1:14" s="28" customFormat="1" ht="16.5" customHeight="1">
      <c r="A16" s="29">
        <v>12</v>
      </c>
      <c r="B16" s="26" t="s">
        <v>13</v>
      </c>
      <c r="C16" s="23" t="e">
        <f>#REF!+#REF!+#REF!+#REF!+#REF!+#REF!+#REF!+#REF!+#REF!+#REF!+Проект!#REF!</f>
        <v>#REF!</v>
      </c>
      <c r="D16" s="23" t="e">
        <f>#REF!+#REF!+#REF!+#REF!+#REF!+#REF!+#REF!+#REF!+#REF!+#REF!+Проект!#REF!</f>
        <v>#REF!</v>
      </c>
      <c r="E16" s="23" t="e">
        <f>#REF!+#REF!+#REF!+#REF!+#REF!+#REF!+#REF!+#REF!+#REF!+#REF!+Проект!C17</f>
        <v>#REF!</v>
      </c>
      <c r="F16" s="23" t="e">
        <f>#REF!+#REF!+#REF!+#REF!+#REF!+#REF!+#REF!+#REF!+#REF!+#REF!+Проект!D17</f>
        <v>#REF!</v>
      </c>
      <c r="G16" s="23" t="e">
        <f>#REF!+#REF!+#REF!+#REF!+#REF!+#REF!+#REF!+#REF!+#REF!+#REF!+Проект!E17</f>
        <v>#REF!</v>
      </c>
      <c r="H16" s="23" t="e">
        <f>#REF!+#REF!+#REF!+#REF!+#REF!+#REF!+#REF!+#REF!+#REF!+#REF!+Проект!F17</f>
        <v>#REF!</v>
      </c>
      <c r="I16" s="23" t="e">
        <f>#REF!+#REF!+#REF!+#REF!+#REF!+#REF!+#REF!+#REF!+#REF!+#REF!+Проект!G17</f>
        <v>#REF!</v>
      </c>
      <c r="J16" s="23" t="e">
        <f>#REF!+#REF!+#REF!+#REF!+#REF!+#REF!+#REF!+#REF!+#REF!+#REF!+Проект!H17</f>
        <v>#REF!</v>
      </c>
      <c r="K16" s="23" t="e">
        <f>#REF!+#REF!+#REF!+#REF!+#REF!+#REF!+#REF!+#REF!+#REF!+#REF!+Проект!I17</f>
        <v>#REF!</v>
      </c>
      <c r="L16" s="23" t="e">
        <f>#REF!+#REF!+#REF!+#REF!+#REF!+#REF!+#REF!+#REF!+#REF!+#REF!+Проект!J17</f>
        <v>#REF!</v>
      </c>
      <c r="M16" s="25" t="e">
        <f t="shared" si="2"/>
        <v>#REF!</v>
      </c>
    </row>
    <row r="17" spans="1:14" s="28" customFormat="1">
      <c r="A17" s="29">
        <v>13</v>
      </c>
      <c r="B17" s="26" t="s">
        <v>14</v>
      </c>
      <c r="C17" s="23" t="e">
        <f>#REF!+#REF!+#REF!+#REF!+#REF!+#REF!+#REF!+#REF!+#REF!+#REF!+Проект!#REF!</f>
        <v>#REF!</v>
      </c>
      <c r="D17" s="23" t="e">
        <f>#REF!+#REF!+#REF!+#REF!+#REF!+#REF!+#REF!+#REF!+#REF!+#REF!+Проект!#REF!</f>
        <v>#REF!</v>
      </c>
      <c r="E17" s="23" t="e">
        <f>#REF!+#REF!+#REF!+#REF!+#REF!+#REF!+#REF!+#REF!+#REF!+#REF!+Проект!C18</f>
        <v>#REF!</v>
      </c>
      <c r="F17" s="23" t="e">
        <f>#REF!+#REF!+#REF!+#REF!+#REF!+#REF!+#REF!+#REF!+#REF!+#REF!+Проект!D18</f>
        <v>#REF!</v>
      </c>
      <c r="G17" s="23" t="e">
        <f>#REF!+#REF!+#REF!+#REF!+#REF!+#REF!+#REF!+#REF!+#REF!+#REF!+Проект!E18</f>
        <v>#REF!</v>
      </c>
      <c r="H17" s="23" t="e">
        <f>#REF!+#REF!+#REF!+#REF!+#REF!+#REF!+#REF!+#REF!+#REF!+#REF!+Проект!F18</f>
        <v>#REF!</v>
      </c>
      <c r="I17" s="23" t="e">
        <f>#REF!+#REF!+#REF!+#REF!+#REF!+#REF!+#REF!+#REF!+#REF!+#REF!+Проект!G18</f>
        <v>#REF!</v>
      </c>
      <c r="J17" s="23" t="e">
        <f>#REF!+#REF!+#REF!+#REF!+#REF!+#REF!+#REF!+#REF!+#REF!+#REF!+Проект!H18</f>
        <v>#REF!</v>
      </c>
      <c r="K17" s="23" t="e">
        <f>#REF!+#REF!+#REF!+#REF!+#REF!+#REF!+#REF!+#REF!+#REF!+#REF!+Проект!I18</f>
        <v>#REF!</v>
      </c>
      <c r="L17" s="23" t="e">
        <f>#REF!+#REF!+#REF!+#REF!+#REF!+#REF!+#REF!+#REF!+#REF!+#REF!+Проект!J18</f>
        <v>#REF!</v>
      </c>
      <c r="M17" s="25" t="e">
        <f t="shared" si="2"/>
        <v>#REF!</v>
      </c>
    </row>
    <row r="18" spans="1:14" s="28" customFormat="1" ht="15" customHeight="1">
      <c r="A18" s="29">
        <v>14</v>
      </c>
      <c r="B18" s="27" t="s">
        <v>15</v>
      </c>
      <c r="C18" s="23" t="e">
        <f>#REF!+#REF!+#REF!+#REF!+#REF!+#REF!+#REF!+#REF!+#REF!+#REF!+Проект!#REF!</f>
        <v>#REF!</v>
      </c>
      <c r="D18" s="23" t="e">
        <f>#REF!+#REF!+#REF!+#REF!+#REF!+#REF!+#REF!+#REF!+#REF!+#REF!+Проект!#REF!</f>
        <v>#REF!</v>
      </c>
      <c r="E18" s="23" t="e">
        <f>#REF!+#REF!+#REF!+#REF!+#REF!+#REF!+#REF!+#REF!+#REF!+#REF!+Проект!C19</f>
        <v>#REF!</v>
      </c>
      <c r="F18" s="23" t="e">
        <f>#REF!+#REF!+#REF!+#REF!+#REF!+#REF!+#REF!+#REF!+#REF!+#REF!+Проект!D19</f>
        <v>#REF!</v>
      </c>
      <c r="G18" s="23" t="e">
        <f>#REF!+#REF!+#REF!+#REF!+#REF!+#REF!+#REF!+#REF!+#REF!+#REF!+Проект!E19</f>
        <v>#REF!</v>
      </c>
      <c r="H18" s="23" t="e">
        <f>#REF!+#REF!+#REF!+#REF!+#REF!+#REF!+#REF!+#REF!+#REF!+#REF!+Проект!F19</f>
        <v>#REF!</v>
      </c>
      <c r="I18" s="23" t="e">
        <f>#REF!+#REF!+#REF!+#REF!+#REF!+#REF!+#REF!+#REF!+#REF!+#REF!+Проект!G19</f>
        <v>#REF!</v>
      </c>
      <c r="J18" s="23" t="e">
        <f>#REF!+#REF!+#REF!+#REF!+#REF!+#REF!+#REF!+#REF!+#REF!+#REF!+Проект!H19</f>
        <v>#REF!</v>
      </c>
      <c r="K18" s="23" t="e">
        <f>#REF!+#REF!+#REF!+#REF!+#REF!+#REF!+#REF!+#REF!+#REF!+#REF!+Проект!I19</f>
        <v>#REF!</v>
      </c>
      <c r="L18" s="23" t="e">
        <f>#REF!+#REF!+#REF!+#REF!+#REF!+#REF!+#REF!+#REF!+#REF!+#REF!+Проект!J19</f>
        <v>#REF!</v>
      </c>
      <c r="M18" s="25" t="e">
        <f t="shared" si="2"/>
        <v>#REF!</v>
      </c>
    </row>
    <row r="19" spans="1:14" s="28" customFormat="1">
      <c r="A19" s="29">
        <v>15</v>
      </c>
      <c r="B19" s="27" t="s">
        <v>16</v>
      </c>
      <c r="C19" s="23" t="e">
        <f>#REF!+#REF!+#REF!+#REF!+#REF!+#REF!+#REF!+#REF!+#REF!+#REF!+Проект!#REF!</f>
        <v>#REF!</v>
      </c>
      <c r="D19" s="23" t="e">
        <f>#REF!+#REF!+#REF!+#REF!+#REF!+#REF!+#REF!+#REF!+#REF!+#REF!+Проект!#REF!</f>
        <v>#REF!</v>
      </c>
      <c r="E19" s="23" t="e">
        <f>#REF!+#REF!+#REF!+#REF!+#REF!+#REF!+#REF!+#REF!+#REF!+#REF!+Проект!C20</f>
        <v>#REF!</v>
      </c>
      <c r="F19" s="23" t="e">
        <f>#REF!+#REF!+#REF!+#REF!+#REF!+#REF!+#REF!+#REF!+#REF!+#REF!+Проект!D20</f>
        <v>#REF!</v>
      </c>
      <c r="G19" s="23" t="e">
        <f>#REF!+#REF!+#REF!+#REF!+#REF!+#REF!+#REF!+#REF!+#REF!+#REF!+Проект!E20</f>
        <v>#REF!</v>
      </c>
      <c r="H19" s="23" t="e">
        <f>#REF!+#REF!+#REF!+#REF!+#REF!+#REF!+#REF!+#REF!+#REF!+#REF!+Проект!F20</f>
        <v>#REF!</v>
      </c>
      <c r="I19" s="23" t="e">
        <f>#REF!+#REF!+#REF!+#REF!+#REF!+#REF!+#REF!+#REF!+#REF!+#REF!+Проект!G20</f>
        <v>#REF!</v>
      </c>
      <c r="J19" s="23" t="e">
        <f>#REF!+#REF!+#REF!+#REF!+#REF!+#REF!+#REF!+#REF!+#REF!+#REF!+Проект!H20</f>
        <v>#REF!</v>
      </c>
      <c r="K19" s="23" t="e">
        <f>#REF!+#REF!+#REF!+#REF!+#REF!+#REF!+#REF!+#REF!+#REF!+#REF!+Проект!I20</f>
        <v>#REF!</v>
      </c>
      <c r="L19" s="23" t="e">
        <f>#REF!+#REF!+#REF!+#REF!+#REF!+#REF!+#REF!+#REF!+#REF!+#REF!+Проект!J20</f>
        <v>#REF!</v>
      </c>
      <c r="M19" s="25" t="e">
        <f t="shared" si="2"/>
        <v>#REF!</v>
      </c>
      <c r="N19" s="30"/>
    </row>
    <row r="20" spans="1:14" s="28" customFormat="1">
      <c r="A20" s="29">
        <v>16</v>
      </c>
      <c r="B20" s="26" t="s">
        <v>46</v>
      </c>
      <c r="C20" s="23" t="e">
        <f>#REF!+#REF!+#REF!+#REF!+#REF!+#REF!+#REF!+#REF!+#REF!+#REF!+Проект!#REF!</f>
        <v>#REF!</v>
      </c>
      <c r="D20" s="23" t="e">
        <f>#REF!+#REF!+#REF!+#REF!+#REF!+#REF!+#REF!+#REF!+#REF!+#REF!+Проект!#REF!</f>
        <v>#REF!</v>
      </c>
      <c r="E20" s="23" t="e">
        <f>#REF!+#REF!+#REF!+#REF!+#REF!+#REF!+#REF!+#REF!+#REF!+#REF!+Проект!C21</f>
        <v>#REF!</v>
      </c>
      <c r="F20" s="23" t="e">
        <f>#REF!+#REF!+#REF!+#REF!+#REF!+#REF!+#REF!+#REF!+#REF!+#REF!+Проект!D21</f>
        <v>#REF!</v>
      </c>
      <c r="G20" s="23" t="e">
        <f>#REF!+#REF!+#REF!+#REF!+#REF!+#REF!+#REF!+#REF!+#REF!+#REF!+Проект!E21</f>
        <v>#REF!</v>
      </c>
      <c r="H20" s="23" t="e">
        <f>#REF!+#REF!+#REF!+#REF!+#REF!+#REF!+#REF!+#REF!+#REF!+#REF!+Проект!F21</f>
        <v>#REF!</v>
      </c>
      <c r="I20" s="23" t="e">
        <f>#REF!+#REF!+#REF!+#REF!+#REF!+#REF!+#REF!+#REF!+#REF!+#REF!+Проект!G21</f>
        <v>#REF!</v>
      </c>
      <c r="J20" s="23" t="e">
        <f>#REF!+#REF!+#REF!+#REF!+#REF!+#REF!+#REF!+#REF!+#REF!+#REF!+Проект!H21</f>
        <v>#REF!</v>
      </c>
      <c r="K20" s="23" t="e">
        <f>#REF!+#REF!+#REF!+#REF!+#REF!+#REF!+#REF!+#REF!+#REF!+#REF!+Проект!I21</f>
        <v>#REF!</v>
      </c>
      <c r="L20" s="23" t="e">
        <f>#REF!+#REF!+#REF!+#REF!+#REF!+#REF!+#REF!+#REF!+#REF!+#REF!+Проект!J21</f>
        <v>#REF!</v>
      </c>
      <c r="M20" s="25" t="e">
        <f t="shared" si="2"/>
        <v>#REF!</v>
      </c>
      <c r="N20" s="30"/>
    </row>
    <row r="21" spans="1:14" s="28" customFormat="1">
      <c r="A21" s="29">
        <v>17</v>
      </c>
      <c r="B21" s="26" t="s">
        <v>47</v>
      </c>
      <c r="C21" s="23" t="e">
        <f>#REF!+#REF!+#REF!+#REF!+#REF!+#REF!+#REF!+#REF!+#REF!+#REF!+Проект!#REF!</f>
        <v>#REF!</v>
      </c>
      <c r="D21" s="23" t="e">
        <f>#REF!+#REF!+#REF!+#REF!+#REF!+#REF!+#REF!+#REF!+#REF!+#REF!+Проект!#REF!</f>
        <v>#REF!</v>
      </c>
      <c r="E21" s="23" t="e">
        <f>#REF!+#REF!+#REF!+#REF!+#REF!+#REF!+#REF!+#REF!+#REF!+#REF!+Проект!C22</f>
        <v>#REF!</v>
      </c>
      <c r="F21" s="23" t="e">
        <f>#REF!+#REF!+#REF!+#REF!+#REF!+#REF!+#REF!+#REF!+#REF!+#REF!+Проект!D22</f>
        <v>#REF!</v>
      </c>
      <c r="G21" s="23" t="e">
        <f>#REF!+#REF!+#REF!+#REF!+#REF!+#REF!+#REF!+#REF!+#REF!+#REF!+Проект!E22</f>
        <v>#REF!</v>
      </c>
      <c r="H21" s="23" t="e">
        <f>#REF!+#REF!+#REF!+#REF!+#REF!+#REF!+#REF!+#REF!+#REF!+#REF!+Проект!F22</f>
        <v>#REF!</v>
      </c>
      <c r="I21" s="23" t="e">
        <f>#REF!+#REF!+#REF!+#REF!+#REF!+#REF!+#REF!+#REF!+#REF!+#REF!+Проект!G22</f>
        <v>#REF!</v>
      </c>
      <c r="J21" s="23" t="e">
        <f>#REF!+#REF!+#REF!+#REF!+#REF!+#REF!+#REF!+#REF!+#REF!+#REF!+Проект!H22</f>
        <v>#REF!</v>
      </c>
      <c r="K21" s="23" t="e">
        <f>#REF!+#REF!+#REF!+#REF!+#REF!+#REF!+#REF!+#REF!+#REF!+#REF!+Проект!I22</f>
        <v>#REF!</v>
      </c>
      <c r="L21" s="23" t="e">
        <f>#REF!+#REF!+#REF!+#REF!+#REF!+#REF!+#REF!+#REF!+#REF!+#REF!+Проект!J22</f>
        <v>#REF!</v>
      </c>
      <c r="M21" s="25" t="e">
        <f t="shared" si="2"/>
        <v>#REF!</v>
      </c>
    </row>
    <row r="22" spans="1:14" s="28" customFormat="1">
      <c r="A22" s="29">
        <v>18</v>
      </c>
      <c r="B22" s="27" t="s">
        <v>17</v>
      </c>
      <c r="C22" s="23" t="e">
        <f>#REF!+#REF!+#REF!+#REF!+#REF!+#REF!+#REF!+#REF!+#REF!+#REF!+Проект!#REF!</f>
        <v>#REF!</v>
      </c>
      <c r="D22" s="23" t="e">
        <f>#REF!+#REF!+#REF!+#REF!+#REF!+#REF!+#REF!+#REF!+#REF!+#REF!+Проект!#REF!</f>
        <v>#REF!</v>
      </c>
      <c r="E22" s="23" t="e">
        <f>#REF!+#REF!+#REF!+#REF!+#REF!+#REF!+#REF!+#REF!+#REF!+#REF!+Проект!C23</f>
        <v>#REF!</v>
      </c>
      <c r="F22" s="23" t="e">
        <f>#REF!+#REF!+#REF!+#REF!+#REF!+#REF!+#REF!+#REF!+#REF!+#REF!+Проект!D23</f>
        <v>#REF!</v>
      </c>
      <c r="G22" s="23" t="e">
        <f>#REF!+#REF!+#REF!+#REF!+#REF!+#REF!+#REF!+#REF!+#REF!+#REF!+Проект!E23</f>
        <v>#REF!</v>
      </c>
      <c r="H22" s="23" t="e">
        <f>#REF!+#REF!+#REF!+#REF!+#REF!+#REF!+#REF!+#REF!+#REF!+#REF!+Проект!F23</f>
        <v>#REF!</v>
      </c>
      <c r="I22" s="23" t="e">
        <f>#REF!+#REF!+#REF!+#REF!+#REF!+#REF!+#REF!+#REF!+#REF!+#REF!+Проект!G23</f>
        <v>#REF!</v>
      </c>
      <c r="J22" s="23" t="e">
        <f>#REF!+#REF!+#REF!+#REF!+#REF!+#REF!+#REF!+#REF!+#REF!+#REF!+Проект!H23</f>
        <v>#REF!</v>
      </c>
      <c r="K22" s="23" t="e">
        <f>#REF!+#REF!+#REF!+#REF!+#REF!+#REF!+#REF!+#REF!+#REF!+#REF!+Проект!I23</f>
        <v>#REF!</v>
      </c>
      <c r="L22" s="23" t="e">
        <f>#REF!+#REF!+#REF!+#REF!+#REF!+#REF!+#REF!+#REF!+#REF!+#REF!+Проект!J23</f>
        <v>#REF!</v>
      </c>
      <c r="M22" s="25" t="e">
        <f t="shared" si="2"/>
        <v>#REF!</v>
      </c>
    </row>
    <row r="23" spans="1:14" s="28" customFormat="1">
      <c r="A23" s="29">
        <v>19</v>
      </c>
      <c r="B23" s="27" t="s">
        <v>18</v>
      </c>
      <c r="C23" s="23" t="e">
        <f>#REF!+#REF!+#REF!+#REF!+#REF!+#REF!+#REF!+#REF!+#REF!+#REF!+Проект!#REF!</f>
        <v>#REF!</v>
      </c>
      <c r="D23" s="23" t="e">
        <f>#REF!+#REF!+#REF!+#REF!+#REF!+#REF!+#REF!+#REF!+#REF!+#REF!+Проект!#REF!</f>
        <v>#REF!</v>
      </c>
      <c r="E23" s="23" t="e">
        <f>#REF!+#REF!+#REF!+#REF!+#REF!+#REF!+#REF!+#REF!+#REF!+#REF!+Проект!C24</f>
        <v>#REF!</v>
      </c>
      <c r="F23" s="23" t="e">
        <f>#REF!+#REF!+#REF!+#REF!+#REF!+#REF!+#REF!+#REF!+#REF!+#REF!+Проект!D24</f>
        <v>#REF!</v>
      </c>
      <c r="G23" s="23" t="e">
        <f>#REF!+#REF!+#REF!+#REF!+#REF!+#REF!+#REF!+#REF!+#REF!+#REF!+Проект!E24</f>
        <v>#REF!</v>
      </c>
      <c r="H23" s="23" t="e">
        <f>#REF!+#REF!+#REF!+#REF!+#REF!+#REF!+#REF!+#REF!+#REF!+#REF!+Проект!F24</f>
        <v>#REF!</v>
      </c>
      <c r="I23" s="23" t="e">
        <f>#REF!+#REF!+#REF!+#REF!+#REF!+#REF!+#REF!+#REF!+#REF!+#REF!+Проект!G24</f>
        <v>#REF!</v>
      </c>
      <c r="J23" s="23" t="e">
        <f>#REF!+#REF!+#REF!+#REF!+#REF!+#REF!+#REF!+#REF!+#REF!+#REF!+Проект!H24</f>
        <v>#REF!</v>
      </c>
      <c r="K23" s="23" t="e">
        <f>#REF!+#REF!+#REF!+#REF!+#REF!+#REF!+#REF!+#REF!+#REF!+#REF!+Проект!I24</f>
        <v>#REF!</v>
      </c>
      <c r="L23" s="23" t="e">
        <f>#REF!+#REF!+#REF!+#REF!+#REF!+#REF!+#REF!+#REF!+#REF!+#REF!+Проект!J24</f>
        <v>#REF!</v>
      </c>
      <c r="M23" s="25" t="e">
        <f t="shared" si="2"/>
        <v>#REF!</v>
      </c>
    </row>
    <row r="24" spans="1:14" s="28" customFormat="1">
      <c r="A24" s="29">
        <v>20</v>
      </c>
      <c r="B24" s="26" t="s">
        <v>19</v>
      </c>
      <c r="C24" s="36" t="e">
        <f>#REF!+#REF!+#REF!+#REF!+#REF!+#REF!+#REF!+#REF!+#REF!+#REF!+Проект!#REF!</f>
        <v>#REF!</v>
      </c>
      <c r="D24" s="36" t="e">
        <f>#REF!+#REF!+#REF!+#REF!+#REF!+#REF!+#REF!+#REF!+#REF!+#REF!+Проект!#REF!</f>
        <v>#REF!</v>
      </c>
      <c r="E24" s="36" t="e">
        <f>#REF!+#REF!+#REF!+#REF!+#REF!+#REF!+#REF!+#REF!+#REF!+#REF!+Проект!C25</f>
        <v>#REF!</v>
      </c>
      <c r="F24" s="36" t="e">
        <f>#REF!+#REF!+#REF!+#REF!+#REF!+#REF!+#REF!+#REF!+#REF!+#REF!+Проект!D25</f>
        <v>#REF!</v>
      </c>
      <c r="G24" s="36" t="e">
        <f>#REF!+#REF!+#REF!+#REF!+#REF!+#REF!+#REF!+#REF!+#REF!+#REF!+Проект!E25</f>
        <v>#REF!</v>
      </c>
      <c r="H24" s="36" t="e">
        <f>#REF!+#REF!+#REF!+#REF!+#REF!+#REF!+#REF!+#REF!+#REF!+#REF!+Проект!F25</f>
        <v>#REF!</v>
      </c>
      <c r="I24" s="36" t="e">
        <f>#REF!+#REF!+#REF!+#REF!+#REF!+#REF!+#REF!+#REF!+#REF!+#REF!+Проект!G25</f>
        <v>#REF!</v>
      </c>
      <c r="J24" s="36" t="e">
        <f>#REF!+#REF!+#REF!+#REF!+#REF!+#REF!+#REF!+#REF!+#REF!+#REF!+Проект!H25</f>
        <v>#REF!</v>
      </c>
      <c r="K24" s="36" t="e">
        <f>#REF!+#REF!+#REF!+#REF!+#REF!+#REF!+#REF!+#REF!+#REF!+#REF!+Проект!I25</f>
        <v>#REF!</v>
      </c>
      <c r="L24" s="36" t="e">
        <f>#REF!+#REF!+#REF!+#REF!+#REF!+#REF!+#REF!+#REF!+#REF!+#REF!+Проект!J25</f>
        <v>#REF!</v>
      </c>
      <c r="M24" s="37" t="e">
        <f t="shared" si="2"/>
        <v>#REF!</v>
      </c>
    </row>
    <row r="25" spans="1:14" s="28" customFormat="1">
      <c r="A25" s="29">
        <v>21</v>
      </c>
      <c r="B25" s="26" t="s">
        <v>20</v>
      </c>
      <c r="C25" s="36" t="e">
        <f>#REF!+#REF!+#REF!+#REF!+#REF!+#REF!+#REF!+#REF!+#REF!+#REF!+Проект!#REF!</f>
        <v>#REF!</v>
      </c>
      <c r="D25" s="36" t="e">
        <f>#REF!+#REF!+#REF!+#REF!+#REF!+#REF!+#REF!+#REF!+#REF!+#REF!+Проект!#REF!</f>
        <v>#REF!</v>
      </c>
      <c r="E25" s="36" t="e">
        <f>#REF!+#REF!+#REF!+#REF!+#REF!+#REF!+#REF!+#REF!+#REF!+#REF!+Проект!C26</f>
        <v>#REF!</v>
      </c>
      <c r="F25" s="36" t="e">
        <f>#REF!+#REF!+#REF!+#REF!+#REF!+#REF!+#REF!+#REF!+#REF!+#REF!+Проект!D26</f>
        <v>#REF!</v>
      </c>
      <c r="G25" s="36" t="e">
        <f>#REF!+#REF!+#REF!+#REF!+#REF!+#REF!+#REF!+#REF!+#REF!+#REF!+Проект!E26</f>
        <v>#REF!</v>
      </c>
      <c r="H25" s="36" t="e">
        <f>#REF!+#REF!+#REF!+#REF!+#REF!+#REF!+#REF!+#REF!+#REF!+#REF!+Проект!F26</f>
        <v>#REF!</v>
      </c>
      <c r="I25" s="36" t="e">
        <f>#REF!+#REF!+#REF!+#REF!+#REF!+#REF!+#REF!+#REF!+#REF!+#REF!+Проект!G26</f>
        <v>#REF!</v>
      </c>
      <c r="J25" s="36" t="e">
        <f>#REF!+#REF!+#REF!+#REF!+#REF!+#REF!+#REF!+#REF!+#REF!+#REF!+Проект!H26</f>
        <v>#REF!</v>
      </c>
      <c r="K25" s="36" t="e">
        <f>#REF!+#REF!+#REF!+#REF!+#REF!+#REF!+#REF!+#REF!+#REF!+#REF!+Проект!I26</f>
        <v>#REF!</v>
      </c>
      <c r="L25" s="36" t="e">
        <f>#REF!+#REF!+#REF!+#REF!+#REF!+#REF!+#REF!+#REF!+#REF!+#REF!+Проект!J26</f>
        <v>#REF!</v>
      </c>
      <c r="M25" s="37" t="e">
        <f t="shared" si="2"/>
        <v>#REF!</v>
      </c>
    </row>
    <row r="26" spans="1:14" s="28" customFormat="1">
      <c r="A26" s="29">
        <v>22</v>
      </c>
      <c r="B26" s="26" t="s">
        <v>21</v>
      </c>
      <c r="C26" s="36" t="e">
        <f>#REF!+#REF!+#REF!+#REF!+#REF!+#REF!+#REF!+#REF!+#REF!+#REF!+Проект!#REF!</f>
        <v>#REF!</v>
      </c>
      <c r="D26" s="36" t="e">
        <f>#REF!+#REF!+#REF!+#REF!+#REF!+#REF!+#REF!+#REF!+#REF!+#REF!+Проект!#REF!</f>
        <v>#REF!</v>
      </c>
      <c r="E26" s="36" t="e">
        <f>#REF!+#REF!+#REF!+#REF!+#REF!+#REF!+#REF!+#REF!+#REF!+#REF!+Проект!C27</f>
        <v>#REF!</v>
      </c>
      <c r="F26" s="36" t="e">
        <f>#REF!+#REF!+#REF!+#REF!+#REF!+#REF!+#REF!+#REF!+#REF!+#REF!+Проект!D27</f>
        <v>#REF!</v>
      </c>
      <c r="G26" s="36" t="e">
        <f>#REF!+#REF!+#REF!+#REF!+#REF!+#REF!+#REF!+#REF!+#REF!+#REF!+Проект!E27</f>
        <v>#REF!</v>
      </c>
      <c r="H26" s="36" t="e">
        <f>#REF!+#REF!+#REF!+#REF!+#REF!+#REF!+#REF!+#REF!+#REF!+#REF!+Проект!F27</f>
        <v>#REF!</v>
      </c>
      <c r="I26" s="36" t="e">
        <f>#REF!+#REF!+#REF!+#REF!+#REF!+#REF!+#REF!+#REF!+#REF!+#REF!+Проект!G27</f>
        <v>#REF!</v>
      </c>
      <c r="J26" s="36" t="e">
        <f>#REF!+#REF!+#REF!+#REF!+#REF!+#REF!+#REF!+#REF!+#REF!+#REF!+Проект!H27</f>
        <v>#REF!</v>
      </c>
      <c r="K26" s="36" t="e">
        <f>#REF!+#REF!+#REF!+#REF!+#REF!+#REF!+#REF!+#REF!+#REF!+#REF!+Проект!I27</f>
        <v>#REF!</v>
      </c>
      <c r="L26" s="36" t="e">
        <f>#REF!+#REF!+#REF!+#REF!+#REF!+#REF!+#REF!+#REF!+#REF!+#REF!+Проект!J27</f>
        <v>#REF!</v>
      </c>
      <c r="M26" s="37" t="e">
        <f t="shared" si="2"/>
        <v>#REF!</v>
      </c>
    </row>
    <row r="27" spans="1:14" s="28" customFormat="1">
      <c r="A27" s="29">
        <v>23</v>
      </c>
      <c r="B27" s="27" t="s">
        <v>22</v>
      </c>
      <c r="C27" s="23" t="e">
        <f>#REF!+#REF!+#REF!+#REF!+#REF!+#REF!+#REF!+#REF!+#REF!+#REF!+Проект!#REF!</f>
        <v>#REF!</v>
      </c>
      <c r="D27" s="23" t="e">
        <f>#REF!+#REF!+#REF!+#REF!+#REF!+#REF!+#REF!+#REF!+#REF!+#REF!+Проект!#REF!</f>
        <v>#REF!</v>
      </c>
      <c r="E27" s="23" t="e">
        <f>#REF!+#REF!+#REF!+#REF!+#REF!+#REF!+#REF!+#REF!+#REF!+#REF!+Проект!C28</f>
        <v>#REF!</v>
      </c>
      <c r="F27" s="23" t="e">
        <f>#REF!+#REF!+#REF!+#REF!+#REF!+#REF!+#REF!+#REF!+#REF!+#REF!+Проект!D28</f>
        <v>#REF!</v>
      </c>
      <c r="G27" s="23" t="e">
        <f>#REF!+#REF!+#REF!+#REF!+#REF!+#REF!+#REF!+#REF!+#REF!+#REF!+Проект!E28</f>
        <v>#REF!</v>
      </c>
      <c r="H27" s="23" t="e">
        <f>#REF!+#REF!+#REF!+#REF!+#REF!+#REF!+#REF!+#REF!+#REF!+#REF!+Проект!F28</f>
        <v>#REF!</v>
      </c>
      <c r="I27" s="23" t="e">
        <f>#REF!+#REF!+#REF!+#REF!+#REF!+#REF!+#REF!+#REF!+#REF!+#REF!+Проект!G28</f>
        <v>#REF!</v>
      </c>
      <c r="J27" s="23" t="e">
        <f>#REF!+#REF!+#REF!+#REF!+#REF!+#REF!+#REF!+#REF!+#REF!+#REF!+Проект!H28</f>
        <v>#REF!</v>
      </c>
      <c r="K27" s="23" t="e">
        <f>#REF!+#REF!+#REF!+#REF!+#REF!+#REF!+#REF!+#REF!+#REF!+#REF!+Проект!I28</f>
        <v>#REF!</v>
      </c>
      <c r="L27" s="23" t="e">
        <f>#REF!+#REF!+#REF!+#REF!+#REF!+#REF!+#REF!+#REF!+#REF!+#REF!+Проект!J28</f>
        <v>#REF!</v>
      </c>
      <c r="M27" s="25" t="e">
        <f t="shared" si="2"/>
        <v>#REF!</v>
      </c>
    </row>
    <row r="28" spans="1:14" s="28" customFormat="1">
      <c r="A28" s="29">
        <v>24</v>
      </c>
      <c r="B28" s="26" t="s">
        <v>23</v>
      </c>
      <c r="C28" s="23" t="e">
        <f>#REF!+#REF!+#REF!+#REF!+#REF!+#REF!+#REF!+#REF!+#REF!+#REF!+Проект!#REF!</f>
        <v>#REF!</v>
      </c>
      <c r="D28" s="23" t="e">
        <f>#REF!+#REF!+#REF!+#REF!+#REF!+#REF!+#REF!+#REF!+#REF!+#REF!+Проект!#REF!</f>
        <v>#REF!</v>
      </c>
      <c r="E28" s="23" t="e">
        <f>#REF!+#REF!+#REF!+#REF!+#REF!+#REF!+#REF!+#REF!+#REF!+#REF!+Проект!C29</f>
        <v>#REF!</v>
      </c>
      <c r="F28" s="23" t="e">
        <f>#REF!+#REF!+#REF!+#REF!+#REF!+#REF!+#REF!+#REF!+#REF!+#REF!+Проект!D29</f>
        <v>#REF!</v>
      </c>
      <c r="G28" s="23" t="e">
        <f>#REF!+#REF!+#REF!+#REF!+#REF!+#REF!+#REF!+#REF!+#REF!+#REF!+Проект!E29</f>
        <v>#REF!</v>
      </c>
      <c r="H28" s="23" t="e">
        <f>#REF!+#REF!+#REF!+#REF!+#REF!+#REF!+#REF!+#REF!+#REF!+#REF!+Проект!F29</f>
        <v>#REF!</v>
      </c>
      <c r="I28" s="23" t="e">
        <f>#REF!+#REF!+#REF!+#REF!+#REF!+#REF!+#REF!+#REF!+#REF!+#REF!+Проект!G29</f>
        <v>#REF!</v>
      </c>
      <c r="J28" s="23" t="e">
        <f>#REF!+#REF!+#REF!+#REF!+#REF!+#REF!+#REF!+#REF!+#REF!+#REF!+Проект!H29</f>
        <v>#REF!</v>
      </c>
      <c r="K28" s="23" t="e">
        <f>#REF!+#REF!+#REF!+#REF!+#REF!+#REF!+#REF!+#REF!+#REF!+#REF!+Проект!I29</f>
        <v>#REF!</v>
      </c>
      <c r="L28" s="23" t="e">
        <f>#REF!+#REF!+#REF!+#REF!+#REF!+#REF!+#REF!+#REF!+#REF!+#REF!+Проект!J29</f>
        <v>#REF!</v>
      </c>
      <c r="M28" s="25" t="e">
        <f t="shared" si="2"/>
        <v>#REF!</v>
      </c>
    </row>
    <row r="29" spans="1:14" s="28" customFormat="1">
      <c r="A29" s="29">
        <v>25</v>
      </c>
      <c r="B29" s="26" t="s">
        <v>24</v>
      </c>
      <c r="C29" s="23" t="e">
        <f>#REF!+#REF!+#REF!+#REF!+#REF!+#REF!+#REF!+#REF!+#REF!+#REF!+Проект!#REF!</f>
        <v>#REF!</v>
      </c>
      <c r="D29" s="23" t="e">
        <f>#REF!+#REF!+#REF!+#REF!+#REF!+#REF!+#REF!+#REF!+#REF!+#REF!+Проект!#REF!</f>
        <v>#REF!</v>
      </c>
      <c r="E29" s="23" t="e">
        <f>#REF!+#REF!+#REF!+#REF!+#REF!+#REF!+#REF!+#REF!+#REF!+#REF!+Проект!C30</f>
        <v>#REF!</v>
      </c>
      <c r="F29" s="23" t="e">
        <f>#REF!+#REF!+#REF!+#REF!+#REF!+#REF!+#REF!+#REF!+#REF!+#REF!+Проект!D30</f>
        <v>#REF!</v>
      </c>
      <c r="G29" s="23" t="e">
        <f>#REF!+#REF!+#REF!+#REF!+#REF!+#REF!+#REF!+#REF!+#REF!+#REF!+Проект!E30</f>
        <v>#REF!</v>
      </c>
      <c r="H29" s="23" t="e">
        <f>#REF!+#REF!+#REF!+#REF!+#REF!+#REF!+#REF!+#REF!+#REF!+#REF!+Проект!F30</f>
        <v>#REF!</v>
      </c>
      <c r="I29" s="23" t="e">
        <f>#REF!+#REF!+#REF!+#REF!+#REF!+#REF!+#REF!+#REF!+#REF!+#REF!+Проект!G30</f>
        <v>#REF!</v>
      </c>
      <c r="J29" s="23" t="e">
        <f>#REF!+#REF!+#REF!+#REF!+#REF!+#REF!+#REF!+#REF!+#REF!+#REF!+Проект!H30</f>
        <v>#REF!</v>
      </c>
      <c r="K29" s="23" t="e">
        <f>#REF!+#REF!+#REF!+#REF!+#REF!+#REF!+#REF!+#REF!+#REF!+#REF!+Проект!I30</f>
        <v>#REF!</v>
      </c>
      <c r="L29" s="23" t="e">
        <f>#REF!+#REF!+#REF!+#REF!+#REF!+#REF!+#REF!+#REF!+#REF!+#REF!+Проект!J30</f>
        <v>#REF!</v>
      </c>
      <c r="M29" s="25" t="e">
        <f t="shared" si="2"/>
        <v>#REF!</v>
      </c>
    </row>
    <row r="30" spans="1:14" s="28" customFormat="1">
      <c r="A30" s="29">
        <v>26</v>
      </c>
      <c r="B30" s="26" t="s">
        <v>25</v>
      </c>
      <c r="C30" s="23" t="e">
        <f>#REF!+#REF!+#REF!+#REF!+#REF!+#REF!+#REF!+#REF!+#REF!+#REF!+Проект!#REF!</f>
        <v>#REF!</v>
      </c>
      <c r="D30" s="23" t="e">
        <f>#REF!+#REF!+#REF!+#REF!+#REF!+#REF!+#REF!+#REF!+#REF!+#REF!+Проект!#REF!</f>
        <v>#REF!</v>
      </c>
      <c r="E30" s="23" t="e">
        <f>#REF!+#REF!+#REF!+#REF!+#REF!+#REF!+#REF!+#REF!+#REF!+#REF!+Проект!C31</f>
        <v>#REF!</v>
      </c>
      <c r="F30" s="23" t="e">
        <f>#REF!+#REF!+#REF!+#REF!+#REF!+#REF!+#REF!+#REF!+#REF!+#REF!+Проект!D31</f>
        <v>#REF!</v>
      </c>
      <c r="G30" s="23" t="e">
        <f>#REF!+#REF!+#REF!+#REF!+#REF!+#REF!+#REF!+#REF!+#REF!+#REF!+Проект!E31</f>
        <v>#REF!</v>
      </c>
      <c r="H30" s="23" t="e">
        <f>#REF!+#REF!+#REF!+#REF!+#REF!+#REF!+#REF!+#REF!+#REF!+#REF!+Проект!F31</f>
        <v>#REF!</v>
      </c>
      <c r="I30" s="23" t="e">
        <f>#REF!+#REF!+#REF!+#REF!+#REF!+#REF!+#REF!+#REF!+#REF!+#REF!+Проект!G31</f>
        <v>#REF!</v>
      </c>
      <c r="J30" s="23" t="e">
        <f>#REF!+#REF!+#REF!+#REF!+#REF!+#REF!+#REF!+#REF!+#REF!+#REF!+Проект!H31</f>
        <v>#REF!</v>
      </c>
      <c r="K30" s="23" t="e">
        <f>#REF!+#REF!+#REF!+#REF!+#REF!+#REF!+#REF!+#REF!+#REF!+#REF!+Проект!I31</f>
        <v>#REF!</v>
      </c>
      <c r="L30" s="23" t="e">
        <f>#REF!+#REF!+#REF!+#REF!+#REF!+#REF!+#REF!+#REF!+#REF!+#REF!+Проект!J31</f>
        <v>#REF!</v>
      </c>
      <c r="M30" s="25" t="e">
        <f t="shared" si="2"/>
        <v>#REF!</v>
      </c>
    </row>
    <row r="31" spans="1:14" s="28" customFormat="1" ht="28.5" customHeight="1">
      <c r="A31" s="29">
        <v>27</v>
      </c>
      <c r="B31" s="27" t="s">
        <v>26</v>
      </c>
      <c r="C31" s="23">
        <v>108348</v>
      </c>
      <c r="D31" s="23">
        <v>97180</v>
      </c>
      <c r="E31" s="23">
        <v>95914</v>
      </c>
      <c r="F31" s="23">
        <v>93237</v>
      </c>
      <c r="G31" s="23">
        <v>90630</v>
      </c>
      <c r="H31" s="23">
        <v>88762</v>
      </c>
      <c r="I31" s="23">
        <v>86754</v>
      </c>
      <c r="J31" s="23">
        <v>85340</v>
      </c>
      <c r="K31" s="23">
        <v>84900</v>
      </c>
      <c r="L31" s="23">
        <v>84774</v>
      </c>
      <c r="M31" s="24">
        <f t="shared" si="2"/>
        <v>915839</v>
      </c>
    </row>
    <row r="32" spans="1:14" s="28" customFormat="1">
      <c r="A32" s="29">
        <v>28</v>
      </c>
      <c r="B32" s="26" t="s">
        <v>27</v>
      </c>
      <c r="C32" s="31">
        <f>C31*2/20</f>
        <v>10834.8</v>
      </c>
      <c r="D32" s="31">
        <f t="shared" ref="D32:L32" si="3">D31*2/20</f>
        <v>9718</v>
      </c>
      <c r="E32" s="31">
        <f t="shared" si="3"/>
        <v>9591.4</v>
      </c>
      <c r="F32" s="31">
        <f t="shared" si="3"/>
        <v>9323.7000000000007</v>
      </c>
      <c r="G32" s="31">
        <f t="shared" si="3"/>
        <v>9063</v>
      </c>
      <c r="H32" s="31">
        <f t="shared" si="3"/>
        <v>8876.2000000000007</v>
      </c>
      <c r="I32" s="31">
        <f t="shared" si="3"/>
        <v>8675.4</v>
      </c>
      <c r="J32" s="31">
        <f t="shared" si="3"/>
        <v>8534</v>
      </c>
      <c r="K32" s="31">
        <f t="shared" si="3"/>
        <v>8490</v>
      </c>
      <c r="L32" s="31">
        <f t="shared" si="3"/>
        <v>8477.4</v>
      </c>
      <c r="M32" s="25">
        <f t="shared" si="2"/>
        <v>91583.89999999998</v>
      </c>
    </row>
    <row r="33" spans="1:13" s="28" customFormat="1">
      <c r="A33" s="29">
        <v>29</v>
      </c>
      <c r="B33" s="26" t="s">
        <v>28</v>
      </c>
      <c r="C33" s="31">
        <f>C31*18/20</f>
        <v>97513.2</v>
      </c>
      <c r="D33" s="31">
        <f t="shared" ref="D33:L33" si="4">D31*18/20</f>
        <v>87462</v>
      </c>
      <c r="E33" s="31">
        <f t="shared" si="4"/>
        <v>86322.6</v>
      </c>
      <c r="F33" s="31">
        <f t="shared" si="4"/>
        <v>83913.3</v>
      </c>
      <c r="G33" s="31">
        <f t="shared" si="4"/>
        <v>81567</v>
      </c>
      <c r="H33" s="31">
        <f t="shared" si="4"/>
        <v>79885.8</v>
      </c>
      <c r="I33" s="31">
        <f t="shared" si="4"/>
        <v>78078.600000000006</v>
      </c>
      <c r="J33" s="31">
        <f t="shared" si="4"/>
        <v>76806</v>
      </c>
      <c r="K33" s="31">
        <f t="shared" si="4"/>
        <v>76410</v>
      </c>
      <c r="L33" s="31">
        <f t="shared" si="4"/>
        <v>76296.600000000006</v>
      </c>
      <c r="M33" s="25">
        <f t="shared" si="2"/>
        <v>824255.1</v>
      </c>
    </row>
    <row r="34" spans="1:13" s="28" customFormat="1">
      <c r="A34" s="29">
        <v>30</v>
      </c>
      <c r="B34" s="27" t="s">
        <v>29</v>
      </c>
      <c r="C34" s="23" t="e">
        <f>#REF!+#REF!+#REF!+#REF!+#REF!+#REF!+#REF!+#REF!+#REF!+#REF!+Проект!#REF!</f>
        <v>#REF!</v>
      </c>
      <c r="D34" s="23" t="e">
        <f>#REF!+#REF!+#REF!+#REF!+#REF!+#REF!+#REF!+#REF!+#REF!+#REF!+Проект!#REF!</f>
        <v>#REF!</v>
      </c>
      <c r="E34" s="23" t="e">
        <f>#REF!+#REF!+#REF!+#REF!+#REF!+#REF!+#REF!+#REF!+#REF!+#REF!+Проект!C35</f>
        <v>#REF!</v>
      </c>
      <c r="F34" s="23" t="e">
        <f>#REF!+#REF!+#REF!+#REF!+#REF!+#REF!+#REF!+#REF!+#REF!+#REF!+Проект!D35</f>
        <v>#REF!</v>
      </c>
      <c r="G34" s="23" t="e">
        <f>#REF!+#REF!+#REF!+#REF!+#REF!+#REF!+#REF!+#REF!+#REF!+#REF!+Проект!E35</f>
        <v>#REF!</v>
      </c>
      <c r="H34" s="23" t="e">
        <f>#REF!+#REF!+#REF!+#REF!+#REF!+#REF!+#REF!+#REF!+#REF!+#REF!+Проект!F35</f>
        <v>#REF!</v>
      </c>
      <c r="I34" s="23" t="e">
        <f>#REF!+#REF!+#REF!+#REF!+#REF!+#REF!+#REF!+#REF!+#REF!+#REF!+Проект!G35</f>
        <v>#REF!</v>
      </c>
      <c r="J34" s="23" t="e">
        <f>#REF!+#REF!+#REF!+#REF!+#REF!+#REF!+#REF!+#REF!+#REF!+#REF!+Проект!H35</f>
        <v>#REF!</v>
      </c>
      <c r="K34" s="23" t="e">
        <f>#REF!+#REF!+#REF!+#REF!+#REF!+#REF!+#REF!+#REF!+#REF!+#REF!+Проект!I35</f>
        <v>#REF!</v>
      </c>
      <c r="L34" s="23" t="e">
        <f>#REF!+#REF!+#REF!+#REF!+#REF!+#REF!+#REF!+#REF!+#REF!+#REF!+Проект!J35</f>
        <v>#REF!</v>
      </c>
      <c r="M34" s="25" t="e">
        <f t="shared" si="2"/>
        <v>#REF!</v>
      </c>
    </row>
    <row r="35" spans="1:13" s="28" customFormat="1">
      <c r="A35" s="29">
        <v>31</v>
      </c>
      <c r="B35" s="26" t="s">
        <v>30</v>
      </c>
      <c r="C35" s="23" t="e">
        <f>#REF!+#REF!+#REF!+#REF!+#REF!+#REF!+#REF!+#REF!+#REF!+#REF!+Проект!#REF!</f>
        <v>#REF!</v>
      </c>
      <c r="D35" s="23" t="e">
        <f>#REF!+#REF!+#REF!+#REF!+#REF!+#REF!+#REF!+#REF!+#REF!+#REF!+Проект!#REF!</f>
        <v>#REF!</v>
      </c>
      <c r="E35" s="23" t="e">
        <f>#REF!+#REF!+#REF!+#REF!+#REF!+#REF!+#REF!+#REF!+#REF!+#REF!+Проект!C36</f>
        <v>#REF!</v>
      </c>
      <c r="F35" s="23" t="e">
        <f>#REF!+#REF!+#REF!+#REF!+#REF!+#REF!+#REF!+#REF!+#REF!+#REF!+Проект!D36</f>
        <v>#REF!</v>
      </c>
      <c r="G35" s="23" t="e">
        <f>#REF!+#REF!+#REF!+#REF!+#REF!+#REF!+#REF!+#REF!+#REF!+#REF!+Проект!E36</f>
        <v>#REF!</v>
      </c>
      <c r="H35" s="23" t="e">
        <f>#REF!+#REF!+#REF!+#REF!+#REF!+#REF!+#REF!+#REF!+#REF!+#REF!+Проект!F36</f>
        <v>#REF!</v>
      </c>
      <c r="I35" s="23" t="e">
        <f>#REF!+#REF!+#REF!+#REF!+#REF!+#REF!+#REF!+#REF!+#REF!+#REF!+Проект!G36</f>
        <v>#REF!</v>
      </c>
      <c r="J35" s="23" t="e">
        <f>#REF!+#REF!+#REF!+#REF!+#REF!+#REF!+#REF!+#REF!+#REF!+#REF!+Проект!H36</f>
        <v>#REF!</v>
      </c>
      <c r="K35" s="23" t="e">
        <f>#REF!+#REF!+#REF!+#REF!+#REF!+#REF!+#REF!+#REF!+#REF!+#REF!+Проект!I36</f>
        <v>#REF!</v>
      </c>
      <c r="L35" s="23" t="e">
        <f>#REF!+#REF!+#REF!+#REF!+#REF!+#REF!+#REF!+#REF!+#REF!+#REF!+Проект!J36</f>
        <v>#REF!</v>
      </c>
      <c r="M35" s="25" t="e">
        <f t="shared" si="2"/>
        <v>#REF!</v>
      </c>
    </row>
    <row r="36" spans="1:13" s="28" customFormat="1">
      <c r="A36" s="29">
        <v>32</v>
      </c>
      <c r="B36" s="26" t="s">
        <v>31</v>
      </c>
      <c r="C36" s="23" t="e">
        <f>#REF!+#REF!+#REF!+#REF!+#REF!+#REF!+#REF!+#REF!+#REF!+#REF!+Проект!#REF!</f>
        <v>#REF!</v>
      </c>
      <c r="D36" s="23" t="e">
        <f>#REF!+#REF!+#REF!+#REF!+#REF!+#REF!+#REF!+#REF!+#REF!+#REF!+Проект!#REF!</f>
        <v>#REF!</v>
      </c>
      <c r="E36" s="23" t="e">
        <f>#REF!+#REF!+#REF!+#REF!+#REF!+#REF!+#REF!+#REF!+#REF!+#REF!+Проект!C37</f>
        <v>#REF!</v>
      </c>
      <c r="F36" s="23" t="e">
        <f>#REF!+#REF!+#REF!+#REF!+#REF!+#REF!+#REF!+#REF!+#REF!+#REF!+Проект!D37</f>
        <v>#REF!</v>
      </c>
      <c r="G36" s="23" t="e">
        <f>#REF!+#REF!+#REF!+#REF!+#REF!+#REF!+#REF!+#REF!+#REF!+#REF!+Проект!E37</f>
        <v>#REF!</v>
      </c>
      <c r="H36" s="23" t="e">
        <f>#REF!+#REF!+#REF!+#REF!+#REF!+#REF!+#REF!+#REF!+#REF!+#REF!+Проект!F37</f>
        <v>#REF!</v>
      </c>
      <c r="I36" s="23" t="e">
        <f>#REF!+#REF!+#REF!+#REF!+#REF!+#REF!+#REF!+#REF!+#REF!+#REF!+Проект!G37</f>
        <v>#REF!</v>
      </c>
      <c r="J36" s="23" t="e">
        <f>#REF!+#REF!+#REF!+#REF!+#REF!+#REF!+#REF!+#REF!+#REF!+#REF!+Проект!H37</f>
        <v>#REF!</v>
      </c>
      <c r="K36" s="23" t="e">
        <f>#REF!+#REF!+#REF!+#REF!+#REF!+#REF!+#REF!+#REF!+#REF!+#REF!+Проект!I37</f>
        <v>#REF!</v>
      </c>
      <c r="L36" s="23" t="e">
        <f>#REF!+#REF!+#REF!+#REF!+#REF!+#REF!+#REF!+#REF!+#REF!+#REF!+Проект!J37</f>
        <v>#REF!</v>
      </c>
      <c r="M36" s="25" t="e">
        <f t="shared" si="2"/>
        <v>#REF!</v>
      </c>
    </row>
    <row r="37" spans="1:13" s="28" customFormat="1">
      <c r="A37" s="29">
        <v>33</v>
      </c>
      <c r="B37" s="27" t="s">
        <v>32</v>
      </c>
      <c r="C37" s="23" t="e">
        <f>#REF!+#REF!+#REF!+#REF!+#REF!+#REF!+#REF!+#REF!+#REF!+#REF!+Проект!#REF!</f>
        <v>#REF!</v>
      </c>
      <c r="D37" s="23" t="e">
        <f>#REF!+#REF!+#REF!+#REF!+#REF!+#REF!+#REF!+#REF!+#REF!+#REF!+Проект!#REF!</f>
        <v>#REF!</v>
      </c>
      <c r="E37" s="23" t="e">
        <f>#REF!+#REF!+#REF!+#REF!+#REF!+#REF!+#REF!+#REF!+#REF!+#REF!+Проект!C38</f>
        <v>#REF!</v>
      </c>
      <c r="F37" s="23" t="e">
        <f>#REF!+#REF!+#REF!+#REF!+#REF!+#REF!+#REF!+#REF!+#REF!+#REF!+Проект!D38</f>
        <v>#REF!</v>
      </c>
      <c r="G37" s="23" t="e">
        <f>#REF!+#REF!+#REF!+#REF!+#REF!+#REF!+#REF!+#REF!+#REF!+#REF!+Проект!E38</f>
        <v>#REF!</v>
      </c>
      <c r="H37" s="23" t="e">
        <f>#REF!+#REF!+#REF!+#REF!+#REF!+#REF!+#REF!+#REF!+#REF!+#REF!+Проект!F38</f>
        <v>#REF!</v>
      </c>
      <c r="I37" s="23" t="e">
        <f>#REF!+#REF!+#REF!+#REF!+#REF!+#REF!+#REF!+#REF!+#REF!+#REF!+Проект!G38</f>
        <v>#REF!</v>
      </c>
      <c r="J37" s="23" t="e">
        <f>#REF!+#REF!+#REF!+#REF!+#REF!+#REF!+#REF!+#REF!+#REF!+#REF!+Проект!H38</f>
        <v>#REF!</v>
      </c>
      <c r="K37" s="23" t="e">
        <f>#REF!+#REF!+#REF!+#REF!+#REF!+#REF!+#REF!+#REF!+#REF!+#REF!+Проект!I38</f>
        <v>#REF!</v>
      </c>
      <c r="L37" s="23" t="e">
        <f>#REF!+#REF!+#REF!+#REF!+#REF!+#REF!+#REF!+#REF!+#REF!+#REF!+Проект!J38</f>
        <v>#REF!</v>
      </c>
      <c r="M37" s="25" t="e">
        <f t="shared" si="2"/>
        <v>#REF!</v>
      </c>
    </row>
    <row r="38" spans="1:13" s="28" customFormat="1">
      <c r="A38" s="29">
        <v>34</v>
      </c>
      <c r="B38" s="27" t="s">
        <v>33</v>
      </c>
      <c r="C38" s="23" t="e">
        <f>#REF!+#REF!+#REF!+#REF!+#REF!+#REF!+#REF!+#REF!+#REF!+#REF!+Проект!#REF!</f>
        <v>#REF!</v>
      </c>
      <c r="D38" s="23" t="e">
        <f>#REF!+#REF!+#REF!+#REF!+#REF!+#REF!+#REF!+#REF!+#REF!+#REF!+Проект!#REF!</f>
        <v>#REF!</v>
      </c>
      <c r="E38" s="23" t="e">
        <f>#REF!+#REF!+#REF!+#REF!+#REF!+#REF!+#REF!+#REF!+#REF!+#REF!+Проект!C39</f>
        <v>#REF!</v>
      </c>
      <c r="F38" s="23" t="e">
        <f>#REF!+#REF!+#REF!+#REF!+#REF!+#REF!+#REF!+#REF!+#REF!+#REF!+Проект!D39</f>
        <v>#REF!</v>
      </c>
      <c r="G38" s="23" t="e">
        <f>#REF!+#REF!+#REF!+#REF!+#REF!+#REF!+#REF!+#REF!+#REF!+#REF!+Проект!E39</f>
        <v>#REF!</v>
      </c>
      <c r="H38" s="23" t="e">
        <f>#REF!+#REF!+#REF!+#REF!+#REF!+#REF!+#REF!+#REF!+#REF!+#REF!+Проект!F39</f>
        <v>#REF!</v>
      </c>
      <c r="I38" s="23" t="e">
        <f>#REF!+#REF!+#REF!+#REF!+#REF!+#REF!+#REF!+#REF!+#REF!+#REF!+Проект!G39</f>
        <v>#REF!</v>
      </c>
      <c r="J38" s="23" t="e">
        <f>#REF!+#REF!+#REF!+#REF!+#REF!+#REF!+#REF!+#REF!+#REF!+#REF!+Проект!H39</f>
        <v>#REF!</v>
      </c>
      <c r="K38" s="23" t="e">
        <f>#REF!+#REF!+#REF!+#REF!+#REF!+#REF!+#REF!+#REF!+#REF!+#REF!+Проект!I39</f>
        <v>#REF!</v>
      </c>
      <c r="L38" s="23" t="e">
        <f>#REF!+#REF!+#REF!+#REF!+#REF!+#REF!+#REF!+#REF!+#REF!+#REF!+Проект!J39</f>
        <v>#REF!</v>
      </c>
      <c r="M38" s="25" t="e">
        <f t="shared" si="2"/>
        <v>#REF!</v>
      </c>
    </row>
    <row r="39" spans="1:13" s="9" customFormat="1">
      <c r="A39" s="21">
        <v>35</v>
      </c>
      <c r="B39" s="10" t="s">
        <v>30</v>
      </c>
      <c r="C39" s="18" t="e">
        <f>#REF!+#REF!+#REF!+#REF!+#REF!+#REF!+#REF!+#REF!+#REF!+#REF!+Проект!#REF!</f>
        <v>#REF!</v>
      </c>
      <c r="D39" s="18" t="e">
        <f>#REF!+#REF!+#REF!+#REF!+#REF!+#REF!+#REF!+#REF!+#REF!+#REF!+Проект!#REF!</f>
        <v>#REF!</v>
      </c>
      <c r="E39" s="18" t="e">
        <f>#REF!+#REF!+#REF!+#REF!+#REF!+#REF!+#REF!+#REF!+#REF!+#REF!+Проект!C40</f>
        <v>#REF!</v>
      </c>
      <c r="F39" s="18" t="e">
        <f>#REF!+#REF!+#REF!+#REF!+#REF!+#REF!+#REF!+#REF!+#REF!+#REF!+Проект!D40</f>
        <v>#REF!</v>
      </c>
      <c r="G39" s="18" t="e">
        <f>#REF!+#REF!+#REF!+#REF!+#REF!+#REF!+#REF!+#REF!+#REF!+#REF!+Проект!E40</f>
        <v>#REF!</v>
      </c>
      <c r="H39" s="18" t="e">
        <f>#REF!+#REF!+#REF!+#REF!+#REF!+#REF!+#REF!+#REF!+#REF!+#REF!+Проект!F40</f>
        <v>#REF!</v>
      </c>
      <c r="I39" s="18" t="e">
        <f>#REF!+#REF!+#REF!+#REF!+#REF!+#REF!+#REF!+#REF!+#REF!+#REF!+Проект!G40</f>
        <v>#REF!</v>
      </c>
      <c r="J39" s="18" t="e">
        <f>#REF!+#REF!+#REF!+#REF!+#REF!+#REF!+#REF!+#REF!+#REF!+#REF!+Проект!H40</f>
        <v>#REF!</v>
      </c>
      <c r="K39" s="18" t="e">
        <f>#REF!+#REF!+#REF!+#REF!+#REF!+#REF!+#REF!+#REF!+#REF!+#REF!+Проект!I40</f>
        <v>#REF!</v>
      </c>
      <c r="L39" s="18" t="e">
        <f>#REF!+#REF!+#REF!+#REF!+#REF!+#REF!+#REF!+#REF!+#REF!+#REF!+Проект!J40</f>
        <v>#REF!</v>
      </c>
      <c r="M39" s="20" t="e">
        <f t="shared" si="2"/>
        <v>#REF!</v>
      </c>
    </row>
    <row r="40" spans="1:13" s="9" customFormat="1">
      <c r="A40" s="21">
        <v>36</v>
      </c>
      <c r="B40" s="10" t="s">
        <v>31</v>
      </c>
      <c r="C40" s="18" t="e">
        <f>#REF!+#REF!+#REF!+#REF!+#REF!+#REF!+#REF!+#REF!+#REF!+#REF!+Проект!#REF!</f>
        <v>#REF!</v>
      </c>
      <c r="D40" s="18" t="e">
        <f>#REF!+#REF!+#REF!+#REF!+#REF!+#REF!+#REF!+#REF!+#REF!+#REF!+Проект!#REF!</f>
        <v>#REF!</v>
      </c>
      <c r="E40" s="18" t="e">
        <f>#REF!+#REF!+#REF!+#REF!+#REF!+#REF!+#REF!+#REF!+#REF!+#REF!+Проект!C41</f>
        <v>#REF!</v>
      </c>
      <c r="F40" s="18" t="e">
        <f>#REF!+#REF!+#REF!+#REF!+#REF!+#REF!+#REF!+#REF!+#REF!+#REF!+Проект!D41</f>
        <v>#REF!</v>
      </c>
      <c r="G40" s="18" t="e">
        <f>#REF!+#REF!+#REF!+#REF!+#REF!+#REF!+#REF!+#REF!+#REF!+#REF!+Проект!E41</f>
        <v>#REF!</v>
      </c>
      <c r="H40" s="18" t="e">
        <f>#REF!+#REF!+#REF!+#REF!+#REF!+#REF!+#REF!+#REF!+#REF!+#REF!+Проект!F41</f>
        <v>#REF!</v>
      </c>
      <c r="I40" s="18" t="e">
        <f>#REF!+#REF!+#REF!+#REF!+#REF!+#REF!+#REF!+#REF!+#REF!+#REF!+Проект!G41</f>
        <v>#REF!</v>
      </c>
      <c r="J40" s="18" t="e">
        <f>#REF!+#REF!+#REF!+#REF!+#REF!+#REF!+#REF!+#REF!+#REF!+#REF!+Проект!H41</f>
        <v>#REF!</v>
      </c>
      <c r="K40" s="18" t="e">
        <f>#REF!+#REF!+#REF!+#REF!+#REF!+#REF!+#REF!+#REF!+#REF!+#REF!+Проект!I41</f>
        <v>#REF!</v>
      </c>
      <c r="L40" s="18" t="e">
        <f>#REF!+#REF!+#REF!+#REF!+#REF!+#REF!+#REF!+#REF!+#REF!+#REF!+Проект!J41</f>
        <v>#REF!</v>
      </c>
      <c r="M40" s="20" t="e">
        <f t="shared" si="2"/>
        <v>#REF!</v>
      </c>
    </row>
    <row r="41" spans="1:13" s="9" customFormat="1">
      <c r="A41" s="21">
        <v>37</v>
      </c>
      <c r="B41" s="10" t="s">
        <v>34</v>
      </c>
      <c r="C41" s="18" t="e">
        <f>#REF!+#REF!+#REF!+#REF!+#REF!+#REF!+#REF!+#REF!+#REF!+#REF!+Проект!#REF!</f>
        <v>#REF!</v>
      </c>
      <c r="D41" s="18" t="e">
        <f>#REF!+#REF!+#REF!+#REF!+#REF!+#REF!+#REF!+#REF!+#REF!+#REF!+Проект!#REF!</f>
        <v>#REF!</v>
      </c>
      <c r="E41" s="18" t="e">
        <f>#REF!+#REF!+#REF!+#REF!+#REF!+#REF!+#REF!+#REF!+#REF!+#REF!+Проект!C43</f>
        <v>#REF!</v>
      </c>
      <c r="F41" s="18" t="e">
        <f>#REF!+#REF!+#REF!+#REF!+#REF!+#REF!+#REF!+#REF!+#REF!+#REF!+Проект!D43</f>
        <v>#REF!</v>
      </c>
      <c r="G41" s="18" t="e">
        <f>#REF!+#REF!+#REF!+#REF!+#REF!+#REF!+#REF!+#REF!+#REF!+#REF!+Проект!E43</f>
        <v>#REF!</v>
      </c>
      <c r="H41" s="18" t="e">
        <f>#REF!+#REF!+#REF!+#REF!+#REF!+#REF!+#REF!+#REF!+#REF!+#REF!+Проект!F43</f>
        <v>#REF!</v>
      </c>
      <c r="I41" s="18" t="e">
        <f>#REF!+#REF!+#REF!+#REF!+#REF!+#REF!+#REF!+#REF!+#REF!+#REF!+Проект!G43</f>
        <v>#REF!</v>
      </c>
      <c r="J41" s="18" t="e">
        <f>#REF!+#REF!+#REF!+#REF!+#REF!+#REF!+#REF!+#REF!+#REF!+#REF!+Проект!H43</f>
        <v>#REF!</v>
      </c>
      <c r="K41" s="18" t="e">
        <f>#REF!+#REF!+#REF!+#REF!+#REF!+#REF!+#REF!+#REF!+#REF!+#REF!+Проект!I43</f>
        <v>#REF!</v>
      </c>
      <c r="L41" s="18" t="e">
        <f>#REF!+#REF!+#REF!+#REF!+#REF!+#REF!+#REF!+#REF!+#REF!+#REF!+Проект!J43</f>
        <v>#REF!</v>
      </c>
      <c r="M41" s="20" t="e">
        <f t="shared" si="2"/>
        <v>#REF!</v>
      </c>
    </row>
    <row r="42" spans="1:13" s="9" customFormat="1">
      <c r="A42" s="21">
        <v>38</v>
      </c>
      <c r="B42" s="10" t="s">
        <v>35</v>
      </c>
      <c r="C42" s="18" t="e">
        <f>#REF!+#REF!+#REF!+#REF!+#REF!+#REF!+#REF!+#REF!+#REF!+#REF!+Проект!#REF!</f>
        <v>#REF!</v>
      </c>
      <c r="D42" s="18" t="e">
        <f>#REF!+#REF!+#REF!+#REF!+#REF!+#REF!+#REF!+#REF!+#REF!+#REF!+Проект!#REF!</f>
        <v>#REF!</v>
      </c>
      <c r="E42" s="18" t="e">
        <f>#REF!+#REF!+#REF!+#REF!+#REF!+#REF!+#REF!+#REF!+#REF!+#REF!+Проект!C44</f>
        <v>#REF!</v>
      </c>
      <c r="F42" s="18" t="e">
        <f>#REF!+#REF!+#REF!+#REF!+#REF!+#REF!+#REF!+#REF!+#REF!+#REF!+Проект!D44</f>
        <v>#REF!</v>
      </c>
      <c r="G42" s="18" t="e">
        <f>#REF!+#REF!+#REF!+#REF!+#REF!+#REF!+#REF!+#REF!+#REF!+#REF!+Проект!E44</f>
        <v>#REF!</v>
      </c>
      <c r="H42" s="18" t="e">
        <f>#REF!+#REF!+#REF!+#REF!+#REF!+#REF!+#REF!+#REF!+#REF!+#REF!+Проект!F44</f>
        <v>#REF!</v>
      </c>
      <c r="I42" s="18" t="e">
        <f>#REF!+#REF!+#REF!+#REF!+#REF!+#REF!+#REF!+#REF!+#REF!+#REF!+Проект!G44</f>
        <v>#REF!</v>
      </c>
      <c r="J42" s="18" t="e">
        <f>#REF!+#REF!+#REF!+#REF!+#REF!+#REF!+#REF!+#REF!+#REF!+#REF!+Проект!H44</f>
        <v>#REF!</v>
      </c>
      <c r="K42" s="18" t="e">
        <f>#REF!+#REF!+#REF!+#REF!+#REF!+#REF!+#REF!+#REF!+#REF!+#REF!+Проект!I44</f>
        <v>#REF!</v>
      </c>
      <c r="L42" s="18" t="e">
        <f>#REF!+#REF!+#REF!+#REF!+#REF!+#REF!+#REF!+#REF!+#REF!+#REF!+Проект!J44</f>
        <v>#REF!</v>
      </c>
      <c r="M42" s="20" t="e">
        <f t="shared" si="2"/>
        <v>#REF!</v>
      </c>
    </row>
    <row r="43" spans="1:13" s="9" customFormat="1" ht="15" customHeight="1">
      <c r="A43" s="21">
        <v>39</v>
      </c>
      <c r="B43" s="10" t="s">
        <v>36</v>
      </c>
      <c r="C43" s="18" t="e">
        <f>#REF!+#REF!+#REF!+#REF!+#REF!+#REF!+#REF!+#REF!+#REF!+#REF!+Проект!#REF!</f>
        <v>#REF!</v>
      </c>
      <c r="D43" s="18" t="e">
        <f>#REF!+#REF!+#REF!+#REF!+#REF!+#REF!+#REF!+#REF!+#REF!+#REF!+Проект!#REF!</f>
        <v>#REF!</v>
      </c>
      <c r="E43" s="18" t="e">
        <f>#REF!+#REF!+#REF!+#REF!+#REF!+#REF!+#REF!+#REF!+#REF!+#REF!+Проект!C45</f>
        <v>#REF!</v>
      </c>
      <c r="F43" s="18" t="e">
        <f>#REF!+#REF!+#REF!+#REF!+#REF!+#REF!+#REF!+#REF!+#REF!+#REF!+Проект!D45</f>
        <v>#REF!</v>
      </c>
      <c r="G43" s="18" t="e">
        <f>#REF!+#REF!+#REF!+#REF!+#REF!+#REF!+#REF!+#REF!+#REF!+#REF!+Проект!E45</f>
        <v>#REF!</v>
      </c>
      <c r="H43" s="18" t="e">
        <f>#REF!+#REF!+#REF!+#REF!+#REF!+#REF!+#REF!+#REF!+#REF!+#REF!+Проект!F45</f>
        <v>#REF!</v>
      </c>
      <c r="I43" s="18" t="e">
        <f>#REF!+#REF!+#REF!+#REF!+#REF!+#REF!+#REF!+#REF!+#REF!+#REF!+Проект!G45</f>
        <v>#REF!</v>
      </c>
      <c r="J43" s="18" t="e">
        <f>#REF!+#REF!+#REF!+#REF!+#REF!+#REF!+#REF!+#REF!+#REF!+#REF!+Проект!H45</f>
        <v>#REF!</v>
      </c>
      <c r="K43" s="18" t="e">
        <f>#REF!+#REF!+#REF!+#REF!+#REF!+#REF!+#REF!+#REF!+#REF!+#REF!+Проект!I45</f>
        <v>#REF!</v>
      </c>
      <c r="L43" s="18" t="e">
        <f>#REF!+#REF!+#REF!+#REF!+#REF!+#REF!+#REF!+#REF!+#REF!+#REF!+Проект!J45</f>
        <v>#REF!</v>
      </c>
      <c r="M43" s="20" t="e">
        <f t="shared" si="2"/>
        <v>#REF!</v>
      </c>
    </row>
    <row r="44" spans="1:13" s="9" customFormat="1">
      <c r="A44" s="21">
        <v>40</v>
      </c>
      <c r="B44" s="19" t="s">
        <v>37</v>
      </c>
      <c r="C44" s="18" t="e">
        <f>#REF!+#REF!+#REF!+#REF!+#REF!+#REF!+#REF!+#REF!+#REF!+#REF!+Проект!#REF!</f>
        <v>#REF!</v>
      </c>
      <c r="D44" s="18" t="e">
        <f>#REF!+#REF!+#REF!+#REF!+#REF!+#REF!+#REF!+#REF!+#REF!+#REF!+Проект!#REF!</f>
        <v>#REF!</v>
      </c>
      <c r="E44" s="18" t="e">
        <f>#REF!+#REF!+#REF!+#REF!+#REF!+#REF!+#REF!+#REF!+#REF!+#REF!+Проект!C46</f>
        <v>#REF!</v>
      </c>
      <c r="F44" s="18" t="e">
        <f>#REF!+#REF!+#REF!+#REF!+#REF!+#REF!+#REF!+#REF!+#REF!+#REF!+Проект!D46</f>
        <v>#REF!</v>
      </c>
      <c r="G44" s="18" t="e">
        <f>#REF!+#REF!+#REF!+#REF!+#REF!+#REF!+#REF!+#REF!+#REF!+#REF!+Проект!E46</f>
        <v>#REF!</v>
      </c>
      <c r="H44" s="18" t="e">
        <f>#REF!+#REF!+#REF!+#REF!+#REF!+#REF!+#REF!+#REF!+#REF!+#REF!+Проект!F46</f>
        <v>#REF!</v>
      </c>
      <c r="I44" s="18" t="e">
        <f>#REF!+#REF!+#REF!+#REF!+#REF!+#REF!+#REF!+#REF!+#REF!+#REF!+Проект!G46</f>
        <v>#REF!</v>
      </c>
      <c r="J44" s="18" t="e">
        <f>#REF!+#REF!+#REF!+#REF!+#REF!+#REF!+#REF!+#REF!+#REF!+#REF!+Проект!H46</f>
        <v>#REF!</v>
      </c>
      <c r="K44" s="18" t="e">
        <f>#REF!+#REF!+#REF!+#REF!+#REF!+#REF!+#REF!+#REF!+#REF!+#REF!+Проект!I46</f>
        <v>#REF!</v>
      </c>
      <c r="L44" s="18" t="e">
        <f>#REF!+#REF!+#REF!+#REF!+#REF!+#REF!+#REF!+#REF!+#REF!+#REF!+Проект!J46</f>
        <v>#REF!</v>
      </c>
      <c r="M44" s="20" t="e">
        <f t="shared" si="2"/>
        <v>#REF!</v>
      </c>
    </row>
    <row r="45" spans="1:13" s="9" customFormat="1">
      <c r="A45" s="21">
        <v>41</v>
      </c>
      <c r="B45" s="10" t="s">
        <v>38</v>
      </c>
      <c r="C45" s="18" t="e">
        <f>#REF!+#REF!+#REF!+#REF!+#REF!+#REF!+#REF!+#REF!+#REF!+#REF!+Проект!#REF!</f>
        <v>#REF!</v>
      </c>
      <c r="D45" s="18" t="e">
        <f>#REF!+#REF!+#REF!+#REF!+#REF!+#REF!+#REF!+#REF!+#REF!+#REF!+Проект!#REF!</f>
        <v>#REF!</v>
      </c>
      <c r="E45" s="18" t="e">
        <f>#REF!+#REF!+#REF!+#REF!+#REF!+#REF!+#REF!+#REF!+#REF!+#REF!+Проект!C47</f>
        <v>#REF!</v>
      </c>
      <c r="F45" s="18" t="e">
        <f>#REF!+#REF!+#REF!+#REF!+#REF!+#REF!+#REF!+#REF!+#REF!+#REF!+Проект!D47</f>
        <v>#REF!</v>
      </c>
      <c r="G45" s="18" t="e">
        <f>#REF!+#REF!+#REF!+#REF!+#REF!+#REF!+#REF!+#REF!+#REF!+#REF!+Проект!E47</f>
        <v>#REF!</v>
      </c>
      <c r="H45" s="18" t="e">
        <f>#REF!+#REF!+#REF!+#REF!+#REF!+#REF!+#REF!+#REF!+#REF!+#REF!+Проект!F47</f>
        <v>#REF!</v>
      </c>
      <c r="I45" s="18" t="e">
        <f>#REF!+#REF!+#REF!+#REF!+#REF!+#REF!+#REF!+#REF!+#REF!+#REF!+Проект!G47</f>
        <v>#REF!</v>
      </c>
      <c r="J45" s="18" t="e">
        <f>#REF!+#REF!+#REF!+#REF!+#REF!+#REF!+#REF!+#REF!+#REF!+#REF!+Проект!H47</f>
        <v>#REF!</v>
      </c>
      <c r="K45" s="18" t="e">
        <f>#REF!+#REF!+#REF!+#REF!+#REF!+#REF!+#REF!+#REF!+#REF!+#REF!+Проект!I47</f>
        <v>#REF!</v>
      </c>
      <c r="L45" s="18" t="e">
        <f>#REF!+#REF!+#REF!+#REF!+#REF!+#REF!+#REF!+#REF!+#REF!+#REF!+Проект!J47</f>
        <v>#REF!</v>
      </c>
      <c r="M45" s="20" t="e">
        <f t="shared" si="2"/>
        <v>#REF!</v>
      </c>
    </row>
    <row r="46" spans="1:13" s="9" customFormat="1">
      <c r="A46" s="21">
        <v>42</v>
      </c>
      <c r="B46" s="10" t="s">
        <v>39</v>
      </c>
      <c r="C46" s="18" t="e">
        <f>#REF!+#REF!+#REF!+#REF!+#REF!+#REF!+#REF!+#REF!+#REF!+#REF!+Проект!#REF!</f>
        <v>#REF!</v>
      </c>
      <c r="D46" s="18" t="e">
        <f>#REF!+#REF!+#REF!+#REF!+#REF!+#REF!+#REF!+#REF!+#REF!+#REF!+Проект!#REF!</f>
        <v>#REF!</v>
      </c>
      <c r="E46" s="18" t="e">
        <f>#REF!+#REF!+#REF!+#REF!+#REF!+#REF!+#REF!+#REF!+#REF!+#REF!+Проект!C48</f>
        <v>#REF!</v>
      </c>
      <c r="F46" s="18" t="e">
        <f>#REF!+#REF!+#REF!+#REF!+#REF!+#REF!+#REF!+#REF!+#REF!+#REF!+Проект!D48</f>
        <v>#REF!</v>
      </c>
      <c r="G46" s="18" t="e">
        <f>#REF!+#REF!+#REF!+#REF!+#REF!+#REF!+#REF!+#REF!+#REF!+#REF!+Проект!E48</f>
        <v>#REF!</v>
      </c>
      <c r="H46" s="18" t="e">
        <f>#REF!+#REF!+#REF!+#REF!+#REF!+#REF!+#REF!+#REF!+#REF!+#REF!+Проект!F48</f>
        <v>#REF!</v>
      </c>
      <c r="I46" s="18" t="e">
        <f>#REF!+#REF!+#REF!+#REF!+#REF!+#REF!+#REF!+#REF!+#REF!+#REF!+Проект!G48</f>
        <v>#REF!</v>
      </c>
      <c r="J46" s="18" t="e">
        <f>#REF!+#REF!+#REF!+#REF!+#REF!+#REF!+#REF!+#REF!+#REF!+#REF!+Проект!H48</f>
        <v>#REF!</v>
      </c>
      <c r="K46" s="18" t="e">
        <f>#REF!+#REF!+#REF!+#REF!+#REF!+#REF!+#REF!+#REF!+#REF!+#REF!+Проект!I48</f>
        <v>#REF!</v>
      </c>
      <c r="L46" s="18" t="e">
        <f>#REF!+#REF!+#REF!+#REF!+#REF!+#REF!+#REF!+#REF!+#REF!+#REF!+Проект!J48</f>
        <v>#REF!</v>
      </c>
      <c r="M46" s="20" t="e">
        <f t="shared" si="2"/>
        <v>#REF!</v>
      </c>
    </row>
    <row r="47" spans="1:13" s="9" customFormat="1" ht="15" customHeight="1">
      <c r="A47" s="21">
        <v>43</v>
      </c>
      <c r="B47" s="10" t="s">
        <v>40</v>
      </c>
      <c r="C47" s="18" t="e">
        <f>#REF!+#REF!+#REF!+#REF!+#REF!+#REF!+#REF!+#REF!+#REF!+#REF!+Проект!#REF!</f>
        <v>#REF!</v>
      </c>
      <c r="D47" s="18" t="e">
        <f>#REF!+#REF!+#REF!+#REF!+#REF!+#REF!+#REF!+#REF!+#REF!+#REF!+Проект!#REF!</f>
        <v>#REF!</v>
      </c>
      <c r="E47" s="18" t="e">
        <f>#REF!+#REF!+#REF!+#REF!+#REF!+#REF!+#REF!+#REF!+#REF!+#REF!+Проект!C49</f>
        <v>#REF!</v>
      </c>
      <c r="F47" s="18" t="e">
        <f>#REF!+#REF!+#REF!+#REF!+#REF!+#REF!+#REF!+#REF!+#REF!+#REF!+Проект!D49</f>
        <v>#REF!</v>
      </c>
      <c r="G47" s="18" t="e">
        <f>#REF!+#REF!+#REF!+#REF!+#REF!+#REF!+#REF!+#REF!+#REF!+#REF!+Проект!E49</f>
        <v>#REF!</v>
      </c>
      <c r="H47" s="18" t="e">
        <f>#REF!+#REF!+#REF!+#REF!+#REF!+#REF!+#REF!+#REF!+#REF!+#REF!+Проект!F49</f>
        <v>#REF!</v>
      </c>
      <c r="I47" s="18" t="e">
        <f>#REF!+#REF!+#REF!+#REF!+#REF!+#REF!+#REF!+#REF!+#REF!+#REF!+Проект!G49</f>
        <v>#REF!</v>
      </c>
      <c r="J47" s="18" t="e">
        <f>#REF!+#REF!+#REF!+#REF!+#REF!+#REF!+#REF!+#REF!+#REF!+#REF!+Проект!H49</f>
        <v>#REF!</v>
      </c>
      <c r="K47" s="18" t="e">
        <f>#REF!+#REF!+#REF!+#REF!+#REF!+#REF!+#REF!+#REF!+#REF!+#REF!+Проект!I49</f>
        <v>#REF!</v>
      </c>
      <c r="L47" s="18" t="e">
        <f>#REF!+#REF!+#REF!+#REF!+#REF!+#REF!+#REF!+#REF!+#REF!+#REF!+Проект!J49</f>
        <v>#REF!</v>
      </c>
      <c r="M47" s="20" t="e">
        <f t="shared" si="2"/>
        <v>#REF!</v>
      </c>
    </row>
    <row r="48" spans="1:13" s="38" customFormat="1">
      <c r="A48" s="34">
        <v>44</v>
      </c>
      <c r="B48" s="35" t="s">
        <v>41</v>
      </c>
      <c r="C48" s="36" t="e">
        <f>#REF!+#REF!+#REF!+#REF!+#REF!+#REF!+#REF!+#REF!+#REF!+#REF!+Проект!#REF!</f>
        <v>#REF!</v>
      </c>
      <c r="D48" s="36" t="e">
        <f>#REF!+#REF!+#REF!+#REF!+#REF!+#REF!+#REF!+#REF!+#REF!+#REF!+Проект!#REF!</f>
        <v>#REF!</v>
      </c>
      <c r="E48" s="36" t="e">
        <f>#REF!+#REF!+#REF!+#REF!+#REF!+#REF!+#REF!+#REF!+#REF!+#REF!+Проект!C50</f>
        <v>#REF!</v>
      </c>
      <c r="F48" s="36" t="e">
        <f>#REF!+#REF!+#REF!+#REF!+#REF!+#REF!+#REF!+#REF!+#REF!+#REF!+Проект!D50</f>
        <v>#REF!</v>
      </c>
      <c r="G48" s="36" t="e">
        <f>#REF!+#REF!+#REF!+#REF!+#REF!+#REF!+#REF!+#REF!+#REF!+#REF!+Проект!E50</f>
        <v>#REF!</v>
      </c>
      <c r="H48" s="36" t="e">
        <f>#REF!+#REF!+#REF!+#REF!+#REF!+#REF!+#REF!+#REF!+#REF!+#REF!+Проект!F50</f>
        <v>#REF!</v>
      </c>
      <c r="I48" s="36" t="e">
        <f>#REF!+#REF!+#REF!+#REF!+#REF!+#REF!+#REF!+#REF!+#REF!+#REF!+Проект!G50</f>
        <v>#REF!</v>
      </c>
      <c r="J48" s="36" t="e">
        <f>#REF!+#REF!+#REF!+#REF!+#REF!+#REF!+#REF!+#REF!+#REF!+#REF!+Проект!H50</f>
        <v>#REF!</v>
      </c>
      <c r="K48" s="36" t="e">
        <f>#REF!+#REF!+#REF!+#REF!+#REF!+#REF!+#REF!+#REF!+#REF!+#REF!+Проект!I50</f>
        <v>#REF!</v>
      </c>
      <c r="L48" s="36" t="e">
        <f>#REF!+#REF!+#REF!+#REF!+#REF!+#REF!+#REF!+#REF!+#REF!+#REF!+Проект!J50</f>
        <v>#REF!</v>
      </c>
      <c r="M48" s="37" t="e">
        <f t="shared" si="2"/>
        <v>#REF!</v>
      </c>
    </row>
    <row r="49" spans="1:13" s="9" customFormat="1">
      <c r="A49" s="21">
        <v>45</v>
      </c>
      <c r="B49" s="10" t="s">
        <v>42</v>
      </c>
      <c r="C49" s="18" t="e">
        <f>#REF!+#REF!+#REF!+#REF!+#REF!+#REF!+#REF!+#REF!+#REF!+#REF!+Проект!#REF!</f>
        <v>#REF!</v>
      </c>
      <c r="D49" s="18" t="e">
        <f>#REF!+#REF!+#REF!+#REF!+#REF!+#REF!+#REF!+#REF!+#REF!+#REF!+Проект!#REF!</f>
        <v>#REF!</v>
      </c>
      <c r="E49" s="18" t="e">
        <f>#REF!+#REF!+#REF!+#REF!+#REF!+#REF!+#REF!+#REF!+#REF!+#REF!+Проект!C51</f>
        <v>#REF!</v>
      </c>
      <c r="F49" s="18" t="e">
        <f>#REF!+#REF!+#REF!+#REF!+#REF!+#REF!+#REF!+#REF!+#REF!+#REF!+Проект!D51</f>
        <v>#REF!</v>
      </c>
      <c r="G49" s="18" t="e">
        <f>#REF!+#REF!+#REF!+#REF!+#REF!+#REF!+#REF!+#REF!+#REF!+#REF!+Проект!E51</f>
        <v>#REF!</v>
      </c>
      <c r="H49" s="18" t="e">
        <f>#REF!+#REF!+#REF!+#REF!+#REF!+#REF!+#REF!+#REF!+#REF!+#REF!+Проект!F51</f>
        <v>#REF!</v>
      </c>
      <c r="I49" s="18" t="e">
        <f>#REF!+#REF!+#REF!+#REF!+#REF!+#REF!+#REF!+#REF!+#REF!+#REF!+Проект!G51</f>
        <v>#REF!</v>
      </c>
      <c r="J49" s="18" t="e">
        <f>#REF!+#REF!+#REF!+#REF!+#REF!+#REF!+#REF!+#REF!+#REF!+#REF!+Проект!H51</f>
        <v>#REF!</v>
      </c>
      <c r="K49" s="18" t="e">
        <f>#REF!+#REF!+#REF!+#REF!+#REF!+#REF!+#REF!+#REF!+#REF!+#REF!+Проект!I51</f>
        <v>#REF!</v>
      </c>
      <c r="L49" s="18" t="e">
        <f>#REF!+#REF!+#REF!+#REF!+#REF!+#REF!+#REF!+#REF!+#REF!+#REF!+Проект!J51</f>
        <v>#REF!</v>
      </c>
      <c r="M49" s="20" t="e">
        <f t="shared" si="2"/>
        <v>#REF!</v>
      </c>
    </row>
    <row r="50" spans="1:13" s="9" customFormat="1">
      <c r="A50" s="21">
        <v>46</v>
      </c>
      <c r="B50" s="10" t="s">
        <v>43</v>
      </c>
      <c r="C50" s="18" t="e">
        <f>#REF!+#REF!+#REF!+#REF!+#REF!+#REF!+#REF!+#REF!+#REF!+#REF!+Проект!#REF!</f>
        <v>#REF!</v>
      </c>
      <c r="D50" s="18" t="e">
        <f>#REF!+#REF!+#REF!+#REF!+#REF!+#REF!+#REF!+#REF!+#REF!+#REF!+Проект!#REF!</f>
        <v>#REF!</v>
      </c>
      <c r="E50" s="18" t="e">
        <f>#REF!+#REF!+#REF!+#REF!+#REF!+#REF!+#REF!+#REF!+#REF!+#REF!+Проект!C52</f>
        <v>#REF!</v>
      </c>
      <c r="F50" s="18" t="e">
        <f>#REF!+#REF!+#REF!+#REF!+#REF!+#REF!+#REF!+#REF!+#REF!+#REF!+Проект!D52</f>
        <v>#REF!</v>
      </c>
      <c r="G50" s="18" t="e">
        <f>#REF!+#REF!+#REF!+#REF!+#REF!+#REF!+#REF!+#REF!+#REF!+#REF!+Проект!E52</f>
        <v>#REF!</v>
      </c>
      <c r="H50" s="18" t="e">
        <f>#REF!+#REF!+#REF!+#REF!+#REF!+#REF!+#REF!+#REF!+#REF!+#REF!+Проект!F52</f>
        <v>#REF!</v>
      </c>
      <c r="I50" s="18" t="e">
        <f>#REF!+#REF!+#REF!+#REF!+#REF!+#REF!+#REF!+#REF!+#REF!+#REF!+Проект!G52</f>
        <v>#REF!</v>
      </c>
      <c r="J50" s="18" t="e">
        <f>#REF!+#REF!+#REF!+#REF!+#REF!+#REF!+#REF!+#REF!+#REF!+#REF!+Проект!H52</f>
        <v>#REF!</v>
      </c>
      <c r="K50" s="18" t="e">
        <f>#REF!+#REF!+#REF!+#REF!+#REF!+#REF!+#REF!+#REF!+#REF!+#REF!+Проект!I52</f>
        <v>#REF!</v>
      </c>
      <c r="L50" s="18" t="e">
        <f>#REF!+#REF!+#REF!+#REF!+#REF!+#REF!+#REF!+#REF!+#REF!+#REF!+Проект!J52</f>
        <v>#REF!</v>
      </c>
      <c r="M50" s="20" t="e">
        <f t="shared" si="2"/>
        <v>#REF!</v>
      </c>
    </row>
    <row r="51" spans="1:13" s="9" customFormat="1">
      <c r="A51" s="21">
        <v>47</v>
      </c>
      <c r="B51" s="10" t="s">
        <v>44</v>
      </c>
      <c r="C51" s="18" t="e">
        <f>#REF!+#REF!+#REF!+#REF!+#REF!+#REF!+#REF!+#REF!+#REF!+#REF!+Проект!#REF!</f>
        <v>#REF!</v>
      </c>
      <c r="D51" s="18" t="e">
        <f>#REF!+#REF!+#REF!+#REF!+#REF!+#REF!+#REF!+#REF!+#REF!+#REF!+Проект!#REF!</f>
        <v>#REF!</v>
      </c>
      <c r="E51" s="18" t="e">
        <f>#REF!+#REF!+#REF!+#REF!+#REF!+#REF!+#REF!+#REF!+#REF!+#REF!+Проект!C53</f>
        <v>#REF!</v>
      </c>
      <c r="F51" s="18" t="e">
        <f>#REF!+#REF!+#REF!+#REF!+#REF!+#REF!+#REF!+#REF!+#REF!+#REF!+Проект!D53</f>
        <v>#REF!</v>
      </c>
      <c r="G51" s="18" t="e">
        <f>#REF!+#REF!+#REF!+#REF!+#REF!+#REF!+#REF!+#REF!+#REF!+#REF!+Проект!E53</f>
        <v>#REF!</v>
      </c>
      <c r="H51" s="18" t="e">
        <f>#REF!+#REF!+#REF!+#REF!+#REF!+#REF!+#REF!+#REF!+#REF!+#REF!+Проект!F53</f>
        <v>#REF!</v>
      </c>
      <c r="I51" s="18" t="e">
        <f>#REF!+#REF!+#REF!+#REF!+#REF!+#REF!+#REF!+#REF!+#REF!+#REF!+Проект!G53</f>
        <v>#REF!</v>
      </c>
      <c r="J51" s="18" t="e">
        <f>#REF!+#REF!+#REF!+#REF!+#REF!+#REF!+#REF!+#REF!+#REF!+#REF!+Проект!H53</f>
        <v>#REF!</v>
      </c>
      <c r="K51" s="18" t="e">
        <f>#REF!+#REF!+#REF!+#REF!+#REF!+#REF!+#REF!+#REF!+#REF!+#REF!+Проект!I53</f>
        <v>#REF!</v>
      </c>
      <c r="L51" s="18" t="e">
        <f>#REF!+#REF!+#REF!+#REF!+#REF!+#REF!+#REF!+#REF!+#REF!+#REF!+Проект!J53</f>
        <v>#REF!</v>
      </c>
      <c r="M51" s="20" t="e">
        <f t="shared" si="2"/>
        <v>#REF!</v>
      </c>
    </row>
    <row r="52" spans="1:13" s="9" customFormat="1">
      <c r="A52" s="21">
        <v>48</v>
      </c>
      <c r="B52" s="19" t="s">
        <v>45</v>
      </c>
      <c r="C52" s="18" t="e">
        <f>#REF!+#REF!+#REF!+#REF!+#REF!+#REF!+#REF!+#REF!+#REF!+#REF!+Проект!#REF!</f>
        <v>#REF!</v>
      </c>
      <c r="D52" s="18" t="e">
        <f>#REF!+#REF!+#REF!+#REF!+#REF!+#REF!+#REF!+#REF!+#REF!+#REF!+Проект!#REF!</f>
        <v>#REF!</v>
      </c>
      <c r="E52" s="18" t="e">
        <f>#REF!+#REF!+#REF!+#REF!+#REF!+#REF!+#REF!+#REF!+#REF!+#REF!+Проект!C54</f>
        <v>#REF!</v>
      </c>
      <c r="F52" s="18" t="e">
        <f>#REF!+#REF!+#REF!+#REF!+#REF!+#REF!+#REF!+#REF!+#REF!+#REF!+Проект!D54</f>
        <v>#REF!</v>
      </c>
      <c r="G52" s="18" t="e">
        <f>#REF!+#REF!+#REF!+#REF!+#REF!+#REF!+#REF!+#REF!+#REF!+#REF!+Проект!E54</f>
        <v>#REF!</v>
      </c>
      <c r="H52" s="18" t="e">
        <f>#REF!+#REF!+#REF!+#REF!+#REF!+#REF!+#REF!+#REF!+#REF!+#REF!+Проект!F54</f>
        <v>#REF!</v>
      </c>
      <c r="I52" s="18" t="e">
        <f>#REF!+#REF!+#REF!+#REF!+#REF!+#REF!+#REF!+#REF!+#REF!+#REF!+Проект!G54</f>
        <v>#REF!</v>
      </c>
      <c r="J52" s="18" t="e">
        <f>#REF!+#REF!+#REF!+#REF!+#REF!+#REF!+#REF!+#REF!+#REF!+#REF!+Проект!H54</f>
        <v>#REF!</v>
      </c>
      <c r="K52" s="18" t="e">
        <f>#REF!+#REF!+#REF!+#REF!+#REF!+#REF!+#REF!+#REF!+#REF!+#REF!+Проект!I54</f>
        <v>#REF!</v>
      </c>
      <c r="L52" s="18" t="e">
        <f>#REF!+#REF!+#REF!+#REF!+#REF!+#REF!+#REF!+#REF!+#REF!+#REF!+Проект!J54</f>
        <v>#REF!</v>
      </c>
      <c r="M52" s="20" t="e">
        <f t="shared" si="2"/>
        <v>#REF!</v>
      </c>
    </row>
    <row r="53" spans="1:13" s="9" customFormat="1">
      <c r="A53" s="12"/>
      <c r="B53" s="12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s="9" customFormat="1" ht="28.5" customHeight="1">
      <c r="B54" s="13"/>
      <c r="C54" s="14"/>
      <c r="D54" s="15"/>
      <c r="E54" s="14"/>
      <c r="F54" s="14"/>
      <c r="G54" s="14"/>
      <c r="H54" s="14"/>
      <c r="I54" s="14"/>
      <c r="J54" s="14"/>
      <c r="K54" s="14"/>
      <c r="L54" s="14"/>
      <c r="M54" s="16"/>
    </row>
    <row r="56" spans="1:13">
      <c r="C56" s="17"/>
      <c r="D56" s="17"/>
      <c r="E56" s="17"/>
      <c r="F56" s="17"/>
      <c r="G56" s="17"/>
      <c r="H56" s="17"/>
      <c r="I56" s="17"/>
      <c r="J56" s="17"/>
      <c r="K56" s="17"/>
      <c r="L56" s="17"/>
    </row>
  </sheetData>
  <mergeCells count="2">
    <mergeCell ref="B2:M2"/>
    <mergeCell ref="C1:M1"/>
  </mergeCells>
  <phoneticPr fontId="10" type="noConversion"/>
  <pageMargins left="0.62992125984251968" right="0.27559055118110237" top="0.62992125984251968" bottom="0.19685039370078741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Проект</vt:lpstr>
      <vt:lpstr>СВОД</vt:lpstr>
      <vt:lpstr>Проект!Область_печати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2017-03-15T19:16:14Z</cp:lastPrinted>
  <dcterms:created xsi:type="dcterms:W3CDTF">2006-09-16T00:00:00Z</dcterms:created>
  <dcterms:modified xsi:type="dcterms:W3CDTF">2020-05-18T07:24:42Z</dcterms:modified>
</cp:coreProperties>
</file>