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328" windowWidth="7512" windowHeight="4440"/>
  </bookViews>
  <sheets>
    <sheet name="на 01.11.2020г. (руб)" sheetId="353" r:id="rId1"/>
  </sheets>
  <definedNames>
    <definedName name="_xlnm._FilterDatabase" localSheetId="0" hidden="1">'на 01.11.2020г. (руб)'!$B$1:$B$353</definedName>
    <definedName name="_xlnm.Print_Titles" localSheetId="0">'на 01.11.2020г. (руб)'!$5:$8</definedName>
    <definedName name="_xlnm.Print_Area" localSheetId="0">'на 01.11.2020г. (руб)'!$A$1:$K$329</definedName>
  </definedNames>
  <calcPr calcId="145621"/>
</workbook>
</file>

<file path=xl/calcChain.xml><?xml version="1.0" encoding="utf-8"?>
<calcChain xmlns="http://schemas.openxmlformats.org/spreadsheetml/2006/main">
  <c r="E318" i="353" l="1"/>
  <c r="D248" i="353" l="1"/>
  <c r="C248" i="353"/>
  <c r="B248" i="353" s="1"/>
  <c r="H139" i="353" l="1"/>
  <c r="I139" i="353"/>
  <c r="G139" i="353"/>
  <c r="D139" i="353"/>
  <c r="E139" i="353"/>
  <c r="C139" i="353"/>
  <c r="H267" i="353"/>
  <c r="I267" i="353"/>
  <c r="G267" i="353"/>
  <c r="D267" i="353"/>
  <c r="E267" i="353"/>
  <c r="C267" i="353"/>
  <c r="F270" i="353"/>
  <c r="K270" i="353" s="1"/>
  <c r="B270" i="353"/>
  <c r="H248" i="353"/>
  <c r="I248" i="353"/>
  <c r="G248" i="353"/>
  <c r="F248" i="353" s="1"/>
  <c r="E248" i="353"/>
  <c r="F251" i="353"/>
  <c r="B251" i="353"/>
  <c r="F342" i="353"/>
  <c r="B342" i="353"/>
  <c r="F341" i="353"/>
  <c r="B341" i="353"/>
  <c r="F340" i="353"/>
  <c r="B340" i="353"/>
  <c r="F339" i="353"/>
  <c r="B339" i="353"/>
  <c r="B316" i="353"/>
  <c r="K316" i="353" s="1"/>
  <c r="F315" i="353"/>
  <c r="B315" i="353"/>
  <c r="J315" i="353" s="1"/>
  <c r="F314" i="353"/>
  <c r="B314" i="353"/>
  <c r="J314" i="353" s="1"/>
  <c r="F313" i="353"/>
  <c r="B313" i="353"/>
  <c r="J313" i="353" s="1"/>
  <c r="I312" i="353"/>
  <c r="H312" i="353"/>
  <c r="G312" i="353"/>
  <c r="F312" i="353"/>
  <c r="E312" i="353"/>
  <c r="D312" i="353"/>
  <c r="C312" i="353"/>
  <c r="B312" i="353"/>
  <c r="J312" i="353" s="1"/>
  <c r="I311" i="353"/>
  <c r="H311" i="353"/>
  <c r="G311" i="353"/>
  <c r="F311" i="353"/>
  <c r="E311" i="353"/>
  <c r="D311" i="353"/>
  <c r="C311" i="353"/>
  <c r="B311" i="353"/>
  <c r="J311" i="353" s="1"/>
  <c r="I310" i="353"/>
  <c r="H310" i="353"/>
  <c r="G310" i="353"/>
  <c r="F310" i="353"/>
  <c r="E310" i="353"/>
  <c r="D310" i="353"/>
  <c r="C310" i="353"/>
  <c r="B310" i="353"/>
  <c r="J310" i="353" s="1"/>
  <c r="I309" i="353"/>
  <c r="H309" i="353"/>
  <c r="G309" i="353"/>
  <c r="F309" i="353"/>
  <c r="E309" i="353"/>
  <c r="D309" i="353"/>
  <c r="C309" i="353"/>
  <c r="B309" i="353"/>
  <c r="J309" i="353" s="1"/>
  <c r="F308" i="353"/>
  <c r="B308" i="353"/>
  <c r="J308" i="353" s="1"/>
  <c r="F307" i="353"/>
  <c r="B307" i="353"/>
  <c r="J307" i="353" s="1"/>
  <c r="I306" i="353"/>
  <c r="H306" i="353"/>
  <c r="G306" i="353"/>
  <c r="E306" i="353"/>
  <c r="D306" i="353"/>
  <c r="C306" i="353"/>
  <c r="B306" i="353" s="1"/>
  <c r="I305" i="353"/>
  <c r="H305" i="353"/>
  <c r="G305" i="353"/>
  <c r="E305" i="353"/>
  <c r="D305" i="353"/>
  <c r="C305" i="353"/>
  <c r="B305" i="353" s="1"/>
  <c r="I304" i="353"/>
  <c r="H304" i="353"/>
  <c r="G304" i="353"/>
  <c r="E304" i="353"/>
  <c r="D304" i="353"/>
  <c r="C304" i="353"/>
  <c r="B304" i="353" s="1"/>
  <c r="I303" i="353"/>
  <c r="H303" i="353"/>
  <c r="G303" i="353"/>
  <c r="E303" i="353"/>
  <c r="D303" i="353"/>
  <c r="C303" i="353"/>
  <c r="B303" i="353" s="1"/>
  <c r="F302" i="353"/>
  <c r="B302" i="353"/>
  <c r="J302" i="353" s="1"/>
  <c r="F301" i="353"/>
  <c r="B301" i="353"/>
  <c r="J301" i="353" s="1"/>
  <c r="I300" i="353"/>
  <c r="H300" i="353"/>
  <c r="G300" i="353"/>
  <c r="F300" i="353"/>
  <c r="E300" i="353"/>
  <c r="D300" i="353"/>
  <c r="C300" i="353"/>
  <c r="B300" i="353"/>
  <c r="J300" i="353" s="1"/>
  <c r="F299" i="353"/>
  <c r="B299" i="353"/>
  <c r="J299" i="353" s="1"/>
  <c r="F298" i="353"/>
  <c r="B298" i="353"/>
  <c r="J298" i="353" s="1"/>
  <c r="F297" i="353"/>
  <c r="B297" i="353"/>
  <c r="J297" i="353" s="1"/>
  <c r="F296" i="353"/>
  <c r="B296" i="353"/>
  <c r="J296" i="353" s="1"/>
  <c r="I295" i="353"/>
  <c r="H295" i="353"/>
  <c r="G295" i="353"/>
  <c r="E295" i="353"/>
  <c r="E281" i="353" s="1"/>
  <c r="E274" i="353" s="1"/>
  <c r="D295" i="353"/>
  <c r="C295" i="353"/>
  <c r="B295" i="353" s="1"/>
  <c r="F294" i="353"/>
  <c r="B294" i="353"/>
  <c r="J294" i="353" s="1"/>
  <c r="F293" i="353"/>
  <c r="B293" i="353"/>
  <c r="J293" i="353" s="1"/>
  <c r="I292" i="353"/>
  <c r="H292" i="353"/>
  <c r="H281" i="353" s="1"/>
  <c r="G292" i="353"/>
  <c r="F292" i="353"/>
  <c r="E292" i="353"/>
  <c r="D292" i="353"/>
  <c r="C292" i="353"/>
  <c r="F291" i="353"/>
  <c r="K291" i="353" s="1"/>
  <c r="B291" i="353"/>
  <c r="F290" i="353"/>
  <c r="K290" i="353" s="1"/>
  <c r="B290" i="353"/>
  <c r="F289" i="353"/>
  <c r="K289" i="353" s="1"/>
  <c r="B289" i="353"/>
  <c r="F288" i="353"/>
  <c r="K288" i="353" s="1"/>
  <c r="B288" i="353"/>
  <c r="F287" i="353"/>
  <c r="K287" i="353" s="1"/>
  <c r="B287" i="353"/>
  <c r="F286" i="353"/>
  <c r="K286" i="353" s="1"/>
  <c r="B286" i="353"/>
  <c r="F285" i="353"/>
  <c r="K285" i="353" s="1"/>
  <c r="B285" i="353"/>
  <c r="F284" i="353"/>
  <c r="K284" i="353" s="1"/>
  <c r="B284" i="353"/>
  <c r="F283" i="353"/>
  <c r="B283" i="353"/>
  <c r="I282" i="353"/>
  <c r="H282" i="353"/>
  <c r="G282" i="353"/>
  <c r="F282" i="353" s="1"/>
  <c r="E282" i="353"/>
  <c r="D282" i="353"/>
  <c r="C282" i="353"/>
  <c r="I281" i="353"/>
  <c r="I274" i="353" s="1"/>
  <c r="I233" i="353" s="1"/>
  <c r="G281" i="353"/>
  <c r="D281" i="353"/>
  <c r="F280" i="353"/>
  <c r="K280" i="353" s="1"/>
  <c r="B280" i="353"/>
  <c r="F279" i="353"/>
  <c r="K279" i="353" s="1"/>
  <c r="B279" i="353"/>
  <c r="I278" i="353"/>
  <c r="H278" i="353"/>
  <c r="G278" i="353"/>
  <c r="F278" i="353" s="1"/>
  <c r="E278" i="353"/>
  <c r="D278" i="353"/>
  <c r="C278" i="353"/>
  <c r="I276" i="353"/>
  <c r="H276" i="353"/>
  <c r="G276" i="353"/>
  <c r="F276" i="353" s="1"/>
  <c r="E276" i="353"/>
  <c r="D276" i="353"/>
  <c r="C276" i="353"/>
  <c r="I275" i="353"/>
  <c r="H275" i="353"/>
  <c r="G275" i="353"/>
  <c r="F275" i="353" s="1"/>
  <c r="E275" i="353"/>
  <c r="D275" i="353"/>
  <c r="C275" i="353"/>
  <c r="G274" i="353"/>
  <c r="D274" i="353"/>
  <c r="F273" i="353"/>
  <c r="B273" i="353"/>
  <c r="F272" i="353"/>
  <c r="B272" i="353"/>
  <c r="F271" i="353"/>
  <c r="B271" i="353"/>
  <c r="F269" i="353"/>
  <c r="B269" i="353"/>
  <c r="F268" i="353"/>
  <c r="B268" i="353"/>
  <c r="F267" i="353"/>
  <c r="B267" i="353"/>
  <c r="F266" i="353"/>
  <c r="B266" i="353"/>
  <c r="F265" i="353"/>
  <c r="B265" i="353"/>
  <c r="F264" i="353"/>
  <c r="B264" i="353"/>
  <c r="F263" i="353"/>
  <c r="B263" i="353"/>
  <c r="F262" i="353"/>
  <c r="B262" i="353"/>
  <c r="I261" i="353"/>
  <c r="H261" i="353"/>
  <c r="G261" i="353"/>
  <c r="F261" i="353" s="1"/>
  <c r="E261" i="353"/>
  <c r="D261" i="353"/>
  <c r="C261" i="353"/>
  <c r="F260" i="353"/>
  <c r="B260" i="353"/>
  <c r="F259" i="353"/>
  <c r="B259" i="353"/>
  <c r="F258" i="353"/>
  <c r="B258" i="353"/>
  <c r="F257" i="353"/>
  <c r="B257" i="353"/>
  <c r="F256" i="353"/>
  <c r="B256" i="353"/>
  <c r="I255" i="353"/>
  <c r="H255" i="353"/>
  <c r="G255" i="353"/>
  <c r="F255" i="353" s="1"/>
  <c r="E255" i="353"/>
  <c r="D255" i="353"/>
  <c r="C255" i="353"/>
  <c r="B255" i="353" s="1"/>
  <c r="J255" i="353" s="1"/>
  <c r="F254" i="353"/>
  <c r="B254" i="353"/>
  <c r="F253" i="353"/>
  <c r="B253" i="353"/>
  <c r="F252" i="353"/>
  <c r="B252" i="353"/>
  <c r="F250" i="353"/>
  <c r="B250" i="353"/>
  <c r="F249" i="353"/>
  <c r="B249" i="353"/>
  <c r="F247" i="353"/>
  <c r="B247" i="353"/>
  <c r="F246" i="353"/>
  <c r="B246" i="353"/>
  <c r="F245" i="353"/>
  <c r="B245" i="353"/>
  <c r="F244" i="353"/>
  <c r="B244" i="353"/>
  <c r="F243" i="353"/>
  <c r="B243" i="353"/>
  <c r="I242" i="353"/>
  <c r="H242" i="353"/>
  <c r="G242" i="353"/>
  <c r="F242" i="353" s="1"/>
  <c r="E242" i="353"/>
  <c r="D242" i="353"/>
  <c r="C242" i="353"/>
  <c r="B242" i="353" s="1"/>
  <c r="F241" i="353"/>
  <c r="B241" i="353"/>
  <c r="F240" i="353"/>
  <c r="B240" i="353"/>
  <c r="F239" i="353"/>
  <c r="B239" i="353"/>
  <c r="F238" i="353"/>
  <c r="B238" i="353"/>
  <c r="F237" i="353"/>
  <c r="B237" i="353"/>
  <c r="I236" i="353"/>
  <c r="H236" i="353"/>
  <c r="G236" i="353"/>
  <c r="F236" i="353" s="1"/>
  <c r="E236" i="353"/>
  <c r="D236" i="353"/>
  <c r="C236" i="353"/>
  <c r="I235" i="353"/>
  <c r="E235" i="353"/>
  <c r="I234" i="353"/>
  <c r="E234" i="353"/>
  <c r="F232" i="353"/>
  <c r="B232" i="353"/>
  <c r="F231" i="353"/>
  <c r="B231" i="353"/>
  <c r="F230" i="353"/>
  <c r="B230" i="353"/>
  <c r="I229" i="353"/>
  <c r="H229" i="353"/>
  <c r="G229" i="353"/>
  <c r="F229" i="353" s="1"/>
  <c r="E229" i="353"/>
  <c r="D229" i="353"/>
  <c r="C229" i="353"/>
  <c r="B229" i="353" s="1"/>
  <c r="I228" i="353"/>
  <c r="H228" i="353"/>
  <c r="G228" i="353"/>
  <c r="F228" i="353" s="1"/>
  <c r="E228" i="353"/>
  <c r="D228" i="353"/>
  <c r="C228" i="353"/>
  <c r="B228" i="353" s="1"/>
  <c r="F227" i="353"/>
  <c r="B227" i="353"/>
  <c r="F226" i="353"/>
  <c r="B226" i="353"/>
  <c r="I225" i="353"/>
  <c r="H225" i="353"/>
  <c r="G225" i="353"/>
  <c r="F225" i="353" s="1"/>
  <c r="E225" i="353"/>
  <c r="D225" i="353"/>
  <c r="C225" i="353"/>
  <c r="F224" i="353"/>
  <c r="B224" i="353"/>
  <c r="F223" i="353"/>
  <c r="B223" i="353"/>
  <c r="I222" i="353"/>
  <c r="H222" i="353"/>
  <c r="G222" i="353"/>
  <c r="F222" i="353" s="1"/>
  <c r="E222" i="353"/>
  <c r="D222" i="353"/>
  <c r="C222" i="353"/>
  <c r="B222" i="353" s="1"/>
  <c r="F221" i="353"/>
  <c r="B221" i="353"/>
  <c r="F220" i="353"/>
  <c r="B220" i="353"/>
  <c r="I219" i="353"/>
  <c r="H219" i="353"/>
  <c r="G219" i="353"/>
  <c r="F219" i="353" s="1"/>
  <c r="E219" i="353"/>
  <c r="D219" i="353"/>
  <c r="C219" i="353"/>
  <c r="F218" i="353"/>
  <c r="B218" i="353"/>
  <c r="F217" i="353"/>
  <c r="B217" i="353"/>
  <c r="F216" i="353"/>
  <c r="B216" i="353"/>
  <c r="F215" i="353"/>
  <c r="B215" i="353"/>
  <c r="F214" i="353"/>
  <c r="B214" i="353"/>
  <c r="J213" i="353"/>
  <c r="I212" i="353"/>
  <c r="H212" i="353"/>
  <c r="H204" i="353" s="1"/>
  <c r="H203" i="353" s="1"/>
  <c r="H202" i="353" s="1"/>
  <c r="G212" i="353"/>
  <c r="F212" i="353"/>
  <c r="E212" i="353"/>
  <c r="D212" i="353"/>
  <c r="C212" i="353"/>
  <c r="B212" i="353"/>
  <c r="J212" i="353" s="1"/>
  <c r="F211" i="353"/>
  <c r="B211" i="353"/>
  <c r="F210" i="353"/>
  <c r="B210" i="353"/>
  <c r="J210" i="353" s="1"/>
  <c r="F209" i="353"/>
  <c r="B209" i="353"/>
  <c r="F208" i="353"/>
  <c r="B208" i="353"/>
  <c r="J208" i="353" s="1"/>
  <c r="F207" i="353"/>
  <c r="B207" i="353"/>
  <c r="J207" i="353" s="1"/>
  <c r="F206" i="353"/>
  <c r="I205" i="353"/>
  <c r="H205" i="353"/>
  <c r="G205" i="353"/>
  <c r="F205" i="353" s="1"/>
  <c r="E205" i="353"/>
  <c r="D205" i="353"/>
  <c r="C205" i="353"/>
  <c r="I204" i="353"/>
  <c r="I203" i="353" s="1"/>
  <c r="I202" i="353" s="1"/>
  <c r="E204" i="353"/>
  <c r="E203" i="353" s="1"/>
  <c r="E202" i="353" s="1"/>
  <c r="F201" i="353"/>
  <c r="B201" i="353"/>
  <c r="F200" i="353"/>
  <c r="B200" i="353"/>
  <c r="I199" i="353"/>
  <c r="H199" i="353"/>
  <c r="H198" i="353" s="1"/>
  <c r="G199" i="353"/>
  <c r="E199" i="353"/>
  <c r="D199" i="353"/>
  <c r="D198" i="353" s="1"/>
  <c r="C199" i="353"/>
  <c r="I198" i="353"/>
  <c r="E198" i="353"/>
  <c r="B197" i="353"/>
  <c r="K197" i="353" s="1"/>
  <c r="F196" i="353"/>
  <c r="B196" i="353"/>
  <c r="F195" i="353"/>
  <c r="B195" i="353"/>
  <c r="I194" i="353"/>
  <c r="H194" i="353"/>
  <c r="G194" i="353"/>
  <c r="F194" i="353"/>
  <c r="E194" i="353"/>
  <c r="D194" i="353"/>
  <c r="C194" i="353"/>
  <c r="B194" i="353"/>
  <c r="J194" i="353" s="1"/>
  <c r="F193" i="353"/>
  <c r="B193" i="353"/>
  <c r="F192" i="353"/>
  <c r="B192" i="353"/>
  <c r="I191" i="353"/>
  <c r="H191" i="353"/>
  <c r="G191" i="353"/>
  <c r="E191" i="353"/>
  <c r="E187" i="353" s="1"/>
  <c r="E186" i="353" s="1"/>
  <c r="D191" i="353"/>
  <c r="C191" i="353"/>
  <c r="F190" i="353"/>
  <c r="B190" i="353"/>
  <c r="F189" i="353"/>
  <c r="B189" i="353"/>
  <c r="I188" i="353"/>
  <c r="H188" i="353"/>
  <c r="G188" i="353"/>
  <c r="F188" i="353"/>
  <c r="E188" i="353"/>
  <c r="D188" i="353"/>
  <c r="C188" i="353"/>
  <c r="B188" i="353"/>
  <c r="J188" i="353" s="1"/>
  <c r="B185" i="353"/>
  <c r="K185" i="353" s="1"/>
  <c r="F184" i="353"/>
  <c r="B184" i="353"/>
  <c r="F183" i="353"/>
  <c r="B183" i="353"/>
  <c r="F182" i="353"/>
  <c r="B182" i="353"/>
  <c r="I181" i="353"/>
  <c r="H181" i="353"/>
  <c r="G181" i="353"/>
  <c r="F181" i="353" s="1"/>
  <c r="E181" i="353"/>
  <c r="D181" i="353"/>
  <c r="C181" i="353"/>
  <c r="F180" i="353"/>
  <c r="B180" i="353"/>
  <c r="F179" i="353"/>
  <c r="B179" i="353"/>
  <c r="F178" i="353"/>
  <c r="B178" i="353"/>
  <c r="I177" i="353"/>
  <c r="H177" i="353"/>
  <c r="G177" i="353"/>
  <c r="E177" i="353"/>
  <c r="D177" i="353"/>
  <c r="C177" i="353"/>
  <c r="B177" i="353" s="1"/>
  <c r="F176" i="353"/>
  <c r="B176" i="353"/>
  <c r="F175" i="353"/>
  <c r="B175" i="353"/>
  <c r="I174" i="353"/>
  <c r="H174" i="353"/>
  <c r="G174" i="353"/>
  <c r="F174" i="353"/>
  <c r="E174" i="353"/>
  <c r="D174" i="353"/>
  <c r="C174" i="353"/>
  <c r="F173" i="353"/>
  <c r="B173" i="353"/>
  <c r="F172" i="353"/>
  <c r="B172" i="353"/>
  <c r="I171" i="353"/>
  <c r="H171" i="353"/>
  <c r="G171" i="353"/>
  <c r="F171" i="353" s="1"/>
  <c r="E171" i="353"/>
  <c r="D171" i="353"/>
  <c r="C171" i="353"/>
  <c r="F170" i="353"/>
  <c r="B170" i="353"/>
  <c r="F169" i="353"/>
  <c r="B169" i="353"/>
  <c r="I168" i="353"/>
  <c r="H168" i="353"/>
  <c r="G168" i="353"/>
  <c r="F168" i="353" s="1"/>
  <c r="E168" i="353"/>
  <c r="D168" i="353"/>
  <c r="C168" i="353"/>
  <c r="B167" i="353"/>
  <c r="K167" i="353" s="1"/>
  <c r="F166" i="353"/>
  <c r="B166" i="353"/>
  <c r="F165" i="353"/>
  <c r="B165" i="353"/>
  <c r="F164" i="353"/>
  <c r="B164" i="353"/>
  <c r="F163" i="353"/>
  <c r="B163" i="353"/>
  <c r="I162" i="353"/>
  <c r="H162" i="353"/>
  <c r="G162" i="353"/>
  <c r="F162" i="353"/>
  <c r="E162" i="353"/>
  <c r="D162" i="353"/>
  <c r="C162" i="353"/>
  <c r="B162" i="353"/>
  <c r="J162" i="353" s="1"/>
  <c r="F161" i="353"/>
  <c r="B161" i="353"/>
  <c r="F160" i="353"/>
  <c r="B160" i="353"/>
  <c r="I159" i="353"/>
  <c r="H159" i="353"/>
  <c r="G159" i="353"/>
  <c r="E159" i="353"/>
  <c r="D159" i="353"/>
  <c r="C159" i="353"/>
  <c r="B159" i="353" s="1"/>
  <c r="C158" i="353"/>
  <c r="F157" i="353"/>
  <c r="B157" i="353"/>
  <c r="F156" i="353"/>
  <c r="B156" i="353"/>
  <c r="I155" i="353"/>
  <c r="H155" i="353"/>
  <c r="G155" i="353"/>
  <c r="F155" i="353"/>
  <c r="E155" i="353"/>
  <c r="D155" i="353"/>
  <c r="C155" i="353"/>
  <c r="B155" i="353"/>
  <c r="J155" i="353" s="1"/>
  <c r="F154" i="353"/>
  <c r="B154" i="353"/>
  <c r="G153" i="353"/>
  <c r="F153" i="353"/>
  <c r="K153" i="353" s="1"/>
  <c r="B153" i="353"/>
  <c r="F152" i="353"/>
  <c r="B152" i="353"/>
  <c r="I151" i="353"/>
  <c r="H151" i="353"/>
  <c r="G151" i="353"/>
  <c r="F151" i="353" s="1"/>
  <c r="E151" i="353"/>
  <c r="E146" i="353" s="1"/>
  <c r="D151" i="353"/>
  <c r="C151" i="353"/>
  <c r="B151" i="353" s="1"/>
  <c r="F150" i="353"/>
  <c r="B150" i="353"/>
  <c r="F149" i="353"/>
  <c r="B149" i="353"/>
  <c r="F148" i="353"/>
  <c r="B148" i="353"/>
  <c r="I147" i="353"/>
  <c r="I146" i="353" s="1"/>
  <c r="H147" i="353"/>
  <c r="G147" i="353"/>
  <c r="F147" i="353" s="1"/>
  <c r="E147" i="353"/>
  <c r="D147" i="353"/>
  <c r="C147" i="353"/>
  <c r="G146" i="353"/>
  <c r="C146" i="353"/>
  <c r="F144" i="353"/>
  <c r="B144" i="353"/>
  <c r="F143" i="353"/>
  <c r="B143" i="353"/>
  <c r="I142" i="353"/>
  <c r="H142" i="353"/>
  <c r="H140" i="353" s="1"/>
  <c r="H138" i="353" s="1"/>
  <c r="G142" i="353"/>
  <c r="F142" i="353"/>
  <c r="E142" i="353"/>
  <c r="D142" i="353"/>
  <c r="D140" i="353" s="1"/>
  <c r="C142" i="353"/>
  <c r="B142" i="353"/>
  <c r="J142" i="353" s="1"/>
  <c r="F141" i="353"/>
  <c r="B141" i="353"/>
  <c r="I140" i="353"/>
  <c r="I138" i="353" s="1"/>
  <c r="G140" i="353"/>
  <c r="E140" i="353"/>
  <c r="E138" i="353" s="1"/>
  <c r="C140" i="353"/>
  <c r="D138" i="353"/>
  <c r="F136" i="353"/>
  <c r="B136" i="353"/>
  <c r="J136" i="353" s="1"/>
  <c r="F135" i="353"/>
  <c r="J135" i="353" s="1"/>
  <c r="I134" i="353"/>
  <c r="H134" i="353"/>
  <c r="G134" i="353"/>
  <c r="F134" i="353" s="1"/>
  <c r="E134" i="353"/>
  <c r="D134" i="353"/>
  <c r="C134" i="353"/>
  <c r="B134" i="353" s="1"/>
  <c r="F133" i="353"/>
  <c r="K133" i="353" s="1"/>
  <c r="B133" i="353"/>
  <c r="F132" i="353"/>
  <c r="B132" i="353"/>
  <c r="F131" i="353"/>
  <c r="K131" i="353" s="1"/>
  <c r="B131" i="353"/>
  <c r="I130" i="353"/>
  <c r="H130" i="353"/>
  <c r="G130" i="353"/>
  <c r="F130" i="353" s="1"/>
  <c r="E130" i="353"/>
  <c r="D130" i="353"/>
  <c r="C130" i="353"/>
  <c r="B130" i="353" s="1"/>
  <c r="F129" i="353"/>
  <c r="K129" i="353" s="1"/>
  <c r="B129" i="353"/>
  <c r="F128" i="353"/>
  <c r="B128" i="353"/>
  <c r="F127" i="353"/>
  <c r="K127" i="353" s="1"/>
  <c r="B127" i="353"/>
  <c r="I126" i="353"/>
  <c r="H126" i="353"/>
  <c r="G126" i="353"/>
  <c r="F126" i="353" s="1"/>
  <c r="E126" i="353"/>
  <c r="D126" i="353"/>
  <c r="C126" i="353"/>
  <c r="B126" i="353" s="1"/>
  <c r="F125" i="353"/>
  <c r="K125" i="353" s="1"/>
  <c r="B125" i="353"/>
  <c r="F124" i="353"/>
  <c r="B124" i="353"/>
  <c r="F123" i="353"/>
  <c r="K123" i="353" s="1"/>
  <c r="B123" i="353"/>
  <c r="F122" i="353"/>
  <c r="B122" i="353"/>
  <c r="I121" i="353"/>
  <c r="I117" i="353" s="1"/>
  <c r="I116" i="353" s="1"/>
  <c r="I111" i="353" s="1"/>
  <c r="H121" i="353"/>
  <c r="G121" i="353"/>
  <c r="E121" i="353"/>
  <c r="E117" i="353" s="1"/>
  <c r="E116" i="353" s="1"/>
  <c r="E111" i="353" s="1"/>
  <c r="D121" i="353"/>
  <c r="C121" i="353"/>
  <c r="B121" i="353" s="1"/>
  <c r="F120" i="353"/>
  <c r="B120" i="353"/>
  <c r="F119" i="353"/>
  <c r="K119" i="353" s="1"/>
  <c r="B119" i="353"/>
  <c r="B118" i="353"/>
  <c r="J118" i="353" s="1"/>
  <c r="C117" i="353"/>
  <c r="C116" i="353"/>
  <c r="F115" i="353"/>
  <c r="B115" i="353"/>
  <c r="J115" i="353" s="1"/>
  <c r="B114" i="353"/>
  <c r="J114" i="353" s="1"/>
  <c r="I113" i="353"/>
  <c r="H113" i="353"/>
  <c r="G113" i="353"/>
  <c r="F113" i="353" s="1"/>
  <c r="E113" i="353"/>
  <c r="D113" i="353"/>
  <c r="C113" i="353"/>
  <c r="B113" i="353" s="1"/>
  <c r="I112" i="353"/>
  <c r="H112" i="353"/>
  <c r="G112" i="353"/>
  <c r="F112" i="353" s="1"/>
  <c r="E112" i="353"/>
  <c r="D112" i="353"/>
  <c r="C112" i="353"/>
  <c r="B112" i="353" s="1"/>
  <c r="J110" i="353"/>
  <c r="B110" i="353"/>
  <c r="K110" i="353" s="1"/>
  <c r="K109" i="353"/>
  <c r="B109" i="353"/>
  <c r="J109" i="353" s="1"/>
  <c r="F108" i="353"/>
  <c r="B108" i="353"/>
  <c r="F107" i="353"/>
  <c r="K107" i="353" s="1"/>
  <c r="B107" i="353"/>
  <c r="F106" i="353"/>
  <c r="B106" i="353"/>
  <c r="I105" i="353"/>
  <c r="H105" i="353"/>
  <c r="H81" i="353" s="1"/>
  <c r="G105" i="353"/>
  <c r="E105" i="353"/>
  <c r="D105" i="353"/>
  <c r="C105" i="353"/>
  <c r="B104" i="353"/>
  <c r="J104" i="353" s="1"/>
  <c r="B103" i="353"/>
  <c r="F102" i="353"/>
  <c r="B102" i="353"/>
  <c r="F101" i="353"/>
  <c r="B101" i="353"/>
  <c r="F100" i="353"/>
  <c r="B100" i="353"/>
  <c r="I99" i="353"/>
  <c r="H99" i="353"/>
  <c r="G99" i="353"/>
  <c r="F99" i="353" s="1"/>
  <c r="E99" i="353"/>
  <c r="D99" i="353"/>
  <c r="C99" i="353"/>
  <c r="B99" i="353" s="1"/>
  <c r="F98" i="353"/>
  <c r="B98" i="353"/>
  <c r="F97" i="353"/>
  <c r="B97" i="353"/>
  <c r="F96" i="353"/>
  <c r="B96" i="353"/>
  <c r="F95" i="353"/>
  <c r="B95" i="353"/>
  <c r="F94" i="353"/>
  <c r="B94" i="353"/>
  <c r="F93" i="353"/>
  <c r="B93" i="353"/>
  <c r="I92" i="353"/>
  <c r="H92" i="353"/>
  <c r="G92" i="353"/>
  <c r="F92" i="353" s="1"/>
  <c r="E92" i="353"/>
  <c r="D92" i="353"/>
  <c r="C92" i="353"/>
  <c r="F91" i="353"/>
  <c r="B91" i="353"/>
  <c r="F90" i="353"/>
  <c r="B90" i="353"/>
  <c r="F89" i="353"/>
  <c r="B89" i="353"/>
  <c r="I88" i="353"/>
  <c r="H88" i="353"/>
  <c r="G88" i="353"/>
  <c r="F88" i="353" s="1"/>
  <c r="E88" i="353"/>
  <c r="D88" i="353"/>
  <c r="C88" i="353"/>
  <c r="B88" i="353" s="1"/>
  <c r="F87" i="353"/>
  <c r="B87" i="353"/>
  <c r="F86" i="353"/>
  <c r="B86" i="353"/>
  <c r="I85" i="353"/>
  <c r="H85" i="353"/>
  <c r="G85" i="353"/>
  <c r="F85" i="353" s="1"/>
  <c r="E85" i="353"/>
  <c r="D85" i="353"/>
  <c r="D81" i="353" s="1"/>
  <c r="D10" i="353" s="1"/>
  <c r="C85" i="353"/>
  <c r="F84" i="353"/>
  <c r="B84" i="353"/>
  <c r="F83" i="353"/>
  <c r="B83" i="353"/>
  <c r="I82" i="353"/>
  <c r="H82" i="353"/>
  <c r="G82" i="353"/>
  <c r="F82" i="353" s="1"/>
  <c r="E82" i="353"/>
  <c r="D82" i="353"/>
  <c r="C82" i="353"/>
  <c r="B82" i="353" s="1"/>
  <c r="F80" i="353"/>
  <c r="B80" i="353"/>
  <c r="F79" i="353"/>
  <c r="B79" i="353"/>
  <c r="I78" i="353"/>
  <c r="H78" i="353"/>
  <c r="G78" i="353"/>
  <c r="F78" i="353" s="1"/>
  <c r="E78" i="353"/>
  <c r="D78" i="353"/>
  <c r="C78" i="353"/>
  <c r="F77" i="353"/>
  <c r="B77" i="353"/>
  <c r="F76" i="353"/>
  <c r="B76" i="353"/>
  <c r="F75" i="353"/>
  <c r="B75" i="353"/>
  <c r="I74" i="353"/>
  <c r="H74" i="353"/>
  <c r="G74" i="353"/>
  <c r="F74" i="353" s="1"/>
  <c r="E74" i="353"/>
  <c r="D74" i="353"/>
  <c r="C74" i="353"/>
  <c r="B74" i="353" s="1"/>
  <c r="F73" i="353"/>
  <c r="B73" i="353"/>
  <c r="F72" i="353"/>
  <c r="B72" i="353"/>
  <c r="F71" i="353"/>
  <c r="B71" i="353"/>
  <c r="I70" i="353"/>
  <c r="H70" i="353"/>
  <c r="G70" i="353"/>
  <c r="F70" i="353" s="1"/>
  <c r="E70" i="353"/>
  <c r="D70" i="353"/>
  <c r="C70" i="353"/>
  <c r="F69" i="353"/>
  <c r="B69" i="353"/>
  <c r="F68" i="353"/>
  <c r="B68" i="353"/>
  <c r="I67" i="353"/>
  <c r="H67" i="353"/>
  <c r="G67" i="353"/>
  <c r="F67" i="353" s="1"/>
  <c r="E67" i="353"/>
  <c r="D67" i="353"/>
  <c r="C67" i="353"/>
  <c r="B67" i="353" s="1"/>
  <c r="J67" i="353" s="1"/>
  <c r="F66" i="353"/>
  <c r="B66" i="353"/>
  <c r="F65" i="353"/>
  <c r="B65" i="353"/>
  <c r="I64" i="353"/>
  <c r="H64" i="353"/>
  <c r="G64" i="353"/>
  <c r="F64" i="353" s="1"/>
  <c r="E64" i="353"/>
  <c r="D64" i="353"/>
  <c r="C64" i="353"/>
  <c r="F63" i="353"/>
  <c r="B63" i="353"/>
  <c r="F62" i="353"/>
  <c r="B62" i="353"/>
  <c r="F61" i="353"/>
  <c r="B61" i="353"/>
  <c r="I60" i="353"/>
  <c r="H60" i="353"/>
  <c r="G60" i="353"/>
  <c r="F60" i="353" s="1"/>
  <c r="E60" i="353"/>
  <c r="D60" i="353"/>
  <c r="C60" i="353"/>
  <c r="B60" i="353" s="1"/>
  <c r="J60" i="353" s="1"/>
  <c r="F59" i="353"/>
  <c r="B59" i="353"/>
  <c r="F58" i="353"/>
  <c r="B58" i="353"/>
  <c r="I57" i="353"/>
  <c r="H57" i="353"/>
  <c r="G57" i="353"/>
  <c r="F57" i="353" s="1"/>
  <c r="E57" i="353"/>
  <c r="D57" i="353"/>
  <c r="C57" i="353"/>
  <c r="F56" i="353"/>
  <c r="B56" i="353"/>
  <c r="F55" i="353"/>
  <c r="B55" i="353"/>
  <c r="I54" i="353"/>
  <c r="H54" i="353"/>
  <c r="G54" i="353"/>
  <c r="F54" i="353" s="1"/>
  <c r="E54" i="353"/>
  <c r="D54" i="353"/>
  <c r="C54" i="353"/>
  <c r="B54" i="353" s="1"/>
  <c r="J54" i="353" s="1"/>
  <c r="F53" i="353"/>
  <c r="B53" i="353"/>
  <c r="B52" i="353"/>
  <c r="J52" i="353" s="1"/>
  <c r="I51" i="353"/>
  <c r="H51" i="353"/>
  <c r="G51" i="353"/>
  <c r="F51" i="353"/>
  <c r="E51" i="353"/>
  <c r="D51" i="353"/>
  <c r="C51" i="353"/>
  <c r="B51" i="353"/>
  <c r="J51" i="353" s="1"/>
  <c r="F50" i="353"/>
  <c r="B50" i="353"/>
  <c r="J50" i="353" s="1"/>
  <c r="F49" i="353"/>
  <c r="B49" i="353"/>
  <c r="J49" i="353" s="1"/>
  <c r="H48" i="353"/>
  <c r="G48" i="353"/>
  <c r="F48" i="353" s="1"/>
  <c r="E48" i="353"/>
  <c r="D48" i="353"/>
  <c r="C48" i="353"/>
  <c r="F47" i="353"/>
  <c r="B47" i="353"/>
  <c r="J47" i="353" s="1"/>
  <c r="B46" i="353"/>
  <c r="J46" i="353" s="1"/>
  <c r="I45" i="353"/>
  <c r="H45" i="353"/>
  <c r="G45" i="353"/>
  <c r="F45" i="353" s="1"/>
  <c r="E45" i="353"/>
  <c r="D45" i="353"/>
  <c r="C45" i="353"/>
  <c r="B45" i="353" s="1"/>
  <c r="F44" i="353"/>
  <c r="B44" i="353"/>
  <c r="F43" i="353"/>
  <c r="J43" i="353" s="1"/>
  <c r="I42" i="353"/>
  <c r="H42" i="353"/>
  <c r="G42" i="353"/>
  <c r="F42" i="353"/>
  <c r="E42" i="353"/>
  <c r="D42" i="353"/>
  <c r="B42" i="353" s="1"/>
  <c r="J42" i="353" s="1"/>
  <c r="C42" i="353"/>
  <c r="F41" i="353"/>
  <c r="K41" i="353" s="1"/>
  <c r="B41" i="353"/>
  <c r="F40" i="353"/>
  <c r="J40" i="353" s="1"/>
  <c r="I39" i="353"/>
  <c r="H39" i="353"/>
  <c r="G39" i="353"/>
  <c r="F39" i="353"/>
  <c r="E39" i="353"/>
  <c r="D39" i="353"/>
  <c r="B39" i="353" s="1"/>
  <c r="J39" i="353" s="1"/>
  <c r="C39" i="353"/>
  <c r="F38" i="353"/>
  <c r="B38" i="353"/>
  <c r="F37" i="353"/>
  <c r="B37" i="353"/>
  <c r="F36" i="353"/>
  <c r="B36" i="353"/>
  <c r="F35" i="353"/>
  <c r="B35" i="353"/>
  <c r="F34" i="353"/>
  <c r="B34" i="353"/>
  <c r="F33" i="353"/>
  <c r="B33" i="353"/>
  <c r="I32" i="353"/>
  <c r="G32" i="353"/>
  <c r="E32" i="353"/>
  <c r="D32" i="353"/>
  <c r="C32" i="353"/>
  <c r="F31" i="353"/>
  <c r="B31" i="353"/>
  <c r="F30" i="353"/>
  <c r="B30" i="353"/>
  <c r="F29" i="353"/>
  <c r="B29" i="353"/>
  <c r="F28" i="353"/>
  <c r="B28" i="353"/>
  <c r="I27" i="353"/>
  <c r="H27" i="353"/>
  <c r="G27" i="353"/>
  <c r="F27" i="353"/>
  <c r="E27" i="353"/>
  <c r="D27" i="353"/>
  <c r="B27" i="353" s="1"/>
  <c r="J27" i="353" s="1"/>
  <c r="C27" i="353"/>
  <c r="F26" i="353"/>
  <c r="B26" i="353"/>
  <c r="F25" i="353"/>
  <c r="B25" i="353"/>
  <c r="F24" i="353"/>
  <c r="B24" i="353"/>
  <c r="F23" i="353"/>
  <c r="B23" i="353"/>
  <c r="F22" i="353"/>
  <c r="B22" i="353"/>
  <c r="F21" i="353"/>
  <c r="B21" i="353"/>
  <c r="I20" i="353"/>
  <c r="I11" i="353" s="1"/>
  <c r="H20" i="353"/>
  <c r="G20" i="353"/>
  <c r="E20" i="353"/>
  <c r="D20" i="353"/>
  <c r="C20" i="353"/>
  <c r="F19" i="353"/>
  <c r="K19" i="353" s="1"/>
  <c r="B19" i="353"/>
  <c r="F18" i="353"/>
  <c r="K18" i="353" s="1"/>
  <c r="B18" i="353"/>
  <c r="F17" i="353"/>
  <c r="K17" i="353" s="1"/>
  <c r="B17" i="353"/>
  <c r="F16" i="353"/>
  <c r="B16" i="353"/>
  <c r="F15" i="353"/>
  <c r="B15" i="353"/>
  <c r="F14" i="353"/>
  <c r="B14" i="353"/>
  <c r="J13" i="353"/>
  <c r="I12" i="353"/>
  <c r="H12" i="353"/>
  <c r="F12" i="353" s="1"/>
  <c r="G12" i="353"/>
  <c r="E12" i="353"/>
  <c r="D12" i="353"/>
  <c r="C12" i="353"/>
  <c r="D11" i="353"/>
  <c r="J242" i="353" l="1"/>
  <c r="F105" i="353"/>
  <c r="J209" i="353"/>
  <c r="J211" i="353"/>
  <c r="F121" i="353"/>
  <c r="G117" i="353"/>
  <c r="G116" i="353" s="1"/>
  <c r="H274" i="353"/>
  <c r="E233" i="353"/>
  <c r="J45" i="353"/>
  <c r="J82" i="353"/>
  <c r="J88" i="353"/>
  <c r="J99" i="353"/>
  <c r="J112" i="353"/>
  <c r="J113" i="353"/>
  <c r="J121" i="353"/>
  <c r="J126" i="353"/>
  <c r="J130" i="353"/>
  <c r="J134" i="353"/>
  <c r="J151" i="353"/>
  <c r="F20" i="353"/>
  <c r="B32" i="353"/>
  <c r="H11" i="353"/>
  <c r="H10" i="353" s="1"/>
  <c r="B12" i="353"/>
  <c r="J12" i="353" s="1"/>
  <c r="J14" i="353"/>
  <c r="B20" i="353"/>
  <c r="E11" i="353"/>
  <c r="F32" i="353"/>
  <c r="B48" i="353"/>
  <c r="J48" i="353" s="1"/>
  <c r="B57" i="353"/>
  <c r="B64" i="353"/>
  <c r="J64" i="353" s="1"/>
  <c r="J65" i="353"/>
  <c r="J66" i="353"/>
  <c r="J68" i="353"/>
  <c r="J69" i="353"/>
  <c r="B70" i="353"/>
  <c r="J70" i="353" s="1"/>
  <c r="J71" i="353"/>
  <c r="J72" i="353"/>
  <c r="J73" i="353"/>
  <c r="J75" i="353"/>
  <c r="J76" i="353"/>
  <c r="J77" i="353"/>
  <c r="B78" i="353"/>
  <c r="J78" i="353" s="1"/>
  <c r="J79" i="353"/>
  <c r="J80" i="353"/>
  <c r="J83" i="353"/>
  <c r="J84" i="353"/>
  <c r="B85" i="353"/>
  <c r="J85" i="353" s="1"/>
  <c r="E81" i="353"/>
  <c r="J86" i="353"/>
  <c r="J87" i="353"/>
  <c r="J89" i="353"/>
  <c r="J90" i="353"/>
  <c r="J91" i="353"/>
  <c r="B92" i="353"/>
  <c r="J92" i="353" s="1"/>
  <c r="B105" i="353"/>
  <c r="K105" i="353" s="1"/>
  <c r="J107" i="353"/>
  <c r="J108" i="353"/>
  <c r="C111" i="353"/>
  <c r="G111" i="353"/>
  <c r="D117" i="353"/>
  <c r="H117" i="353"/>
  <c r="B147" i="353"/>
  <c r="D146" i="353"/>
  <c r="H146" i="353"/>
  <c r="G158" i="353"/>
  <c r="F159" i="353"/>
  <c r="I158" i="353"/>
  <c r="K166" i="353"/>
  <c r="J167" i="353"/>
  <c r="B181" i="353"/>
  <c r="B199" i="353"/>
  <c r="C198" i="353"/>
  <c r="J222" i="353"/>
  <c r="J228" i="353"/>
  <c r="J229" i="353"/>
  <c r="I81" i="353"/>
  <c r="I10" i="353" s="1"/>
  <c r="I9" i="353" s="1"/>
  <c r="B146" i="353"/>
  <c r="K147" i="353"/>
  <c r="I145" i="353"/>
  <c r="B168" i="353"/>
  <c r="D187" i="353"/>
  <c r="H187" i="353"/>
  <c r="F199" i="353"/>
  <c r="G198" i="353"/>
  <c r="B171" i="353"/>
  <c r="J172" i="353"/>
  <c r="J173" i="353"/>
  <c r="B174" i="353"/>
  <c r="J174" i="353" s="1"/>
  <c r="F177" i="353"/>
  <c r="J182" i="353"/>
  <c r="J184" i="353"/>
  <c r="I187" i="353"/>
  <c r="I186" i="353" s="1"/>
  <c r="I137" i="353" s="1"/>
  <c r="B198" i="353"/>
  <c r="J198" i="353" s="1"/>
  <c r="F198" i="353"/>
  <c r="J200" i="353"/>
  <c r="J201" i="353"/>
  <c r="G204" i="353"/>
  <c r="G203" i="353" s="1"/>
  <c r="B205" i="353"/>
  <c r="J216" i="353"/>
  <c r="B219" i="353"/>
  <c r="J220" i="353"/>
  <c r="J221" i="353"/>
  <c r="J223" i="353"/>
  <c r="J224" i="353"/>
  <c r="B225" i="353"/>
  <c r="J226" i="353"/>
  <c r="J227" i="353"/>
  <c r="C235" i="353"/>
  <c r="C234" i="353" s="1"/>
  <c r="G235" i="353"/>
  <c r="B236" i="353"/>
  <c r="D235" i="353"/>
  <c r="D234" i="353" s="1"/>
  <c r="D233" i="353" s="1"/>
  <c r="H235" i="353"/>
  <c r="H234" i="353" s="1"/>
  <c r="H233" i="353" s="1"/>
  <c r="B261" i="353"/>
  <c r="B275" i="353"/>
  <c r="B276" i="353"/>
  <c r="B278" i="353"/>
  <c r="J279" i="353"/>
  <c r="J280" i="353"/>
  <c r="C281" i="353"/>
  <c r="B282" i="353"/>
  <c r="J283" i="353"/>
  <c r="J284" i="353"/>
  <c r="J285" i="353"/>
  <c r="J286" i="353"/>
  <c r="J287" i="353"/>
  <c r="J288" i="353"/>
  <c r="J289" i="353"/>
  <c r="J290" i="353"/>
  <c r="J291" i="353"/>
  <c r="B292" i="353"/>
  <c r="J292" i="353" s="1"/>
  <c r="F295" i="353"/>
  <c r="K295" i="353" s="1"/>
  <c r="K297" i="353"/>
  <c r="K298" i="353"/>
  <c r="K299" i="353"/>
  <c r="K302" i="353"/>
  <c r="F303" i="353"/>
  <c r="K303" i="353" s="1"/>
  <c r="F304" i="353"/>
  <c r="K304" i="353" s="1"/>
  <c r="F305" i="353"/>
  <c r="K305" i="353" s="1"/>
  <c r="F306" i="353"/>
  <c r="J306" i="353" s="1"/>
  <c r="K308" i="353"/>
  <c r="K314" i="353"/>
  <c r="K315" i="353"/>
  <c r="J316" i="353"/>
  <c r="D204" i="353"/>
  <c r="D203" i="353" s="1"/>
  <c r="D202" i="353" s="1"/>
  <c r="F274" i="353"/>
  <c r="K278" i="353"/>
  <c r="F281" i="353"/>
  <c r="K282" i="353"/>
  <c r="K300" i="353"/>
  <c r="K309" i="353"/>
  <c r="K310" i="353"/>
  <c r="K311" i="353"/>
  <c r="K312" i="353"/>
  <c r="K294" i="353"/>
  <c r="K292" i="353"/>
  <c r="J267" i="353"/>
  <c r="J270" i="353"/>
  <c r="J15" i="353"/>
  <c r="J16" i="353"/>
  <c r="K74" i="353"/>
  <c r="J93" i="353"/>
  <c r="J94" i="353"/>
  <c r="J95" i="353"/>
  <c r="J96" i="353"/>
  <c r="J97" i="353"/>
  <c r="J98" i="353"/>
  <c r="J100" i="353"/>
  <c r="J101" i="353"/>
  <c r="J102" i="353"/>
  <c r="K144" i="353"/>
  <c r="K214" i="353"/>
  <c r="K217" i="353"/>
  <c r="K218" i="353"/>
  <c r="K20" i="353"/>
  <c r="K22" i="353"/>
  <c r="K23" i="353"/>
  <c r="K24" i="353"/>
  <c r="K25" i="353"/>
  <c r="K26" i="353"/>
  <c r="J28" i="353"/>
  <c r="J29" i="353"/>
  <c r="J30" i="353"/>
  <c r="J31" i="353"/>
  <c r="J32" i="353"/>
  <c r="K34" i="353"/>
  <c r="K36" i="353"/>
  <c r="K37" i="353"/>
  <c r="K38" i="353"/>
  <c r="K44" i="353"/>
  <c r="K53" i="353"/>
  <c r="K56" i="353"/>
  <c r="K57" i="353"/>
  <c r="K59" i="353"/>
  <c r="K62" i="353"/>
  <c r="K63" i="353"/>
  <c r="K150" i="353"/>
  <c r="J154" i="353"/>
  <c r="J156" i="353"/>
  <c r="J160" i="353"/>
  <c r="J161" i="353"/>
  <c r="J163" i="353"/>
  <c r="J165" i="353"/>
  <c r="J168" i="353"/>
  <c r="J175" i="353"/>
  <c r="J177" i="353"/>
  <c r="J179" i="353"/>
  <c r="J180" i="353"/>
  <c r="J181" i="353"/>
  <c r="J185" i="353"/>
  <c r="K190" i="353"/>
  <c r="K193" i="353"/>
  <c r="K196" i="353"/>
  <c r="J230" i="353"/>
  <c r="J231" i="353"/>
  <c r="J232" i="353"/>
  <c r="J237" i="353"/>
  <c r="J238" i="353"/>
  <c r="J239" i="353"/>
  <c r="J240" i="353"/>
  <c r="J241" i="353"/>
  <c r="J243" i="353"/>
  <c r="J244" i="353"/>
  <c r="J245" i="353"/>
  <c r="J246" i="353"/>
  <c r="J247" i="353"/>
  <c r="J249" i="353"/>
  <c r="J250" i="353"/>
  <c r="J252" i="353"/>
  <c r="J253" i="353"/>
  <c r="J254" i="353"/>
  <c r="J256" i="353"/>
  <c r="J257" i="353"/>
  <c r="J258" i="353"/>
  <c r="J259" i="353"/>
  <c r="J260" i="353"/>
  <c r="J262" i="353"/>
  <c r="J263" i="353"/>
  <c r="J264" i="353"/>
  <c r="J265" i="353"/>
  <c r="J266" i="353"/>
  <c r="J268" i="353"/>
  <c r="J269" i="353"/>
  <c r="J271" i="353"/>
  <c r="J272" i="353"/>
  <c r="J273" i="353"/>
  <c r="K170" i="353"/>
  <c r="E158" i="353"/>
  <c r="E145" i="353" s="1"/>
  <c r="J251" i="353"/>
  <c r="B234" i="353"/>
  <c r="B235" i="353"/>
  <c r="K251" i="353"/>
  <c r="K16" i="353"/>
  <c r="K51" i="353"/>
  <c r="K67" i="353"/>
  <c r="J74" i="353"/>
  <c r="K82" i="353"/>
  <c r="K88" i="353"/>
  <c r="K14" i="353"/>
  <c r="K15" i="353"/>
  <c r="J17" i="353"/>
  <c r="J18" i="353"/>
  <c r="J19" i="353"/>
  <c r="J21" i="353"/>
  <c r="J22" i="353"/>
  <c r="J23" i="353"/>
  <c r="J24" i="353"/>
  <c r="J25" i="353"/>
  <c r="J26" i="353"/>
  <c r="K29" i="353"/>
  <c r="K30" i="353"/>
  <c r="K31" i="353"/>
  <c r="J33" i="353"/>
  <c r="J34" i="353"/>
  <c r="J35" i="353"/>
  <c r="J36" i="353"/>
  <c r="J37" i="353"/>
  <c r="J38" i="353"/>
  <c r="J41" i="353"/>
  <c r="J44" i="353"/>
  <c r="K45" i="353"/>
  <c r="K47" i="353"/>
  <c r="K50" i="353"/>
  <c r="J53" i="353"/>
  <c r="K54" i="353"/>
  <c r="J55" i="353"/>
  <c r="J56" i="353"/>
  <c r="J58" i="353"/>
  <c r="J59" i="353"/>
  <c r="K60" i="353"/>
  <c r="J61" i="353"/>
  <c r="J62" i="353"/>
  <c r="J63" i="353"/>
  <c r="K66" i="353"/>
  <c r="K69" i="353"/>
  <c r="K72" i="353"/>
  <c r="K73" i="353"/>
  <c r="K76" i="353"/>
  <c r="K77" i="353"/>
  <c r="K80" i="353"/>
  <c r="K84" i="353"/>
  <c r="K87" i="353"/>
  <c r="K90" i="353"/>
  <c r="K91" i="353"/>
  <c r="K99" i="353"/>
  <c r="K103" i="353"/>
  <c r="J103" i="353"/>
  <c r="K94" i="353"/>
  <c r="K95" i="353"/>
  <c r="K96" i="353"/>
  <c r="K97" i="353"/>
  <c r="K98" i="353"/>
  <c r="K101" i="353"/>
  <c r="K102" i="353"/>
  <c r="K115" i="353"/>
  <c r="J119" i="353"/>
  <c r="J120" i="353"/>
  <c r="J122" i="353"/>
  <c r="J123" i="353"/>
  <c r="J124" i="353"/>
  <c r="J125" i="353"/>
  <c r="J127" i="353"/>
  <c r="J128" i="353"/>
  <c r="J129" i="353"/>
  <c r="J131" i="353"/>
  <c r="J132" i="353"/>
  <c r="J133" i="353"/>
  <c r="J141" i="353"/>
  <c r="J143" i="353"/>
  <c r="J144" i="353"/>
  <c r="J148" i="353"/>
  <c r="J149" i="353"/>
  <c r="J150" i="353"/>
  <c r="J152" i="353"/>
  <c r="K157" i="353"/>
  <c r="K159" i="353"/>
  <c r="K164" i="353"/>
  <c r="J169" i="353"/>
  <c r="J170" i="353"/>
  <c r="K171" i="353"/>
  <c r="K176" i="353"/>
  <c r="K179" i="353"/>
  <c r="K183" i="353"/>
  <c r="J189" i="353"/>
  <c r="J193" i="353"/>
  <c r="J195" i="353"/>
  <c r="J196" i="353"/>
  <c r="J197" i="353"/>
  <c r="J205" i="353"/>
  <c r="K207" i="353"/>
  <c r="K209" i="353"/>
  <c r="K211" i="353"/>
  <c r="J214" i="353"/>
  <c r="K215" i="353"/>
  <c r="J218" i="353"/>
  <c r="K219" i="353"/>
  <c r="K224" i="353"/>
  <c r="K225" i="353"/>
  <c r="K227" i="353"/>
  <c r="K231" i="353"/>
  <c r="K232" i="353"/>
  <c r="K236" i="353"/>
  <c r="K238" i="353"/>
  <c r="K239" i="353"/>
  <c r="K240" i="353"/>
  <c r="K241" i="353"/>
  <c r="K244" i="353"/>
  <c r="K245" i="353"/>
  <c r="K246" i="353"/>
  <c r="K247" i="353"/>
  <c r="K250" i="353"/>
  <c r="K252" i="353"/>
  <c r="K257" i="353"/>
  <c r="K258" i="353"/>
  <c r="K259" i="353"/>
  <c r="K260" i="353"/>
  <c r="K261" i="353"/>
  <c r="K264" i="353"/>
  <c r="K266" i="353"/>
  <c r="K269" i="353"/>
  <c r="K271" i="353"/>
  <c r="K272" i="353"/>
  <c r="K273" i="353"/>
  <c r="K275" i="353"/>
  <c r="K276" i="353"/>
  <c r="K165" i="353"/>
  <c r="K184" i="353"/>
  <c r="K201" i="353"/>
  <c r="K216" i="353"/>
  <c r="K228" i="353"/>
  <c r="K229" i="353"/>
  <c r="K242" i="353"/>
  <c r="K255" i="353"/>
  <c r="K267" i="353"/>
  <c r="K253" i="353"/>
  <c r="K248" i="353"/>
  <c r="K254" i="353"/>
  <c r="K27" i="353"/>
  <c r="K39" i="353"/>
  <c r="K42" i="353"/>
  <c r="K12" i="353"/>
  <c r="J20" i="353"/>
  <c r="E10" i="353"/>
  <c r="E9" i="353" s="1"/>
  <c r="K32" i="353"/>
  <c r="K48" i="353"/>
  <c r="J57" i="353"/>
  <c r="K64" i="353"/>
  <c r="K70" i="353"/>
  <c r="K78" i="353"/>
  <c r="K85" i="353"/>
  <c r="K92" i="353"/>
  <c r="J105" i="353"/>
  <c r="B117" i="353"/>
  <c r="D116" i="353"/>
  <c r="B116" i="353" s="1"/>
  <c r="F117" i="353"/>
  <c r="K117" i="353" s="1"/>
  <c r="H116" i="353"/>
  <c r="F116" i="353" s="1"/>
  <c r="K116" i="353" s="1"/>
  <c r="D186" i="353"/>
  <c r="H186" i="353"/>
  <c r="K198" i="353"/>
  <c r="K104" i="353"/>
  <c r="K112" i="353"/>
  <c r="K126" i="353"/>
  <c r="K130" i="353"/>
  <c r="K134" i="353"/>
  <c r="E137" i="353"/>
  <c r="K142" i="353"/>
  <c r="F146" i="353"/>
  <c r="K146" i="353" s="1"/>
  <c r="K151" i="353"/>
  <c r="K168" i="353"/>
  <c r="K177" i="353"/>
  <c r="B191" i="353"/>
  <c r="C187" i="353"/>
  <c r="K194" i="353"/>
  <c r="K199" i="353"/>
  <c r="F203" i="353"/>
  <c r="C11" i="353"/>
  <c r="G11" i="353"/>
  <c r="C81" i="353"/>
  <c r="B81" i="353" s="1"/>
  <c r="G81" i="353"/>
  <c r="F81" i="353" s="1"/>
  <c r="J106" i="353"/>
  <c r="K108" i="353"/>
  <c r="K113" i="353"/>
  <c r="K120" i="353"/>
  <c r="K121" i="353"/>
  <c r="K122" i="353"/>
  <c r="K124" i="353"/>
  <c r="K128" i="353"/>
  <c r="K132" i="353"/>
  <c r="K136" i="353"/>
  <c r="B140" i="353"/>
  <c r="F140" i="353"/>
  <c r="K140" i="353" s="1"/>
  <c r="C145" i="353"/>
  <c r="G145" i="353"/>
  <c r="J147" i="353"/>
  <c r="K149" i="353"/>
  <c r="J153" i="353"/>
  <c r="K154" i="353"/>
  <c r="K155" i="353"/>
  <c r="J157" i="353"/>
  <c r="J159" i="353"/>
  <c r="K161" i="353"/>
  <c r="D158" i="353"/>
  <c r="D145" i="353" s="1"/>
  <c r="D137" i="353" s="1"/>
  <c r="K162" i="353"/>
  <c r="H158" i="353"/>
  <c r="H145" i="353" s="1"/>
  <c r="H137" i="353" s="1"/>
  <c r="J164" i="353"/>
  <c r="J166" i="353"/>
  <c r="J171" i="353"/>
  <c r="K173" i="353"/>
  <c r="K174" i="353"/>
  <c r="J176" i="353"/>
  <c r="J178" i="353"/>
  <c r="K180" i="353"/>
  <c r="K181" i="353"/>
  <c r="J183" i="353"/>
  <c r="K188" i="353"/>
  <c r="J190" i="353"/>
  <c r="F191" i="353"/>
  <c r="K191" i="353" s="1"/>
  <c r="G187" i="353"/>
  <c r="J192" i="353"/>
  <c r="G202" i="353"/>
  <c r="C204" i="353"/>
  <c r="F204" i="353"/>
  <c r="K205" i="353"/>
  <c r="K212" i="353"/>
  <c r="K208" i="353"/>
  <c r="K210" i="353"/>
  <c r="J215" i="353"/>
  <c r="J217" i="353"/>
  <c r="J219" i="353"/>
  <c r="K221" i="353"/>
  <c r="K222" i="353"/>
  <c r="J225" i="353"/>
  <c r="J236" i="353"/>
  <c r="J248" i="353"/>
  <c r="J261" i="353"/>
  <c r="K306" i="353"/>
  <c r="K263" i="353"/>
  <c r="K265" i="353"/>
  <c r="J275" i="353"/>
  <c r="J276" i="353"/>
  <c r="J278" i="353"/>
  <c r="J282" i="353"/>
  <c r="J295" i="353"/>
  <c r="J303" i="353"/>
  <c r="J304" i="353"/>
  <c r="J305" i="353"/>
  <c r="K81" i="353" l="1"/>
  <c r="I317" i="353"/>
  <c r="D326" i="353" s="1"/>
  <c r="C233" i="353"/>
  <c r="B281" i="353"/>
  <c r="J281" i="353" s="1"/>
  <c r="C274" i="353"/>
  <c r="B274" i="353" s="1"/>
  <c r="F235" i="353"/>
  <c r="K235" i="353" s="1"/>
  <c r="G234" i="353"/>
  <c r="J199" i="353"/>
  <c r="B204" i="353"/>
  <c r="J204" i="353" s="1"/>
  <c r="C203" i="353"/>
  <c r="F145" i="353"/>
  <c r="G138" i="353"/>
  <c r="F139" i="353"/>
  <c r="C138" i="353"/>
  <c r="B139" i="353"/>
  <c r="J139" i="353" s="1"/>
  <c r="G10" i="353"/>
  <c r="F11" i="353"/>
  <c r="F202" i="353"/>
  <c r="J191" i="353"/>
  <c r="B158" i="353"/>
  <c r="J116" i="353"/>
  <c r="H111" i="353"/>
  <c r="K204" i="353"/>
  <c r="G186" i="353"/>
  <c r="F186" i="353" s="1"/>
  <c r="F187" i="353"/>
  <c r="B145" i="353"/>
  <c r="J145" i="353" s="1"/>
  <c r="J140" i="353"/>
  <c r="J81" i="353"/>
  <c r="C10" i="353"/>
  <c r="B11" i="353"/>
  <c r="J11" i="353" s="1"/>
  <c r="C186" i="353"/>
  <c r="B186" i="353" s="1"/>
  <c r="B187" i="353"/>
  <c r="F158" i="353"/>
  <c r="K158" i="353" s="1"/>
  <c r="J146" i="353"/>
  <c r="J117" i="353"/>
  <c r="D111" i="353"/>
  <c r="E317" i="353"/>
  <c r="C326" i="353" s="1"/>
  <c r="J187" i="353" l="1"/>
  <c r="E326" i="353"/>
  <c r="G233" i="353"/>
  <c r="F234" i="353"/>
  <c r="K274" i="353"/>
  <c r="B233" i="353"/>
  <c r="J274" i="353"/>
  <c r="K281" i="353"/>
  <c r="J235" i="353"/>
  <c r="F326" i="353"/>
  <c r="K186" i="353"/>
  <c r="B111" i="353"/>
  <c r="D9" i="353"/>
  <c r="D317" i="353" s="1"/>
  <c r="C325" i="353" s="1"/>
  <c r="G9" i="353"/>
  <c r="F10" i="353"/>
  <c r="C137" i="353"/>
  <c r="B138" i="353"/>
  <c r="G137" i="353"/>
  <c r="F138" i="353"/>
  <c r="J186" i="353"/>
  <c r="C9" i="353"/>
  <c r="B10" i="353"/>
  <c r="K187" i="353"/>
  <c r="F111" i="353"/>
  <c r="K111" i="353" s="1"/>
  <c r="H9" i="353"/>
  <c r="H317" i="353" s="1"/>
  <c r="D325" i="353" s="1"/>
  <c r="F325" i="353" s="1"/>
  <c r="J158" i="353"/>
  <c r="K11" i="353"/>
  <c r="K139" i="353"/>
  <c r="K145" i="353"/>
  <c r="B203" i="353"/>
  <c r="C202" i="353"/>
  <c r="K234" i="353" l="1"/>
  <c r="J234" i="353"/>
  <c r="F233" i="353"/>
  <c r="K233" i="353" s="1"/>
  <c r="J203" i="353"/>
  <c r="B202" i="353"/>
  <c r="K203" i="353"/>
  <c r="J10" i="353"/>
  <c r="B9" i="353"/>
  <c r="G317" i="353"/>
  <c r="E325" i="353"/>
  <c r="C317" i="353"/>
  <c r="K138" i="353"/>
  <c r="F137" i="353"/>
  <c r="B137" i="353"/>
  <c r="J138" i="353"/>
  <c r="K10" i="353"/>
  <c r="F9" i="353"/>
  <c r="J111" i="353"/>
  <c r="D324" i="353" l="1"/>
  <c r="J233" i="353"/>
  <c r="C324" i="353"/>
  <c r="E324" i="353" s="1"/>
  <c r="K137" i="353"/>
  <c r="F317" i="353"/>
  <c r="K9" i="353"/>
  <c r="J202" i="353"/>
  <c r="K202" i="353"/>
  <c r="J137" i="353"/>
  <c r="B317" i="353"/>
  <c r="J9" i="353"/>
  <c r="F324" i="353" l="1"/>
  <c r="J317" i="353"/>
  <c r="C322" i="353"/>
  <c r="D322" i="353"/>
  <c r="K317" i="353"/>
  <c r="E322" i="353" l="1"/>
  <c r="F322" i="353"/>
</calcChain>
</file>

<file path=xl/sharedStrings.xml><?xml version="1.0" encoding="utf-8"?>
<sst xmlns="http://schemas.openxmlformats.org/spreadsheetml/2006/main" count="341" uniqueCount="257">
  <si>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</si>
  <si>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</si>
  <si>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</si>
  <si>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</si>
  <si>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</si>
  <si>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</si>
  <si>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 xml:space="preserve">     Дошкольное образование</t>
  </si>
  <si>
    <t>НАЦИОНАЛЬНАЯ ЭКОНОМИКА - ВСЕГО</t>
  </si>
  <si>
    <t>ОБРАЗОВАНИЕ - ВСЕГО</t>
  </si>
  <si>
    <t>Информация</t>
  </si>
  <si>
    <t>(рублей)</t>
  </si>
  <si>
    <t>Дорожное хозяйство (дорожные фонды)</t>
  </si>
  <si>
    <t>Общее образование</t>
  </si>
  <si>
    <t xml:space="preserve">в том числе:                                      </t>
  </si>
  <si>
    <t>ФАКТ</t>
  </si>
  <si>
    <t>ПЛАН</t>
  </si>
  <si>
    <t>Отклонение</t>
  </si>
  <si>
    <t>Сумма</t>
  </si>
  <si>
    <t>%</t>
  </si>
  <si>
    <t>в том числе:</t>
  </si>
  <si>
    <t xml:space="preserve">в том числе:                                   </t>
  </si>
  <si>
    <t xml:space="preserve">в том числе: </t>
  </si>
  <si>
    <t xml:space="preserve">% выполнения плана </t>
  </si>
  <si>
    <t>ЖИЛИЩНО - КОММУНАЛЬНОЕ ХОЗЯЙСТВО - ВСЕГО</t>
  </si>
  <si>
    <t>Жилищное хозяйство</t>
  </si>
  <si>
    <t>Коммунальное хозяйство</t>
  </si>
  <si>
    <t>Отклонение от плана на год</t>
  </si>
  <si>
    <t>ИТОГО ЗА ГОД ПО АДРЕСНОЙ                                         ИНВЕСТИЦИОННОЙ ПРОГРАММЕ</t>
  </si>
  <si>
    <t>Лукина 23-51-32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</si>
  <si>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</si>
  <si>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Реконструкция автомобильной дороги по ул. Гражданская (от кольца по ул. Гражданская до ул. Социалистическая)</t>
  </si>
  <si>
    <t>Строительство автомобильной дороги по ул. А.Асламаса в 14 мкр г.Чебоксары</t>
  </si>
  <si>
    <t>Строительство отводящего коллектора р.Кайбулка и его притоков от улицы Гагарина до ул. Калинина в городе Чебоксары</t>
  </si>
  <si>
    <t>Н.Г. Куликова</t>
  </si>
  <si>
    <t xml:space="preserve">Строительство автодорог по улицам №1, 2, 3, 4, 5  в микрорайоне "Университетский-2" СЗР г.Чебоксары </t>
  </si>
  <si>
    <t>Строительство средней общеобразовательной школы на 1600 ученических мест поз. 1.34 в микрорайоне № 1 жилого района "Новый город" г. Чебоксары</t>
  </si>
  <si>
    <t>Строительство объекта "Средняя общеобразовательная школа на 1100 мест  в 14 мкр. в НЮР" г  Чебоксары</t>
  </si>
  <si>
    <t>Сбор, удаление отходов и очистка сточных вод</t>
  </si>
  <si>
    <t>Строительство ливневых очистных сооружений в мкр. "Волжский -1, -2" г. Чебоксары в рамках реализации мероприятий по сокращению доли загрязнённых сточных вод</t>
  </si>
  <si>
    <t>ОХРАНА ОКРУЖАЮЩЕЙ СРЕДЫ</t>
  </si>
  <si>
    <t>Благоустройство</t>
  </si>
  <si>
    <t>Реконструкция автомобильной дороги по ул. Пархоменко г.Чебоксары</t>
  </si>
  <si>
    <t>Реконструкция автомобильной дороги по пр.И.Яковлева от Канашского шоссе до кольца пр.9-ой Пятилетки г.Чебоксары (Автомобильная дорога от ул.Кукшумская до ул.Ашмарина — 1 этап. Автомобильная дорога от ул.Ашмарина до примыкания к Канашскому шоссе — 2 этап. Автомобильная дорога от кольца пр.9-ой Пятилетки до ул.Кукшумская — 3 этап.))</t>
  </si>
  <si>
    <t>Строительство сооружения очистки дождевых стоков центральной части города Чебоксары в рамках реализации мероприятий по сокращению доли загрязнённых сточных вод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</si>
  <si>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</si>
  <si>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План на 2020 год</t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</si>
  <si>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</si>
  <si>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t>Строительство автомобильной дороги по ул. 1-я Южная до пересечения с Р.Зорге г.Чебоксары Чувашской Республики</t>
  </si>
  <si>
    <t>Строительство третьего транспортного полукольца г. Чебоксары</t>
  </si>
  <si>
    <t>Строительство автодороги по ул.Ярмарочная</t>
  </si>
  <si>
    <t>Строительство участка автомобильной дороги по проезду Соляное (до железнодорожного переезда)</t>
  </si>
  <si>
    <t xml:space="preserve">Строительство автодороги № 30 от участка № 4 до Московского проспекта в районе Театра оперы и балета (участок № 3) в г. Чебоксары. 2 этап. </t>
  </si>
  <si>
    <t>Управление ЖКХ, энергетики, транспорта и связи администрации города Чебоксары Чувашской Республики</t>
  </si>
  <si>
    <t>Управление архитектуры и градостроительства администрации города Чебоксары</t>
  </si>
  <si>
    <t>Строительство автомобильной дороги от детского сада по ул. Прогрессивная до проезда Соляное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</si>
  <si>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</si>
  <si>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канализационных сетей по подключению II очереди индустриального парка к канализационному коллектору АО "Водоканал" по проспекту Тракторостроителей</t>
  </si>
  <si>
    <t>Противооползневые мероприятия в районе расположения домов №№2, 4 и 6 по ул. Маяковского г. Чебоксары</t>
  </si>
  <si>
    <t>Строительство площадки под складирование снега в г.Чебоксары</t>
  </si>
  <si>
    <t>Чебоксарский городской комитет по управлению имуществом администрации города Чебоксары</t>
  </si>
  <si>
    <t>Приобретение земельного участка для размещения кладбища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</si>
  <si>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</si>
  <si>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</si>
  <si>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</si>
  <si>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Строительство снегоплавильной станции в городе Чебоксары</t>
  </si>
  <si>
    <t>проектные и изыскательские работы                                                                                   932 04 09  Ч210374220 414 228 (S110)</t>
  </si>
  <si>
    <t xml:space="preserve"> осуществление технического надзора                                                                          932  04 09  Ч210374220 414 228 (S110)</t>
  </si>
  <si>
    <t>проектные и изыскательские работы                                                                                   932  04 09  Ч210374220 414 228 (S66)</t>
  </si>
  <si>
    <t>проектные и изыскательские работы                                                                                   932  04 09  Ч210374220 414 228 (S33)</t>
  </si>
  <si>
    <t>проектные и изыскательские работы                                                                                      932 04 09  Ч2103S4221 414 228 (И140)</t>
  </si>
  <si>
    <t>проектные и изыскательские работы                                                                                    932 04 09  Ч210374220 414 228 (S03)</t>
  </si>
  <si>
    <t>технологическое присоединение                                                                                     932 04 09  Ч210374220 414 228 (S49)</t>
  </si>
  <si>
    <t>проектные и изыскательские работы                                                                                      932 04 09  Ч210374220 414 228 (S53)</t>
  </si>
  <si>
    <t>проектные и изыскательские работы                                                                                   932 04 09  Ч210374220 414 228 (S65)</t>
  </si>
  <si>
    <t>проектные и изыскательские работы                                                        932 04 09  Ч210374220 414 228 (S114)</t>
  </si>
  <si>
    <t>932 04 09  Ч210374220 414 310 (S114)</t>
  </si>
  <si>
    <t>проектные и изыскательские работы                                                       932 04 09  Ч210374220 414 228 (S115)</t>
  </si>
  <si>
    <t>932 04 09  Ч210374220 414 310 (S115)</t>
  </si>
  <si>
    <t>проектные и изыскательские работы                                                                                    932 04 09  Ч210374220 414 228 (S118)</t>
  </si>
  <si>
    <t>проектные и изыскательские работы                         909 04 09  Ч210374220 414 228 (S119)</t>
  </si>
  <si>
    <t>909 04 09  Ч210374220 414 310 (S123)</t>
  </si>
  <si>
    <t>осуществление технического надзора                                                                                       932 04 12 Ц440371109 414 228</t>
  </si>
  <si>
    <t>проектные и изыскательские работы                        909 05 02 А130374460 414 228 (S125)</t>
  </si>
  <si>
    <t>909 05 02 А130374460 414 310 (S125)</t>
  </si>
  <si>
    <t>проектные и изыскательские работы                       909 05 02 А210773010 414 228 (S80)</t>
  </si>
  <si>
    <t>проектные и изыскательские работ                932 05 02 А110179920 414 228</t>
  </si>
  <si>
    <t>проектные и изыскательские работы                                             932 05 03 А110115300 414 228</t>
  </si>
  <si>
    <r>
      <t xml:space="preserve">проектные и изыскательские работы                                         </t>
    </r>
    <r>
      <rPr>
        <i/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 xml:space="preserve"> 932 05 03 А110115310 414 228</t>
    </r>
  </si>
  <si>
    <t>966 05 03 А510277430 412 330</t>
  </si>
  <si>
    <r>
      <t xml:space="preserve">проектные и изыскательские работы 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Ч370170132 414 228</t>
    </r>
  </si>
  <si>
    <r>
      <t xml:space="preserve">осуществление технического надзора                                                        </t>
    </r>
    <r>
      <rPr>
        <b/>
        <i/>
        <sz val="20"/>
        <rFont val="Times New Roman"/>
        <family val="1"/>
        <charset val="204"/>
      </rPr>
      <t>932 06 02 Ч370170132 414 228</t>
    </r>
  </si>
  <si>
    <t>проектные и изыскательские работы                                         932 06 02 Ч370170137 414 228</t>
  </si>
  <si>
    <t>проектные и изыскательские работы                                         932 06 02 Ч370170138 414 228</t>
  </si>
  <si>
    <t>проектные и изыскательские работы                                       909 07 01 Ц71167А59Е 414 228</t>
  </si>
  <si>
    <t>проектные и изыскательские работы                                        909 07 01 Ц71167А59И 414 228</t>
  </si>
  <si>
    <t>проектные и изыскательские работы                                        909 07 01 Ц71167А59К 414 228</t>
  </si>
  <si>
    <t>проектные и изыскательские работы                                       909 07 01 Ц71167А59Н 414 228</t>
  </si>
  <si>
    <t>проектные и изыскательские работы                                       909 07 01 Ц71167А59П 414 228</t>
  </si>
  <si>
    <t>проектные и изыскательские работы                   909 07 02 Ц74037520А 414 228</t>
  </si>
  <si>
    <t>909 07 02 Ц74Е1S520А 414 310 (И83S)</t>
  </si>
  <si>
    <t>909 07 02 Ц74Е1S520А 414 310 (И83)</t>
  </si>
  <si>
    <t>проектные и изыскательские работы                   909 07 02 Ц74037520Б 414 228</t>
  </si>
  <si>
    <t>проектные и изыскательские работы                  909 07 02 Ц740375209 414 228</t>
  </si>
  <si>
    <t>Наименование отраслей, главных распорядителей бюджетных средств, объектов и код бюджетной классификации</t>
  </si>
  <si>
    <t xml:space="preserve">Строительство автомобильной дороги №1 в микрорайоне №2 жилого района «Новый город» г. Чебоксары </t>
  </si>
  <si>
    <t>Строительство автомобильной дороги по ул. Новогородская в микрорайоне №2 жилого района «Новый город» г. Чебоксары</t>
  </si>
  <si>
    <t>переустройство наружного газопровода 909 04 09  Ч210374220 414 310 (S126)</t>
  </si>
  <si>
    <t>Управление образования администрации города Чебоксары</t>
  </si>
  <si>
    <t>оборудование (монтируемое и не монтируемое), мебель, материальные запасы и иное имущество по сметной документации</t>
  </si>
  <si>
    <t>909 05 02 А13G552431 414 310 (20-52430-89303-0000) (И141)</t>
  </si>
  <si>
    <t>909 05 02 А13G552431 414 310 (20-52430-89303-0000) (L)</t>
  </si>
  <si>
    <t>Строительство объекта "Дошкольное образовательное учреждение на 110 мест с ясельными группами поз. 29 в микрорайоне "Солнечный-4" (1 этап) г. Чебоксары</t>
  </si>
  <si>
    <t>909 07 02 Ц74Е15520А 414 310 (И137)</t>
  </si>
  <si>
    <t>909 07 02 Ц74Е15520А 414 310 (И137S)</t>
  </si>
  <si>
    <t>Строительство общеобразовательной школы поз. 37 в мкр. 3 района "Садовый" г. Чебоксары Чувашской Республики</t>
  </si>
  <si>
    <t>909 07 02 Ц74Е155209 414 310 (И210)</t>
  </si>
  <si>
    <t>проектные и изыскательские работы                         909 04 09  Ч210374220 414 228 (S50)</t>
  </si>
  <si>
    <t>Строительство участка автомобильной дороги в микрорайоне "Соляное" от остановки Элеватор возле д. № 10 по проезду Соляное до д.11 по ул. Прогрессивная и к детскому саду</t>
  </si>
  <si>
    <t>проектные и изыскательские работы                         909 04 09  Ч210374220 414 228 (S126)</t>
  </si>
  <si>
    <t>проектные и изыскательские работы                               909 04 09  Ч210374220 414 228 (S123)</t>
  </si>
  <si>
    <t>проектные и изыскательские работы                                              909 04 12 Ц440371109 414 228</t>
  </si>
  <si>
    <t xml:space="preserve">Переселение граждан из ветхого и аварийного жилого фонда </t>
  </si>
  <si>
    <t>Строительство многоквартирного жилого дома по ул. Н.И. Ашмарина г. Чебоксары</t>
  </si>
  <si>
    <t>проектные и изыскательские работы                                                    909 05 01 А210678320 414 228 (S107)</t>
  </si>
  <si>
    <t>проектные и изыскательские работы                                       909 07 01 Ц71167А59ЗP 414 228</t>
  </si>
  <si>
    <t>Строительство объекта "Дошкольное образовательное учреждение на 240 мест мкр. "Благовещенский" г. Чебоксары</t>
  </si>
  <si>
    <t>Строительство объекта "Дошкольное образовательное учреждение на 160 мест мкр. "Альгешево" г. Чебоксары</t>
  </si>
  <si>
    <t>909 07 02 Ц74Е155209 414 310 (И210S)</t>
  </si>
  <si>
    <t>Культура, кинематография</t>
  </si>
  <si>
    <t>Культура</t>
  </si>
  <si>
    <t>Строительство выставочно-экспозиционного, туристического павильона на Красной площади г. Чебоксары</t>
  </si>
  <si>
    <t>Физическая культура и спорт</t>
  </si>
  <si>
    <t>Массовый спорт</t>
  </si>
  <si>
    <t>Реконструкция футбольного поля МБУДО «ДЮСШ «Энергия» в г. Чебоксары Чувашской Республики</t>
  </si>
  <si>
    <t>проектные и изыскательские работы                  909 08 01 Ц440375830 414 228</t>
  </si>
  <si>
    <t>проектные и изыскательские работы                  909 11 02 Ц510275700 414 228</t>
  </si>
  <si>
    <t>909 11 02 Ц5102S5700 414 310 (И205S)</t>
  </si>
  <si>
    <t>909 11 02 Ц5102S5700 414 310 (И205)</t>
  </si>
  <si>
    <t>проектные и изыскательские работы                               909 04 09  Ч210374220 414 228 (S127)</t>
  </si>
  <si>
    <t>проектные и изыскательские работы                               909 04 09  Ч210374220 414 228 (S128)</t>
  </si>
  <si>
    <r>
      <t xml:space="preserve">проектные и изыскательские работы 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Ч370170133 414 228</t>
    </r>
  </si>
  <si>
    <t>932 04 09  Ч21R153933 414 310 (И139)</t>
  </si>
  <si>
    <t>932 04 09  Ч21R153933 414 310 (И139S)</t>
  </si>
  <si>
    <t>проектные и изыскательские работы                                                                                   932  04 09  Ч210374220 414 228 (S78)</t>
  </si>
  <si>
    <t xml:space="preserve"> осуществление технического надзора                                                                                    932  04 09  Ч210374220 414 228 (S78)</t>
  </si>
  <si>
    <t>Строительство автодороги к Административно-развлекательному комплексу г.Чебоксары</t>
  </si>
  <si>
    <t>932 04 09  Ц4403S5750 414 310 (И198S)</t>
  </si>
  <si>
    <t>932 04 09  Ц4403S5750 414 310 (И198)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</si>
  <si>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мкр.Октябрьский</t>
  </si>
  <si>
    <t>932 05 02 А1401S9131 414 310 (И125S)</t>
  </si>
  <si>
    <t>932 05 02 А1401S9131 414 310 (И125)</t>
  </si>
  <si>
    <t>Строительство внутрипоселковых газораспределительных сетей в пос.Сосновка</t>
  </si>
  <si>
    <t>проектные и изыскательские работы                                                        932 04 09  Ч210374220 414 228 (S111)</t>
  </si>
  <si>
    <t>932 04 09  Ч210374220 414 310 (S111)</t>
  </si>
  <si>
    <t>932  04 09  Ч210374220 414 310 (S110)</t>
  </si>
  <si>
    <t>Реконструкция моста по ул.Грибоедова</t>
  </si>
  <si>
    <t>Реконструкция моста по ул. Полевая</t>
  </si>
  <si>
    <t>проектные и изыскательские работы   932 04 09  Ч210374220 414 310 (S58)</t>
  </si>
  <si>
    <t>Строительство парковки по ул.Агакова в районе СОШ в мкр. Волжский-3 г.Чебоксары</t>
  </si>
  <si>
    <t>проектные и изыскательские работы                                                                                   932  04 09  Ч210374220 414 228 (S112)</t>
  </si>
  <si>
    <t>Строительство парковки напротив д.66 по ул.Ярославская г.Чебоксары</t>
  </si>
  <si>
    <t>проектные и изыскательские работы                                                                                   932  04 09  Ч210374220 414 228 (S113)</t>
  </si>
  <si>
    <t>проектные и изыскательские работы                                              932 04 12 Ц440371109 414 228</t>
  </si>
  <si>
    <t>Создание комплекса обеспечивающей инфраструктуры туристско-рекреационного кластера «Этническая Чувашия» Чувашской Республики – транспортная инфраструктура этнокомплекса «Амазония» г.Чебоксары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– Аквапарк «Амазонлэнд»)</t>
  </si>
  <si>
    <t>проектные и изыскательские работы                                                                        932 04 12 Ц440375840 414 228</t>
  </si>
  <si>
    <t>проектные и изыскательские работы                                           932 05 02 А140179132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</si>
  <si>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ул.Санаторная</t>
  </si>
  <si>
    <t>Строительство внутрипоселковых газораспределительных сетей в пос.Северный</t>
  </si>
  <si>
    <t>проектные и изыскательские работы                                           932 05 02 А140179133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</si>
  <si>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мкр.Пролетарский</t>
  </si>
  <si>
    <t>проектные и изыскательские работы                                           932 05 02 А140179134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</si>
  <si>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мкр.Первомайский</t>
  </si>
  <si>
    <t>проектные и изыскательские работы                                           932 05 02 А140179135 414 228</t>
  </si>
  <si>
    <t>932 05 02 А1401S9136 414 310 (И130S)</t>
  </si>
  <si>
    <t>932 05 02 А1401S9136 414 310 (И130)</t>
  </si>
  <si>
    <t>проектные и изыскательские работы                                           932 05 02 А140179136 414 228</t>
  </si>
  <si>
    <t>Строительство наружного освещения  г. Чебоксары</t>
  </si>
  <si>
    <r>
      <t xml:space="preserve">осуществление технического надзора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Ч370170133 414 228</t>
    </r>
  </si>
  <si>
    <t>проектные и изыскательские работы                                  932 06 02 Ч370170134 414 228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</si>
  <si>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</si>
  <si>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проектные и изыскательские работы                                                                                    932 04 09  Ч210374221 414 228</t>
  </si>
  <si>
    <t>проектные и изыскательские работы                                                                                    932 04 09  Ч2103S4221 414 228 (И140S)</t>
  </si>
  <si>
    <t xml:space="preserve">Реконструкция Московской набережной у Свято-Троицкого монастыря    </t>
  </si>
  <si>
    <t>Реконструкция Чебоксарского Залива и Красной площади</t>
  </si>
  <si>
    <t>Реконструкция Чебоксарского Залива и Красной площади. Ливневая канализация</t>
  </si>
  <si>
    <t>932 04 09  Ч21R153933 414 310 (20-53930-00000-00000)</t>
  </si>
  <si>
    <t>проектные и изыскательские работы                                                                                   932  04 09  Ч210374220 414 228 (S132)</t>
  </si>
  <si>
    <t xml:space="preserve"> осуществление технического надзора                                                                                   932  04 09  Ч210374220 414 228 (S132)</t>
  </si>
  <si>
    <t>909 04 09  A21F15021Б 414 310 (20-50210-69314-970001)</t>
  </si>
  <si>
    <t>909 04 09  A21F15021Б 414 310 (20-50210-69314-970001) (И123)</t>
  </si>
  <si>
    <t>909 04 09  A21F15021Б 414 310 (20-50210-69314-970001) (L)</t>
  </si>
  <si>
    <t xml:space="preserve">                                                                        </t>
  </si>
  <si>
    <t xml:space="preserve">Начальник    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</si>
  <si>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Машиностроитель-ным проездом г. Чебоксары (II этап)</t>
  </si>
  <si>
    <t>Строительство объекта "Очистные сооружения поверхностного стока поз. 53. I очередь 7 микрорайона центральной части г. Чебоксары (Центр - YII)"</t>
  </si>
  <si>
    <t>909 06 02 Ч370170139 414 310</t>
  </si>
  <si>
    <r>
      <rPr>
        <b/>
        <i/>
        <sz val="20"/>
        <rFont val="Times New Roman"/>
        <family val="1"/>
        <charset val="204"/>
      </rPr>
      <t xml:space="preserve">проектные и изыскательские работы    </t>
    </r>
    <r>
      <rPr>
        <sz val="20"/>
        <rFont val="Times New Roman"/>
        <family val="1"/>
        <charset val="204"/>
      </rPr>
      <t xml:space="preserve">                             </t>
    </r>
    <r>
      <rPr>
        <b/>
        <i/>
        <sz val="20"/>
        <rFont val="Times New Roman"/>
        <family val="1"/>
        <charset val="204"/>
      </rPr>
      <t>909 06 02 Ч370170139 414 228</t>
    </r>
  </si>
  <si>
    <t>проектные и изыскательские работы                   909 07 02 Ц740375206 414 228</t>
  </si>
  <si>
    <t>Строительство средней общеобразовательной школы на 1100 мест в мкр. "Волжский-3" г. Чебоксары</t>
  </si>
  <si>
    <t xml:space="preserve"> 932 04 12 Ц440371109 414 310</t>
  </si>
  <si>
    <t>проектные и изыскательские работы                                           932 05 02 А140179131 414 228</t>
  </si>
  <si>
    <t>осуществление технического надзора                                              932 05 02 А140179131 414 228</t>
  </si>
  <si>
    <t>932 05 02 А140179135 414 310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</si>
  <si>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(20-53840-06189-97001)  (L)</t>
    </r>
  </si>
  <si>
    <t>932 04 12 Ц4403L3840 414 310 (20-53840-06189-97001) (И131)</t>
  </si>
  <si>
    <t xml:space="preserve">932 04 12 Ц4403L3840 414 310 (20-53840-06189-97001) </t>
  </si>
  <si>
    <t>932 06 02 Ч37G650132 414 310 (20-50130-89304-97001) (L)</t>
  </si>
  <si>
    <t>932 06 02 Ч37G650132 414 310 (20-50130-89304-97001) (И144)</t>
  </si>
  <si>
    <t>932 06 02 Ч37G650132 414 310 (20-50130-89304-97001)</t>
  </si>
  <si>
    <t>932 06 02 Ч37G650133 414 310 (20-50130-89304-97002) (L)</t>
  </si>
  <si>
    <t>932 06 02 Ч37G650133 414 310 (20-50130-89304-97002) (И169)</t>
  </si>
  <si>
    <t>932 06 02 Ч37G650133 414 310(20-50130-89304-97002)</t>
  </si>
  <si>
    <t>909 07 01 Ц71Р25232D 414 310 (20-52320-00000-97007) (L)</t>
  </si>
  <si>
    <t>909 07 01 Ц71Р25232D 414 310 (20-52320-00000-97007) (И161)</t>
  </si>
  <si>
    <t>909 07 01 Ц71Р25232G 414 310 (20-52320-00000-97006) (L)</t>
  </si>
  <si>
    <t>909 07 01 Ц71Р25232G 414 310 (20-52320-00000-97006) (И182)</t>
  </si>
  <si>
    <t xml:space="preserve">909 07 01 Ц71Р25232G 414 310 (20-52320-00000-97006) </t>
  </si>
  <si>
    <t>909 07 01 Ц71Р25232I 414 310 (20-52320-00000-97005) (L)</t>
  </si>
  <si>
    <t>909 07 01 Ц71Р25232I 414 310 (20-52320-00000-97005) (И183)</t>
  </si>
  <si>
    <t xml:space="preserve">909 07 01 Ц71Р25232I 414 310 (20-52320-00000-97005) </t>
  </si>
  <si>
    <t xml:space="preserve">909 07 02 Ц74Е15520А 414 310 (20-55200-00000-97001) </t>
  </si>
  <si>
    <t>909 07 02 Ц74Е15520А 414 310 (20-55200-00000-97001) (L)</t>
  </si>
  <si>
    <t>909 07 02 Ц74Е15520А 414 310 (20-55200-00000-97001) (И137)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</si>
  <si>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(20-53840-06189-97002)  (L)</t>
    </r>
  </si>
  <si>
    <t>932 04 12 Ц4403L3840 414 310 (20-53840-06189-97002) (И131)</t>
  </si>
  <si>
    <t xml:space="preserve">932 04 12 Ц4403L3840 414 310 (20-53840-06189-97002) 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</si>
  <si>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(20-53840-06189-97003)  (L)</t>
    </r>
  </si>
  <si>
    <t>932 04 12 Ц4403L3840 414 310 (20-53840-06189-97003) (И131)</t>
  </si>
  <si>
    <t xml:space="preserve">932 04 12 Ц4403L3840 414 310 (20-53840-06189-97003) </t>
  </si>
  <si>
    <t>974 07 02 Ц74Е15520А 414 310, 346 (И137)</t>
  </si>
  <si>
    <t>974 07 02 Ц74Е15520А 414 310, 346 (И137S)</t>
  </si>
  <si>
    <t xml:space="preserve">909 307 01 Ц71Р25232D 414 310 (20-52320-00000-97007) </t>
  </si>
  <si>
    <t>909 04 09 А21F15021В 414 310 (20-50210-69314-97002)</t>
  </si>
  <si>
    <t>909 04 09 А21F15021В 414 310 (20-50210-69314-97002) (И163)</t>
  </si>
  <si>
    <t>909 04 09 А21F15021В 414 310 (20-50210-69314-97002) (L)</t>
  </si>
  <si>
    <t>909 07 01 Ц71Р25232В 414 310 (20-52320-00000-97003)</t>
  </si>
  <si>
    <t>909 07 01 Ц71Р25232В 414 310 (20-52320-00000-97003) (И207)</t>
  </si>
  <si>
    <t>909 07 01 Ц71Р25232В 414 310 (20-52320-00000-97003) (L)</t>
  </si>
  <si>
    <t>909 07 01 Ц71Р25232N 414 310 (20-52320-00000-97008)</t>
  </si>
  <si>
    <t>909 07 01 Ц71Р25232N 414 310 (20-52320-00000-97008) (И209)</t>
  </si>
  <si>
    <t>909 07 01 Ц71Р25232N 414 310 (20-52320-00000-97008) (L)</t>
  </si>
  <si>
    <t>Строительство ливневых очистных сооружений в районе Калининского микрорайона "Грязевская стрелка"</t>
  </si>
  <si>
    <t>932 05 03 А510277400 414 228</t>
  </si>
  <si>
    <t xml:space="preserve">932 05 03 А510277400 414 310 </t>
  </si>
  <si>
    <t>932  04 09  Ч210374220 414 310 (S132)</t>
  </si>
  <si>
    <t>Реконструкция Лапсарского проезда со строительством подъеза к д. 65 по Лапсарскому проезду в г. Чебоксары</t>
  </si>
  <si>
    <t>Реконструкция автомобильной дороги по пр. И. Яковлева от Канашского шоссе до кольца пр. 9-ой Пятилетки г. Чебоксары. 4 этап.</t>
  </si>
  <si>
    <t>909 04 09 А21F15021Г 414 310 (20-50210-69314-97003) (L)</t>
  </si>
  <si>
    <t>909 04 09 А21F15021Г 414 310 (20-50210-69314-97003) (И164)</t>
  </si>
  <si>
    <t>909 04 09 А21F15021Г 414 310 (20-50210-69314-97003)</t>
  </si>
  <si>
    <t>об исполнении инвестиционной программы г.Чебоксары на 01.11.2020 года</t>
  </si>
  <si>
    <t>Кассовые расходы за январь - окябрь 2020 года</t>
  </si>
  <si>
    <t>909 07 01 Ц71Р25232G 414 310 (И182)</t>
  </si>
  <si>
    <t>909 07 01 Ц71167А59Н 414 310</t>
  </si>
  <si>
    <t>909 07 01 Ц71Р25232С 414 310 (20-52320-00000-97004) (L)</t>
  </si>
  <si>
    <t>909 07 01 Ц71Р25232С 414 310 (20-52320-00000-97004) (И208)</t>
  </si>
  <si>
    <t>909 07 01 Ц71Р25232С 414 310 (20-52320-00000-97004)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</si>
</sst>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u/>
      <sz val="24"/>
      <name val="Times New Roman"/>
      <family val="1"/>
      <charset val="204"/>
    </font>
    <font>
      <sz val="18"/>
      <name val="Arial Cyr"/>
      <charset val="204"/>
    </font>
    <font>
      <sz val="20"/>
      <name val="Arial Cyr"/>
      <charset val="204"/>
    </font>
    <font>
      <sz val="20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i/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0" xfId="0" applyFont="1" applyFill="1"/>
    <xf numFmtId="0" fontId="0" fillId="0" borderId="0" xfId="0" applyFill="1"/>
    <xf numFmtId="165" fontId="5" fillId="0" borderId="0" xfId="0" applyNumberFormat="1" applyFont="1" applyFill="1" applyBorder="1" applyAlignment="1">
      <alignment horizontal="right"/>
    </xf>
    <xf numFmtId="4" fontId="4" fillId="2" borderId="0" xfId="0" applyNumberFormat="1" applyFont="1" applyFill="1"/>
    <xf numFmtId="4" fontId="8" fillId="2" borderId="0" xfId="0" applyNumberFormat="1" applyFont="1" applyFill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4" fontId="16" fillId="2" borderId="0" xfId="0" applyNumberFormat="1" applyFont="1" applyFill="1"/>
    <xf numFmtId="0" fontId="16" fillId="2" borderId="0" xfId="0" applyFont="1" applyFill="1"/>
    <xf numFmtId="0" fontId="16" fillId="2" borderId="0" xfId="0" applyFont="1" applyFill="1" applyBorder="1"/>
    <xf numFmtId="165" fontId="9" fillId="2" borderId="0" xfId="0" applyNumberFormat="1" applyFont="1" applyFill="1" applyBorder="1"/>
    <xf numFmtId="4" fontId="16" fillId="2" borderId="0" xfId="0" applyNumberFormat="1" applyFont="1" applyFill="1" applyBorder="1"/>
    <xf numFmtId="165" fontId="15" fillId="2" borderId="0" xfId="0" applyNumberFormat="1" applyFont="1" applyFill="1" applyBorder="1"/>
    <xf numFmtId="4" fontId="9" fillId="2" borderId="0" xfId="0" applyNumberFormat="1" applyFont="1" applyFill="1"/>
    <xf numFmtId="4" fontId="1" fillId="2" borderId="0" xfId="0" applyNumberFormat="1" applyFont="1" applyFill="1"/>
    <xf numFmtId="4" fontId="12" fillId="4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49" fontId="18" fillId="0" borderId="1" xfId="0" applyNumberFormat="1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 indent="2"/>
    </xf>
    <xf numFmtId="49" fontId="18" fillId="0" borderId="1" xfId="0" applyNumberFormat="1" applyFont="1" applyBorder="1" applyAlignment="1">
      <alignment horizontal="left" vertical="top" wrapText="1" indent="2"/>
    </xf>
    <xf numFmtId="0" fontId="8" fillId="0" borderId="9" xfId="0" applyFont="1" applyBorder="1" applyAlignment="1" applyProtection="1">
      <alignment horizontal="left" vertical="top" wrapText="1" indent="2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 indent="2"/>
    </xf>
    <xf numFmtId="0" fontId="18" fillId="0" borderId="3" xfId="0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justify" vertical="top"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left" vertical="top" wrapText="1" indent="2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0" xfId="0" applyFont="1" applyFill="1"/>
    <xf numFmtId="0" fontId="18" fillId="2" borderId="1" xfId="0" applyFont="1" applyFill="1" applyBorder="1" applyAlignment="1">
      <alignment horizontal="left" vertical="center" wrapText="1" indent="2"/>
    </xf>
    <xf numFmtId="0" fontId="18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2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2" borderId="0" xfId="0" applyFont="1" applyFill="1"/>
    <xf numFmtId="0" fontId="22" fillId="4" borderId="1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left" vertical="top" wrapText="1" indent="2"/>
    </xf>
    <xf numFmtId="4" fontId="8" fillId="2" borderId="1" xfId="0" applyNumberFormat="1" applyFont="1" applyFill="1" applyBorder="1"/>
    <xf numFmtId="164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right"/>
    </xf>
    <xf numFmtId="0" fontId="8" fillId="0" borderId="10" xfId="0" applyFont="1" applyBorder="1" applyAlignment="1" applyProtection="1">
      <alignment horizontal="left" vertical="top" wrapText="1" indent="2"/>
      <protection locked="0"/>
    </xf>
    <xf numFmtId="0" fontId="17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3"/>
  <sheetViews>
    <sheetView showZeros="0" tabSelected="1" view="pageBreakPreview" topLeftCell="A301" zoomScale="40" zoomScaleNormal="40" zoomScaleSheetLayoutView="40" workbookViewId="0">
      <selection activeCell="U311" sqref="U311"/>
    </sheetView>
  </sheetViews>
  <sheetFormatPr defaultColWidth="9.21875" defaultRowHeight="13.2" x14ac:dyDescent="0.25"/>
  <cols>
    <col min="1" max="1" width="76.5546875" style="1" customWidth="1"/>
    <col min="2" max="2" width="33.21875" style="1" customWidth="1"/>
    <col min="3" max="3" width="33.109375" style="1" customWidth="1"/>
    <col min="4" max="4" width="29.88671875" style="1" customWidth="1"/>
    <col min="5" max="5" width="30.5546875" style="1" customWidth="1"/>
    <col min="6" max="6" width="37.109375" style="1" customWidth="1"/>
    <col min="7" max="7" width="36.5546875" style="1" customWidth="1"/>
    <col min="8" max="8" width="35.33203125" style="1" customWidth="1"/>
    <col min="9" max="9" width="35" style="1" customWidth="1"/>
    <col min="10" max="10" width="33.88671875" style="1" customWidth="1"/>
    <col min="11" max="11" width="11.5546875" style="1" customWidth="1"/>
    <col min="12" max="12" width="3.5546875" style="1" customWidth="1"/>
    <col min="13" max="13" width="4.5546875" style="1" customWidth="1"/>
    <col min="14" max="16384" width="9.21875" style="1"/>
  </cols>
  <sheetData>
    <row r="1" spans="1:27" ht="24.6" customHeight="1" x14ac:dyDescent="0.25">
      <c r="A1" s="93" t="s">
        <v>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27" ht="42" customHeight="1" x14ac:dyDescent="0.25">
      <c r="A2" s="93" t="s">
        <v>250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27" ht="22.8" customHeight="1" x14ac:dyDescent="0.25">
      <c r="A3" s="14"/>
      <c r="B3" s="14"/>
      <c r="C3" s="14"/>
      <c r="D3" s="14"/>
      <c r="E3" s="14"/>
      <c r="F3" s="15"/>
      <c r="G3" s="15"/>
      <c r="H3" s="15"/>
      <c r="I3" s="15"/>
      <c r="J3" s="15"/>
      <c r="K3" s="7"/>
      <c r="L3" s="2"/>
      <c r="M3" s="2"/>
    </row>
    <row r="4" spans="1:27" ht="27" customHeight="1" x14ac:dyDescent="0.45">
      <c r="A4" s="94" t="s">
        <v>10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5">
      <c r="A5" s="95" t="s">
        <v>103</v>
      </c>
      <c r="B5" s="85" t="s">
        <v>45</v>
      </c>
      <c r="C5" s="85"/>
      <c r="D5" s="85"/>
      <c r="E5" s="85"/>
      <c r="F5" s="96" t="s">
        <v>251</v>
      </c>
      <c r="G5" s="97"/>
      <c r="H5" s="97"/>
      <c r="I5" s="98"/>
      <c r="J5" s="99" t="s">
        <v>26</v>
      </c>
      <c r="K5" s="102" t="s">
        <v>22</v>
      </c>
    </row>
    <row r="6" spans="1:27" ht="25.5" customHeight="1" x14ac:dyDescent="0.25">
      <c r="A6" s="95"/>
      <c r="B6" s="85" t="s">
        <v>1</v>
      </c>
      <c r="C6" s="85" t="s">
        <v>2</v>
      </c>
      <c r="D6" s="85"/>
      <c r="E6" s="85"/>
      <c r="F6" s="85" t="s">
        <v>1</v>
      </c>
      <c r="G6" s="86" t="s">
        <v>2</v>
      </c>
      <c r="H6" s="87"/>
      <c r="I6" s="88"/>
      <c r="J6" s="100"/>
      <c r="K6" s="103"/>
    </row>
    <row r="7" spans="1:27" ht="28.2" x14ac:dyDescent="0.25">
      <c r="A7" s="95"/>
      <c r="B7" s="85"/>
      <c r="C7" s="83" t="s">
        <v>3</v>
      </c>
      <c r="D7" s="83" t="s">
        <v>4</v>
      </c>
      <c r="E7" s="83" t="s">
        <v>5</v>
      </c>
      <c r="F7" s="85"/>
      <c r="G7" s="83" t="s">
        <v>3</v>
      </c>
      <c r="H7" s="83" t="s">
        <v>4</v>
      </c>
      <c r="I7" s="83" t="s">
        <v>5</v>
      </c>
      <c r="J7" s="101"/>
      <c r="K7" s="104"/>
    </row>
    <row r="8" spans="1:27" ht="24" customHeight="1" x14ac:dyDescent="0.25">
      <c r="A8" s="83">
        <v>1</v>
      </c>
      <c r="B8" s="83">
        <v>2</v>
      </c>
      <c r="C8" s="83">
        <v>3</v>
      </c>
      <c r="D8" s="83">
        <v>4</v>
      </c>
      <c r="E8" s="83">
        <v>5</v>
      </c>
      <c r="F8" s="83">
        <v>6</v>
      </c>
      <c r="G8" s="83">
        <v>7</v>
      </c>
      <c r="H8" s="83">
        <v>8</v>
      </c>
      <c r="I8" s="83">
        <v>9</v>
      </c>
      <c r="J8" s="83">
        <v>10</v>
      </c>
      <c r="K8" s="83">
        <v>11</v>
      </c>
    </row>
    <row r="9" spans="1:27" ht="36" customHeight="1" x14ac:dyDescent="0.25">
      <c r="A9" s="38" t="s">
        <v>7</v>
      </c>
      <c r="B9" s="33">
        <f t="shared" ref="B9:I9" si="0">B10+B111</f>
        <v>1260447625.1200001</v>
      </c>
      <c r="C9" s="33">
        <f t="shared" si="0"/>
        <v>774683323.25999999</v>
      </c>
      <c r="D9" s="33">
        <f t="shared" si="0"/>
        <v>345231662.48000002</v>
      </c>
      <c r="E9" s="33">
        <f t="shared" si="0"/>
        <v>140532639.38000003</v>
      </c>
      <c r="F9" s="33">
        <f t="shared" si="0"/>
        <v>508778719.75999999</v>
      </c>
      <c r="G9" s="33">
        <f t="shared" si="0"/>
        <v>409301006.66999996</v>
      </c>
      <c r="H9" s="33">
        <f t="shared" si="0"/>
        <v>69630625.49000001</v>
      </c>
      <c r="I9" s="33">
        <f t="shared" si="0"/>
        <v>29847087.599999998</v>
      </c>
      <c r="J9" s="33">
        <f t="shared" ref="J9:J72" si="1">B9-F9</f>
        <v>751668905.36000013</v>
      </c>
      <c r="K9" s="22">
        <f>F9/B9*100</f>
        <v>40.364923509738219</v>
      </c>
    </row>
    <row r="10" spans="1:27" ht="30" x14ac:dyDescent="0.25">
      <c r="A10" s="39" t="s">
        <v>11</v>
      </c>
      <c r="B10" s="34">
        <f>C10+D10+E10</f>
        <v>887784972.72000003</v>
      </c>
      <c r="C10" s="34">
        <f>C11+C81</f>
        <v>430823200</v>
      </c>
      <c r="D10" s="34">
        <f>D11+D81</f>
        <v>327888716</v>
      </c>
      <c r="E10" s="34">
        <f>E11+E81</f>
        <v>129073056.72000001</v>
      </c>
      <c r="F10" s="34">
        <f>G10+H10+I10</f>
        <v>285914616.79000002</v>
      </c>
      <c r="G10" s="34">
        <f>G11+G81</f>
        <v>202418528.49000001</v>
      </c>
      <c r="H10" s="34">
        <f>H11+H81</f>
        <v>59121744.810000002</v>
      </c>
      <c r="I10" s="34">
        <f>I11+I81</f>
        <v>24374343.489999998</v>
      </c>
      <c r="J10" s="35">
        <f t="shared" si="1"/>
        <v>601870355.93000007</v>
      </c>
      <c r="K10" s="21">
        <f>F10/B10*100</f>
        <v>32.205390446519203</v>
      </c>
    </row>
    <row r="11" spans="1:27" ht="87" customHeight="1" x14ac:dyDescent="0.25">
      <c r="A11" s="40" t="s">
        <v>52</v>
      </c>
      <c r="B11" s="34">
        <f>C11+D11+E11</f>
        <v>736386590.72000003</v>
      </c>
      <c r="C11" s="34">
        <f>C12+C20+C27+C32+C39+C42+C45+C48+C51+C54+C57+C60+C64+C67+C70+C74+C78</f>
        <v>292755600</v>
      </c>
      <c r="D11" s="34">
        <f>D12+D20+D27+D32+D39+D42+D45+D48+D51+D54+D57+D60+D64+D67+D70+D74+D78</f>
        <v>325295900</v>
      </c>
      <c r="E11" s="34">
        <f>E12+E20+E27+E32+E39+E42+E45+E48+E51+E54+E57+E60+E64+E67+E70+E74+E78</f>
        <v>118335090.72000001</v>
      </c>
      <c r="F11" s="35">
        <f>G11+H11+I11</f>
        <v>164342998.37</v>
      </c>
      <c r="G11" s="34">
        <f>G12+G20+G27+G32+G39+G42+G45+G48+G51+G54+G57+G60+G64+G67+G70+G74+G78</f>
        <v>89076552</v>
      </c>
      <c r="H11" s="34">
        <f>H12+H20+H27+H32+H39+H42+H45+H48+H51+H54+H57+H60+H64+H67+H70+H74+H78</f>
        <v>56886708</v>
      </c>
      <c r="I11" s="34">
        <f>I12+I20+I27+I32+I39+I42+I45+I48+I51+I54+I57+I60+I64+I67+I70+I74+I78</f>
        <v>18379738.369999997</v>
      </c>
      <c r="J11" s="35">
        <f t="shared" si="1"/>
        <v>572043592.35000002</v>
      </c>
      <c r="K11" s="21">
        <f>F11/B11*100</f>
        <v>22.317489270046874</v>
      </c>
    </row>
    <row r="12" spans="1:27" ht="226.8" x14ac:dyDescent="0.25">
      <c r="A12" s="41" t="s">
        <v>42</v>
      </c>
      <c r="B12" s="36">
        <f>C12+D12+E12</f>
        <v>390160507.81</v>
      </c>
      <c r="C12" s="36">
        <f>C14+C15+C16+C17+C18+C19</f>
        <v>192755600</v>
      </c>
      <c r="D12" s="36">
        <f>D14+D15+D16+D17+D18+D19</f>
        <v>154204400</v>
      </c>
      <c r="E12" s="36">
        <f>E14+E15+E16+E17+E18+E19</f>
        <v>43200507.810000002</v>
      </c>
      <c r="F12" s="36">
        <f>G12+H12+I12</f>
        <v>158410315.65000001</v>
      </c>
      <c r="G12" s="36">
        <f>G14+G15+G16+G17+G18+G19</f>
        <v>89076552</v>
      </c>
      <c r="H12" s="36">
        <f>H14+H15+H16+H17+H18+H19</f>
        <v>55202077</v>
      </c>
      <c r="I12" s="36">
        <f>I14+I15+I16+I17+I18+I19</f>
        <v>14131686.65</v>
      </c>
      <c r="J12" s="36">
        <f t="shared" si="1"/>
        <v>231750192.16</v>
      </c>
      <c r="K12" s="20">
        <f>F12/B12*100</f>
        <v>40.601319836076925</v>
      </c>
    </row>
    <row r="13" spans="1:27" ht="30.6" x14ac:dyDescent="0.25">
      <c r="A13" s="42" t="s">
        <v>19</v>
      </c>
      <c r="B13" s="36"/>
      <c r="C13" s="36"/>
      <c r="D13" s="36"/>
      <c r="E13" s="36"/>
      <c r="F13" s="36"/>
      <c r="G13" s="36"/>
      <c r="H13" s="36"/>
      <c r="I13" s="36"/>
      <c r="J13" s="36">
        <f t="shared" si="1"/>
        <v>0</v>
      </c>
      <c r="K13" s="20"/>
    </row>
    <row r="14" spans="1:27" ht="49.2" x14ac:dyDescent="0.25">
      <c r="A14" s="43" t="s">
        <v>65</v>
      </c>
      <c r="B14" s="36">
        <f t="shared" ref="B14:B39" si="2">C14+D14+E14</f>
        <v>1656200</v>
      </c>
      <c r="C14" s="36"/>
      <c r="D14" s="36"/>
      <c r="E14" s="36">
        <v>1656200</v>
      </c>
      <c r="F14" s="36">
        <f t="shared" ref="F14:F45" si="3">G14+H14+I14</f>
        <v>256544</v>
      </c>
      <c r="G14" s="36"/>
      <c r="H14" s="36"/>
      <c r="I14" s="36">
        <v>256544</v>
      </c>
      <c r="J14" s="36">
        <f t="shared" si="1"/>
        <v>1399656</v>
      </c>
      <c r="K14" s="20">
        <f t="shared" ref="K14:K20" si="4">F14/B14*100</f>
        <v>15.489916676729864</v>
      </c>
    </row>
    <row r="15" spans="1:27" ht="49.2" x14ac:dyDescent="0.25">
      <c r="A15" s="43" t="s">
        <v>66</v>
      </c>
      <c r="B15" s="36">
        <f t="shared" si="2"/>
        <v>283923.08</v>
      </c>
      <c r="C15" s="36"/>
      <c r="D15" s="36"/>
      <c r="E15" s="36">
        <v>283923.08</v>
      </c>
      <c r="F15" s="36">
        <f t="shared" si="3"/>
        <v>74623.649999999994</v>
      </c>
      <c r="G15" s="36"/>
      <c r="H15" s="36"/>
      <c r="I15" s="36">
        <v>74623.649999999994</v>
      </c>
      <c r="J15" s="36">
        <f t="shared" si="1"/>
        <v>209299.43000000002</v>
      </c>
      <c r="K15" s="20">
        <f t="shared" si="4"/>
        <v>26.283051733589247</v>
      </c>
    </row>
    <row r="16" spans="1:27" ht="30.6" x14ac:dyDescent="0.25">
      <c r="A16" s="43" t="s">
        <v>154</v>
      </c>
      <c r="B16" s="36">
        <f t="shared" si="2"/>
        <v>2328748.7000000002</v>
      </c>
      <c r="C16" s="36"/>
      <c r="D16" s="36"/>
      <c r="E16" s="36">
        <v>2328748.7000000002</v>
      </c>
      <c r="F16" s="36">
        <f t="shared" si="3"/>
        <v>0</v>
      </c>
      <c r="G16" s="36"/>
      <c r="H16" s="36"/>
      <c r="I16" s="36"/>
      <c r="J16" s="36">
        <f t="shared" si="1"/>
        <v>2328748.7000000002</v>
      </c>
      <c r="K16" s="20">
        <f t="shared" si="4"/>
        <v>0</v>
      </c>
    </row>
    <row r="17" spans="1:11" ht="30.6" x14ac:dyDescent="0.25">
      <c r="A17" s="43" t="s">
        <v>142</v>
      </c>
      <c r="B17" s="36">
        <f t="shared" si="2"/>
        <v>38931636.030000001</v>
      </c>
      <c r="C17" s="36"/>
      <c r="D17" s="36"/>
      <c r="E17" s="36">
        <v>38931636.030000001</v>
      </c>
      <c r="F17" s="36">
        <f t="shared" si="3"/>
        <v>13800519</v>
      </c>
      <c r="G17" s="36"/>
      <c r="H17" s="36"/>
      <c r="I17" s="36">
        <v>13800519</v>
      </c>
      <c r="J17" s="36">
        <f t="shared" si="1"/>
        <v>25131117.030000001</v>
      </c>
      <c r="K17" s="20">
        <f t="shared" si="4"/>
        <v>35.448083890863394</v>
      </c>
    </row>
    <row r="18" spans="1:11" ht="30.6" x14ac:dyDescent="0.25">
      <c r="A18" s="43" t="s">
        <v>141</v>
      </c>
      <c r="B18" s="36">
        <f t="shared" si="2"/>
        <v>154204400</v>
      </c>
      <c r="C18" s="36"/>
      <c r="D18" s="36">
        <v>154204400</v>
      </c>
      <c r="E18" s="36"/>
      <c r="F18" s="36">
        <f t="shared" si="3"/>
        <v>55202077</v>
      </c>
      <c r="G18" s="36"/>
      <c r="H18" s="36">
        <v>55202077</v>
      </c>
      <c r="I18" s="36"/>
      <c r="J18" s="36">
        <f t="shared" si="1"/>
        <v>99002323</v>
      </c>
      <c r="K18" s="20">
        <f t="shared" si="4"/>
        <v>35.79799084851016</v>
      </c>
    </row>
    <row r="19" spans="1:11" ht="49.2" x14ac:dyDescent="0.25">
      <c r="A19" s="43" t="s">
        <v>185</v>
      </c>
      <c r="B19" s="36">
        <f t="shared" si="2"/>
        <v>192755600</v>
      </c>
      <c r="C19" s="36">
        <v>192755600</v>
      </c>
      <c r="D19" s="36"/>
      <c r="E19" s="36"/>
      <c r="F19" s="36">
        <f t="shared" si="3"/>
        <v>89076552</v>
      </c>
      <c r="G19" s="36">
        <v>89076552</v>
      </c>
      <c r="H19" s="36"/>
      <c r="I19" s="36"/>
      <c r="J19" s="36">
        <f t="shared" si="1"/>
        <v>103679048</v>
      </c>
      <c r="K19" s="20">
        <f t="shared" si="4"/>
        <v>46.212173342823768</v>
      </c>
    </row>
    <row r="20" spans="1:11" ht="75.599999999999994" x14ac:dyDescent="0.25">
      <c r="A20" s="46" t="s">
        <v>30</v>
      </c>
      <c r="B20" s="36">
        <f t="shared" si="2"/>
        <v>209528000</v>
      </c>
      <c r="C20" s="36">
        <f>C22+C23+C24+C25+C26</f>
        <v>100000000</v>
      </c>
      <c r="D20" s="36">
        <f>D22+D23+D24+D25+D26</f>
        <v>80000000</v>
      </c>
      <c r="E20" s="36">
        <f>E22+E23+E24+E25+E26</f>
        <v>29528000</v>
      </c>
      <c r="F20" s="36">
        <f t="shared" si="3"/>
        <v>0</v>
      </c>
      <c r="G20" s="36">
        <f>G22+G23+G24+G25+G26</f>
        <v>0</v>
      </c>
      <c r="H20" s="36">
        <f>H22+H23+H24+H25+H26</f>
        <v>0</v>
      </c>
      <c r="I20" s="36">
        <f>I22+I23+I24+I25+I26</f>
        <v>0</v>
      </c>
      <c r="J20" s="36">
        <f t="shared" si="1"/>
        <v>209528000</v>
      </c>
      <c r="K20" s="20">
        <f t="shared" si="4"/>
        <v>0</v>
      </c>
    </row>
    <row r="21" spans="1:11" ht="30.6" x14ac:dyDescent="0.25">
      <c r="A21" s="42" t="s">
        <v>13</v>
      </c>
      <c r="B21" s="36">
        <f t="shared" si="2"/>
        <v>0</v>
      </c>
      <c r="C21" s="36"/>
      <c r="D21" s="36"/>
      <c r="E21" s="36"/>
      <c r="F21" s="36">
        <f t="shared" si="3"/>
        <v>0</v>
      </c>
      <c r="G21" s="36"/>
      <c r="H21" s="36"/>
      <c r="I21" s="36"/>
      <c r="J21" s="36">
        <f t="shared" si="1"/>
        <v>0</v>
      </c>
      <c r="K21" s="20"/>
    </row>
    <row r="22" spans="1:11" ht="49.2" x14ac:dyDescent="0.25">
      <c r="A22" s="43" t="s">
        <v>143</v>
      </c>
      <c r="B22" s="36">
        <f t="shared" si="2"/>
        <v>8228000</v>
      </c>
      <c r="C22" s="36"/>
      <c r="D22" s="36"/>
      <c r="E22" s="36">
        <v>8228000</v>
      </c>
      <c r="F22" s="36">
        <f t="shared" si="3"/>
        <v>0</v>
      </c>
      <c r="G22" s="36"/>
      <c r="H22" s="36"/>
      <c r="I22" s="36"/>
      <c r="J22" s="36">
        <f t="shared" si="1"/>
        <v>8228000</v>
      </c>
      <c r="K22" s="20">
        <f t="shared" ref="K22:K27" si="5">F22/B22*100</f>
        <v>0</v>
      </c>
    </row>
    <row r="23" spans="1:11" ht="49.2" x14ac:dyDescent="0.25">
      <c r="A23" s="43" t="s">
        <v>144</v>
      </c>
      <c r="B23" s="36">
        <f t="shared" si="2"/>
        <v>1300000</v>
      </c>
      <c r="C23" s="36"/>
      <c r="D23" s="36"/>
      <c r="E23" s="36">
        <v>1300000</v>
      </c>
      <c r="F23" s="36">
        <f t="shared" si="3"/>
        <v>0</v>
      </c>
      <c r="G23" s="36"/>
      <c r="H23" s="36"/>
      <c r="I23" s="36"/>
      <c r="J23" s="36">
        <f t="shared" si="1"/>
        <v>1300000</v>
      </c>
      <c r="K23" s="20">
        <f t="shared" si="5"/>
        <v>0</v>
      </c>
    </row>
    <row r="24" spans="1:11" ht="30.6" x14ac:dyDescent="0.25">
      <c r="A24" s="43" t="s">
        <v>142</v>
      </c>
      <c r="B24" s="36">
        <f t="shared" si="2"/>
        <v>20000000</v>
      </c>
      <c r="C24" s="36"/>
      <c r="D24" s="36"/>
      <c r="E24" s="36">
        <v>20000000</v>
      </c>
      <c r="F24" s="36">
        <f t="shared" si="3"/>
        <v>0</v>
      </c>
      <c r="G24" s="36"/>
      <c r="H24" s="36"/>
      <c r="I24" s="36"/>
      <c r="J24" s="36">
        <f t="shared" si="1"/>
        <v>20000000</v>
      </c>
      <c r="K24" s="20">
        <f t="shared" si="5"/>
        <v>0</v>
      </c>
    </row>
    <row r="25" spans="1:11" ht="30.6" x14ac:dyDescent="0.25">
      <c r="A25" s="43" t="s">
        <v>141</v>
      </c>
      <c r="B25" s="36">
        <f t="shared" si="2"/>
        <v>80000000</v>
      </c>
      <c r="C25" s="36"/>
      <c r="D25" s="36">
        <v>80000000</v>
      </c>
      <c r="E25" s="36"/>
      <c r="F25" s="36">
        <f t="shared" si="3"/>
        <v>0</v>
      </c>
      <c r="G25" s="36"/>
      <c r="H25" s="36"/>
      <c r="I25" s="36"/>
      <c r="J25" s="36">
        <f t="shared" si="1"/>
        <v>80000000</v>
      </c>
      <c r="K25" s="20">
        <f t="shared" si="5"/>
        <v>0</v>
      </c>
    </row>
    <row r="26" spans="1:11" ht="49.2" x14ac:dyDescent="0.25">
      <c r="A26" s="43" t="s">
        <v>185</v>
      </c>
      <c r="B26" s="36">
        <f t="shared" si="2"/>
        <v>100000000</v>
      </c>
      <c r="C26" s="36">
        <v>100000000</v>
      </c>
      <c r="D26" s="36"/>
      <c r="E26" s="36"/>
      <c r="F26" s="36">
        <f t="shared" si="3"/>
        <v>0</v>
      </c>
      <c r="G26" s="36"/>
      <c r="H26" s="36"/>
      <c r="I26" s="36"/>
      <c r="J26" s="36">
        <f t="shared" si="1"/>
        <v>100000000</v>
      </c>
      <c r="K26" s="20">
        <f t="shared" si="5"/>
        <v>0</v>
      </c>
    </row>
    <row r="27" spans="1:11" ht="56.4" customHeight="1" x14ac:dyDescent="0.25">
      <c r="A27" s="45" t="s">
        <v>48</v>
      </c>
      <c r="B27" s="36">
        <f t="shared" si="2"/>
        <v>74525471.150000006</v>
      </c>
      <c r="C27" s="36">
        <f>C29+C30+C31</f>
        <v>0</v>
      </c>
      <c r="D27" s="36">
        <f>D29+D30+D31</f>
        <v>62680900</v>
      </c>
      <c r="E27" s="36">
        <f>E29+E30+E31</f>
        <v>11844571.15</v>
      </c>
      <c r="F27" s="36">
        <f t="shared" si="3"/>
        <v>26639.97</v>
      </c>
      <c r="G27" s="36">
        <f>G29+G30+G31</f>
        <v>0</v>
      </c>
      <c r="H27" s="36">
        <f>H29+H30+H31</f>
        <v>0</v>
      </c>
      <c r="I27" s="36">
        <f>I29+I30+I31</f>
        <v>26639.97</v>
      </c>
      <c r="J27" s="36">
        <f t="shared" si="1"/>
        <v>74498831.180000007</v>
      </c>
      <c r="K27" s="20">
        <f t="shared" si="5"/>
        <v>3.5746127584193071E-2</v>
      </c>
    </row>
    <row r="28" spans="1:11" ht="30.6" x14ac:dyDescent="0.25">
      <c r="A28" s="42" t="s">
        <v>19</v>
      </c>
      <c r="B28" s="36">
        <f t="shared" si="2"/>
        <v>0</v>
      </c>
      <c r="C28" s="36"/>
      <c r="D28" s="36"/>
      <c r="E28" s="36"/>
      <c r="F28" s="36">
        <f t="shared" si="3"/>
        <v>0</v>
      </c>
      <c r="G28" s="36"/>
      <c r="H28" s="36"/>
      <c r="I28" s="36"/>
      <c r="J28" s="36">
        <f t="shared" si="1"/>
        <v>0</v>
      </c>
      <c r="K28" s="20"/>
    </row>
    <row r="29" spans="1:11" ht="49.2" x14ac:dyDescent="0.25">
      <c r="A29" s="43" t="s">
        <v>180</v>
      </c>
      <c r="B29" s="36">
        <f t="shared" si="2"/>
        <v>783071.15</v>
      </c>
      <c r="C29" s="36"/>
      <c r="D29" s="36"/>
      <c r="E29" s="36">
        <v>783071.15</v>
      </c>
      <c r="F29" s="36">
        <f t="shared" si="3"/>
        <v>26639.97</v>
      </c>
      <c r="G29" s="36"/>
      <c r="H29" s="36"/>
      <c r="I29" s="36">
        <v>26639.97</v>
      </c>
      <c r="J29" s="36">
        <f t="shared" si="1"/>
        <v>756431.18</v>
      </c>
      <c r="K29" s="20">
        <f>F29/B29*100</f>
        <v>3.4019858859568508</v>
      </c>
    </row>
    <row r="30" spans="1:11" ht="60.6" customHeight="1" x14ac:dyDescent="0.25">
      <c r="A30" s="43" t="s">
        <v>181</v>
      </c>
      <c r="B30" s="36">
        <f t="shared" si="2"/>
        <v>11061500</v>
      </c>
      <c r="C30" s="36"/>
      <c r="D30" s="36"/>
      <c r="E30" s="36">
        <v>11061500</v>
      </c>
      <c r="F30" s="36">
        <f t="shared" si="3"/>
        <v>0</v>
      </c>
      <c r="G30" s="36"/>
      <c r="H30" s="36"/>
      <c r="I30" s="36"/>
      <c r="J30" s="36">
        <f t="shared" si="1"/>
        <v>11061500</v>
      </c>
      <c r="K30" s="20">
        <f>F30/B30*100</f>
        <v>0</v>
      </c>
    </row>
    <row r="31" spans="1:11" ht="49.2" x14ac:dyDescent="0.25">
      <c r="A31" s="43" t="s">
        <v>69</v>
      </c>
      <c r="B31" s="36">
        <f t="shared" si="2"/>
        <v>62680900</v>
      </c>
      <c r="C31" s="36"/>
      <c r="D31" s="36">
        <v>62680900</v>
      </c>
      <c r="E31" s="36"/>
      <c r="F31" s="36">
        <f t="shared" si="3"/>
        <v>0</v>
      </c>
      <c r="G31" s="36"/>
      <c r="H31" s="36"/>
      <c r="I31" s="36"/>
      <c r="J31" s="36">
        <f t="shared" si="1"/>
        <v>62680900</v>
      </c>
      <c r="K31" s="20">
        <f>F31/B31*100</f>
        <v>0</v>
      </c>
    </row>
    <row r="32" spans="1:11" ht="50.4" x14ac:dyDescent="0.25">
      <c r="A32" s="44" t="s">
        <v>145</v>
      </c>
      <c r="B32" s="36">
        <f t="shared" si="2"/>
        <v>35918200</v>
      </c>
      <c r="C32" s="36">
        <f>C34+C35+C36+C37+C38</f>
        <v>0</v>
      </c>
      <c r="D32" s="36">
        <f>D34+D35+D36+D37+D38</f>
        <v>28410600</v>
      </c>
      <c r="E32" s="36">
        <f>E34+E35+E36+E37+E38</f>
        <v>7507600</v>
      </c>
      <c r="F32" s="36">
        <f t="shared" si="3"/>
        <v>1981919</v>
      </c>
      <c r="G32" s="36">
        <f>G34+G35+G36+G37+G38</f>
        <v>0</v>
      </c>
      <c r="H32" s="36">
        <v>1684631</v>
      </c>
      <c r="I32" s="36">
        <f>I34+I35+I36+I37+I38</f>
        <v>297288</v>
      </c>
      <c r="J32" s="36">
        <f t="shared" si="1"/>
        <v>33936281</v>
      </c>
      <c r="K32" s="20">
        <f>F32/B32*100</f>
        <v>5.5178683787049456</v>
      </c>
    </row>
    <row r="33" spans="1:11" ht="33" customHeight="1" x14ac:dyDescent="0.25">
      <c r="A33" s="42" t="s">
        <v>19</v>
      </c>
      <c r="B33" s="36">
        <f t="shared" si="2"/>
        <v>0</v>
      </c>
      <c r="C33" s="36"/>
      <c r="D33" s="36"/>
      <c r="E33" s="36"/>
      <c r="F33" s="36">
        <f t="shared" si="3"/>
        <v>0</v>
      </c>
      <c r="G33" s="36"/>
      <c r="H33" s="36"/>
      <c r="I33" s="36"/>
      <c r="J33" s="36">
        <f t="shared" si="1"/>
        <v>0</v>
      </c>
      <c r="K33" s="20"/>
    </row>
    <row r="34" spans="1:11" ht="51" customHeight="1" x14ac:dyDescent="0.25">
      <c r="A34" s="43" t="s">
        <v>186</v>
      </c>
      <c r="B34" s="36">
        <f t="shared" si="2"/>
        <v>85900</v>
      </c>
      <c r="C34" s="36"/>
      <c r="D34" s="36"/>
      <c r="E34" s="36">
        <v>85900</v>
      </c>
      <c r="F34" s="36">
        <f t="shared" si="3"/>
        <v>0</v>
      </c>
      <c r="G34" s="36"/>
      <c r="H34" s="36"/>
      <c r="I34" s="36"/>
      <c r="J34" s="36">
        <f t="shared" si="1"/>
        <v>85900</v>
      </c>
      <c r="K34" s="20">
        <f>F34/B34*100</f>
        <v>0</v>
      </c>
    </row>
    <row r="35" spans="1:11" ht="51" customHeight="1" x14ac:dyDescent="0.25">
      <c r="A35" s="43" t="s">
        <v>187</v>
      </c>
      <c r="B35" s="36">
        <f t="shared" si="2"/>
        <v>319000</v>
      </c>
      <c r="C35" s="36"/>
      <c r="D35" s="36"/>
      <c r="E35" s="36">
        <v>319000</v>
      </c>
      <c r="F35" s="36">
        <f t="shared" si="3"/>
        <v>0</v>
      </c>
      <c r="G35" s="36"/>
      <c r="H35" s="36"/>
      <c r="I35" s="36"/>
      <c r="J35" s="36">
        <f t="shared" si="1"/>
        <v>319000</v>
      </c>
      <c r="K35" s="20"/>
    </row>
    <row r="36" spans="1:11" ht="51" customHeight="1" x14ac:dyDescent="0.25">
      <c r="A36" s="43" t="s">
        <v>244</v>
      </c>
      <c r="B36" s="36">
        <f t="shared" si="2"/>
        <v>2089064.7</v>
      </c>
      <c r="C36" s="36"/>
      <c r="D36" s="36"/>
      <c r="E36" s="36">
        <v>2089064.7</v>
      </c>
      <c r="F36" s="36">
        <f t="shared" si="3"/>
        <v>0</v>
      </c>
      <c r="G36" s="36"/>
      <c r="H36" s="36"/>
      <c r="I36" s="36"/>
      <c r="J36" s="36">
        <f t="shared" si="1"/>
        <v>2089064.7</v>
      </c>
      <c r="K36" s="20">
        <f>F36/B36*100</f>
        <v>0</v>
      </c>
    </row>
    <row r="37" spans="1:11" ht="30.6" x14ac:dyDescent="0.25">
      <c r="A37" s="43" t="s">
        <v>146</v>
      </c>
      <c r="B37" s="36">
        <f t="shared" si="2"/>
        <v>5013635.3</v>
      </c>
      <c r="C37" s="36"/>
      <c r="D37" s="36"/>
      <c r="E37" s="36">
        <v>5013635.3</v>
      </c>
      <c r="F37" s="36">
        <f t="shared" si="3"/>
        <v>297288</v>
      </c>
      <c r="G37" s="36"/>
      <c r="H37" s="36"/>
      <c r="I37" s="36">
        <v>297288</v>
      </c>
      <c r="J37" s="36">
        <f t="shared" si="1"/>
        <v>4716347.3</v>
      </c>
      <c r="K37" s="20">
        <f>F37/B37*100</f>
        <v>5.9295896532402352</v>
      </c>
    </row>
    <row r="38" spans="1:11" ht="30.6" x14ac:dyDescent="0.25">
      <c r="A38" s="43" t="s">
        <v>147</v>
      </c>
      <c r="B38" s="36">
        <f t="shared" si="2"/>
        <v>28410600</v>
      </c>
      <c r="C38" s="36"/>
      <c r="D38" s="36">
        <v>28410600</v>
      </c>
      <c r="E38" s="36"/>
      <c r="F38" s="36">
        <f t="shared" si="3"/>
        <v>1684631</v>
      </c>
      <c r="G38" s="36"/>
      <c r="H38" s="36">
        <v>1684631</v>
      </c>
      <c r="I38" s="36"/>
      <c r="J38" s="36">
        <f t="shared" si="1"/>
        <v>26725969</v>
      </c>
      <c r="K38" s="20">
        <f>F38/B38*100</f>
        <v>5.9295861403842229</v>
      </c>
    </row>
    <row r="39" spans="1:11" ht="75.599999999999994" x14ac:dyDescent="0.25">
      <c r="A39" s="41" t="s">
        <v>47</v>
      </c>
      <c r="B39" s="36">
        <f t="shared" si="2"/>
        <v>2239751.6800000002</v>
      </c>
      <c r="C39" s="36">
        <f>C41</f>
        <v>0</v>
      </c>
      <c r="D39" s="36">
        <f>D41</f>
        <v>0</v>
      </c>
      <c r="E39" s="36">
        <f>E41</f>
        <v>2239751.6800000002</v>
      </c>
      <c r="F39" s="36">
        <f t="shared" si="3"/>
        <v>0</v>
      </c>
      <c r="G39" s="36">
        <f>G41</f>
        <v>0</v>
      </c>
      <c r="H39" s="36">
        <f>H41</f>
        <v>0</v>
      </c>
      <c r="I39" s="36">
        <f>I41</f>
        <v>0</v>
      </c>
      <c r="J39" s="36">
        <f t="shared" si="1"/>
        <v>2239751.6800000002</v>
      </c>
      <c r="K39" s="20">
        <f>F39/B39*100</f>
        <v>0</v>
      </c>
    </row>
    <row r="40" spans="1:11" ht="30.6" x14ac:dyDescent="0.25">
      <c r="A40" s="42" t="s">
        <v>19</v>
      </c>
      <c r="B40" s="36"/>
      <c r="C40" s="36"/>
      <c r="D40" s="36"/>
      <c r="E40" s="36"/>
      <c r="F40" s="36">
        <f t="shared" si="3"/>
        <v>0</v>
      </c>
      <c r="G40" s="36"/>
      <c r="H40" s="36"/>
      <c r="I40" s="36"/>
      <c r="J40" s="36">
        <f t="shared" si="1"/>
        <v>0</v>
      </c>
      <c r="K40" s="20"/>
    </row>
    <row r="41" spans="1:11" ht="62.4" customHeight="1" x14ac:dyDescent="0.25">
      <c r="A41" s="43" t="s">
        <v>68</v>
      </c>
      <c r="B41" s="36">
        <f>C41+D41+E41</f>
        <v>2239751.6800000002</v>
      </c>
      <c r="C41" s="36"/>
      <c r="D41" s="36"/>
      <c r="E41" s="36">
        <v>2239751.6800000002</v>
      </c>
      <c r="F41" s="36">
        <f t="shared" si="3"/>
        <v>0</v>
      </c>
      <c r="G41" s="36"/>
      <c r="H41" s="36"/>
      <c r="I41" s="36"/>
      <c r="J41" s="36">
        <f t="shared" si="1"/>
        <v>2239751.6800000002</v>
      </c>
      <c r="K41" s="20">
        <f>F41/B41*100</f>
        <v>0</v>
      </c>
    </row>
    <row r="42" spans="1:11" ht="30.6" x14ac:dyDescent="0.25">
      <c r="A42" s="41" t="s">
        <v>49</v>
      </c>
      <c r="B42" s="36">
        <f>C42+D42+E42</f>
        <v>117000</v>
      </c>
      <c r="C42" s="36">
        <f>C44</f>
        <v>0</v>
      </c>
      <c r="D42" s="36">
        <f>D44</f>
        <v>0</v>
      </c>
      <c r="E42" s="36">
        <f>E44</f>
        <v>117000</v>
      </c>
      <c r="F42" s="36">
        <f t="shared" si="3"/>
        <v>0</v>
      </c>
      <c r="G42" s="36">
        <f>G44</f>
        <v>0</v>
      </c>
      <c r="H42" s="36">
        <f>H44</f>
        <v>0</v>
      </c>
      <c r="I42" s="36">
        <f>I44</f>
        <v>0</v>
      </c>
      <c r="J42" s="36">
        <f t="shared" si="1"/>
        <v>117000</v>
      </c>
      <c r="K42" s="20">
        <f>F42/B42*100</f>
        <v>0</v>
      </c>
    </row>
    <row r="43" spans="1:11" ht="30.6" x14ac:dyDescent="0.25">
      <c r="A43" s="42" t="s">
        <v>19</v>
      </c>
      <c r="B43" s="36"/>
      <c r="C43" s="36"/>
      <c r="D43" s="36"/>
      <c r="E43" s="36"/>
      <c r="F43" s="36">
        <f t="shared" si="3"/>
        <v>0</v>
      </c>
      <c r="G43" s="36"/>
      <c r="H43" s="36"/>
      <c r="I43" s="36"/>
      <c r="J43" s="36">
        <f t="shared" si="1"/>
        <v>0</v>
      </c>
      <c r="K43" s="20"/>
    </row>
    <row r="44" spans="1:11" ht="58.2" customHeight="1" x14ac:dyDescent="0.25">
      <c r="A44" s="43" t="s">
        <v>70</v>
      </c>
      <c r="B44" s="36">
        <f t="shared" ref="B44:B107" si="6">C44+D44+E44</f>
        <v>117000</v>
      </c>
      <c r="C44" s="36"/>
      <c r="D44" s="36"/>
      <c r="E44" s="36">
        <v>117000</v>
      </c>
      <c r="F44" s="36">
        <f t="shared" si="3"/>
        <v>0</v>
      </c>
      <c r="G44" s="36"/>
      <c r="H44" s="36"/>
      <c r="I44" s="36"/>
      <c r="J44" s="36">
        <f t="shared" si="1"/>
        <v>117000</v>
      </c>
      <c r="K44" s="20">
        <f>F44/B44*100</f>
        <v>0</v>
      </c>
    </row>
    <row r="45" spans="1:11" ht="52.2" customHeight="1" x14ac:dyDescent="0.25">
      <c r="A45" s="45" t="s">
        <v>41</v>
      </c>
      <c r="B45" s="36">
        <f t="shared" si="6"/>
        <v>3829600</v>
      </c>
      <c r="C45" s="36">
        <f>C47</f>
        <v>0</v>
      </c>
      <c r="D45" s="36">
        <f>D47</f>
        <v>0</v>
      </c>
      <c r="E45" s="36">
        <f>E47</f>
        <v>3829600</v>
      </c>
      <c r="F45" s="36">
        <f t="shared" si="3"/>
        <v>3829547.17</v>
      </c>
      <c r="G45" s="36">
        <f>G47</f>
        <v>0</v>
      </c>
      <c r="H45" s="36">
        <f>H47</f>
        <v>0</v>
      </c>
      <c r="I45" s="36">
        <f>I47</f>
        <v>3829547.17</v>
      </c>
      <c r="J45" s="36">
        <f t="shared" si="1"/>
        <v>52.830000000074506</v>
      </c>
      <c r="K45" s="20">
        <f>F45/B45*100</f>
        <v>99.998620482556916</v>
      </c>
    </row>
    <row r="46" spans="1:11" ht="30.6" x14ac:dyDescent="0.25">
      <c r="A46" s="42" t="s">
        <v>19</v>
      </c>
      <c r="B46" s="36">
        <f t="shared" si="6"/>
        <v>0</v>
      </c>
      <c r="C46" s="36"/>
      <c r="D46" s="36"/>
      <c r="E46" s="36"/>
      <c r="F46" s="36"/>
      <c r="G46" s="36"/>
      <c r="H46" s="36"/>
      <c r="I46" s="36"/>
      <c r="J46" s="36">
        <f t="shared" si="1"/>
        <v>0</v>
      </c>
      <c r="K46" s="20"/>
    </row>
    <row r="47" spans="1:11" ht="57.6" customHeight="1" x14ac:dyDescent="0.25">
      <c r="A47" s="43" t="s">
        <v>71</v>
      </c>
      <c r="B47" s="36">
        <f t="shared" si="6"/>
        <v>3829600</v>
      </c>
      <c r="C47" s="36"/>
      <c r="D47" s="36"/>
      <c r="E47" s="36">
        <v>3829600</v>
      </c>
      <c r="F47" s="36">
        <f>G47+H47+I47</f>
        <v>3829547.17</v>
      </c>
      <c r="G47" s="36"/>
      <c r="H47" s="36"/>
      <c r="I47" s="36">
        <v>3829547.17</v>
      </c>
      <c r="J47" s="36">
        <f t="shared" si="1"/>
        <v>52.830000000074506</v>
      </c>
      <c r="K47" s="20">
        <f>F47/B47*100</f>
        <v>99.998620482556916</v>
      </c>
    </row>
    <row r="48" spans="1:11" ht="75.599999999999994" x14ac:dyDescent="0.25">
      <c r="A48" s="45" t="s">
        <v>245</v>
      </c>
      <c r="B48" s="36">
        <f t="shared" si="6"/>
        <v>4376345.63</v>
      </c>
      <c r="C48" s="36">
        <f>C50</f>
        <v>0</v>
      </c>
      <c r="D48" s="36">
        <f>D50</f>
        <v>0</v>
      </c>
      <c r="E48" s="36">
        <f>E50</f>
        <v>4376345.63</v>
      </c>
      <c r="F48" s="36">
        <f>G48+H48+I48</f>
        <v>0</v>
      </c>
      <c r="G48" s="36">
        <f>G50</f>
        <v>0</v>
      </c>
      <c r="H48" s="36">
        <f>H50</f>
        <v>0</v>
      </c>
      <c r="I48" s="36"/>
      <c r="J48" s="36">
        <f t="shared" si="1"/>
        <v>4376345.63</v>
      </c>
      <c r="K48" s="20">
        <f>F48/B48*100</f>
        <v>0</v>
      </c>
    </row>
    <row r="49" spans="1:11" ht="30.45" customHeight="1" x14ac:dyDescent="0.25">
      <c r="A49" s="42" t="s">
        <v>19</v>
      </c>
      <c r="B49" s="36">
        <f t="shared" si="6"/>
        <v>0</v>
      </c>
      <c r="C49" s="36"/>
      <c r="D49" s="36"/>
      <c r="E49" s="37"/>
      <c r="F49" s="36">
        <f>G49+H49+I49</f>
        <v>0</v>
      </c>
      <c r="G49" s="36"/>
      <c r="H49" s="36"/>
      <c r="I49" s="36"/>
      <c r="J49" s="36">
        <f t="shared" si="1"/>
        <v>0</v>
      </c>
      <c r="K49" s="20"/>
    </row>
    <row r="50" spans="1:11" ht="49.2" x14ac:dyDescent="0.25">
      <c r="A50" s="43" t="s">
        <v>72</v>
      </c>
      <c r="B50" s="36">
        <f t="shared" si="6"/>
        <v>4376345.63</v>
      </c>
      <c r="C50" s="36"/>
      <c r="D50" s="36"/>
      <c r="E50" s="36">
        <v>4376345.63</v>
      </c>
      <c r="F50" s="36">
        <f>G50+H50+I50</f>
        <v>0</v>
      </c>
      <c r="G50" s="36"/>
      <c r="H50" s="36"/>
      <c r="I50" s="36"/>
      <c r="J50" s="36">
        <f t="shared" si="1"/>
        <v>4376345.63</v>
      </c>
      <c r="K50" s="20">
        <f>F50/B50*100</f>
        <v>0</v>
      </c>
    </row>
    <row r="51" spans="1:11" ht="75.599999999999994" x14ac:dyDescent="0.25">
      <c r="A51" s="45" t="s">
        <v>246</v>
      </c>
      <c r="B51" s="36">
        <f t="shared" si="6"/>
        <v>1079900</v>
      </c>
      <c r="C51" s="36">
        <f>C53</f>
        <v>0</v>
      </c>
      <c r="D51" s="36">
        <f>D53</f>
        <v>0</v>
      </c>
      <c r="E51" s="36">
        <f>E53</f>
        <v>1079900</v>
      </c>
      <c r="F51" s="36">
        <f>G51+H51+I51</f>
        <v>79862</v>
      </c>
      <c r="G51" s="36">
        <f>G53</f>
        <v>0</v>
      </c>
      <c r="H51" s="36">
        <f>H53</f>
        <v>0</v>
      </c>
      <c r="I51" s="36">
        <f>I53</f>
        <v>79862</v>
      </c>
      <c r="J51" s="36">
        <f t="shared" si="1"/>
        <v>1000038</v>
      </c>
      <c r="K51" s="20">
        <f>F51/B51*100</f>
        <v>7.3953143809612003</v>
      </c>
    </row>
    <row r="52" spans="1:11" ht="30.6" x14ac:dyDescent="0.25">
      <c r="A52" s="42" t="s">
        <v>19</v>
      </c>
      <c r="B52" s="36">
        <f t="shared" si="6"/>
        <v>0</v>
      </c>
      <c r="C52" s="36"/>
      <c r="D52" s="36"/>
      <c r="E52" s="36"/>
      <c r="F52" s="36"/>
      <c r="G52" s="36"/>
      <c r="H52" s="36"/>
      <c r="I52" s="36"/>
      <c r="J52" s="36">
        <f t="shared" si="1"/>
        <v>0</v>
      </c>
      <c r="K52" s="20"/>
    </row>
    <row r="53" spans="1:11" ht="49.2" x14ac:dyDescent="0.25">
      <c r="A53" s="43" t="s">
        <v>157</v>
      </c>
      <c r="B53" s="36">
        <f t="shared" si="6"/>
        <v>1079900</v>
      </c>
      <c r="C53" s="36"/>
      <c r="D53" s="36"/>
      <c r="E53" s="36">
        <v>1079900</v>
      </c>
      <c r="F53" s="36">
        <f t="shared" ref="F53:F102" si="7">G53+H53+I53</f>
        <v>79862</v>
      </c>
      <c r="G53" s="36"/>
      <c r="H53" s="36"/>
      <c r="I53" s="36">
        <v>79862</v>
      </c>
      <c r="J53" s="36">
        <f t="shared" si="1"/>
        <v>1000038</v>
      </c>
      <c r="K53" s="20">
        <f>F53/B53*100</f>
        <v>7.3953143809612003</v>
      </c>
    </row>
    <row r="54" spans="1:11" ht="75.599999999999994" x14ac:dyDescent="0.25">
      <c r="A54" s="45" t="s">
        <v>50</v>
      </c>
      <c r="B54" s="36">
        <f t="shared" si="6"/>
        <v>137800</v>
      </c>
      <c r="C54" s="36">
        <f>C56</f>
        <v>0</v>
      </c>
      <c r="D54" s="36">
        <f>D56</f>
        <v>0</v>
      </c>
      <c r="E54" s="36">
        <f>E56</f>
        <v>137800</v>
      </c>
      <c r="F54" s="36">
        <f t="shared" si="7"/>
        <v>0</v>
      </c>
      <c r="G54" s="36">
        <f>G56</f>
        <v>0</v>
      </c>
      <c r="H54" s="36">
        <f>H56</f>
        <v>0</v>
      </c>
      <c r="I54" s="36">
        <f>I56</f>
        <v>0</v>
      </c>
      <c r="J54" s="36">
        <f t="shared" si="1"/>
        <v>137800</v>
      </c>
      <c r="K54" s="20">
        <f>F54/B54*100</f>
        <v>0</v>
      </c>
    </row>
    <row r="55" spans="1:11" ht="30.6" x14ac:dyDescent="0.25">
      <c r="A55" s="42" t="s">
        <v>19</v>
      </c>
      <c r="B55" s="36">
        <f t="shared" si="6"/>
        <v>0</v>
      </c>
      <c r="C55" s="36"/>
      <c r="D55" s="36"/>
      <c r="E55" s="36"/>
      <c r="F55" s="36">
        <f t="shared" si="7"/>
        <v>0</v>
      </c>
      <c r="G55" s="36"/>
      <c r="H55" s="36"/>
      <c r="I55" s="36"/>
      <c r="J55" s="36">
        <f t="shared" si="1"/>
        <v>0</v>
      </c>
      <c r="K55" s="20"/>
    </row>
    <row r="56" spans="1:11" ht="60" customHeight="1" x14ac:dyDescent="0.25">
      <c r="A56" s="43" t="s">
        <v>73</v>
      </c>
      <c r="B56" s="36">
        <f t="shared" si="6"/>
        <v>137800</v>
      </c>
      <c r="C56" s="36"/>
      <c r="D56" s="36"/>
      <c r="E56" s="36">
        <v>137800</v>
      </c>
      <c r="F56" s="36">
        <f t="shared" si="7"/>
        <v>0</v>
      </c>
      <c r="G56" s="36"/>
      <c r="H56" s="36"/>
      <c r="I56" s="36"/>
      <c r="J56" s="36">
        <f t="shared" si="1"/>
        <v>137800</v>
      </c>
      <c r="K56" s="20">
        <f>F56/B56*100</f>
        <v>0</v>
      </c>
    </row>
    <row r="57" spans="1:11" ht="118.8" customHeight="1" x14ac:dyDescent="0.25">
      <c r="A57" s="46" t="s">
        <v>46</v>
      </c>
      <c r="B57" s="36">
        <f t="shared" si="6"/>
        <v>167200</v>
      </c>
      <c r="C57" s="36">
        <f>C59</f>
        <v>0</v>
      </c>
      <c r="D57" s="36">
        <f>D59</f>
        <v>0</v>
      </c>
      <c r="E57" s="36">
        <f>E59</f>
        <v>167200</v>
      </c>
      <c r="F57" s="36">
        <f t="shared" si="7"/>
        <v>0</v>
      </c>
      <c r="G57" s="36">
        <f>G59</f>
        <v>0</v>
      </c>
      <c r="H57" s="36">
        <f>H59</f>
        <v>0</v>
      </c>
      <c r="I57" s="36">
        <f>I59</f>
        <v>0</v>
      </c>
      <c r="J57" s="36">
        <f t="shared" si="1"/>
        <v>167200</v>
      </c>
      <c r="K57" s="20">
        <f>F57/B57*100</f>
        <v>0</v>
      </c>
    </row>
    <row r="58" spans="1:11" ht="29.4" customHeight="1" x14ac:dyDescent="0.25">
      <c r="A58" s="42" t="s">
        <v>13</v>
      </c>
      <c r="B58" s="36">
        <f t="shared" si="6"/>
        <v>0</v>
      </c>
      <c r="C58" s="36"/>
      <c r="D58" s="36"/>
      <c r="E58" s="36"/>
      <c r="F58" s="36">
        <f t="shared" si="7"/>
        <v>0</v>
      </c>
      <c r="G58" s="36"/>
      <c r="H58" s="36"/>
      <c r="I58" s="36"/>
      <c r="J58" s="36">
        <f t="shared" si="1"/>
        <v>0</v>
      </c>
      <c r="K58" s="20"/>
    </row>
    <row r="59" spans="1:11" ht="49.2" x14ac:dyDescent="0.25">
      <c r="A59" s="43" t="s">
        <v>67</v>
      </c>
      <c r="B59" s="36">
        <f t="shared" si="6"/>
        <v>167200</v>
      </c>
      <c r="C59" s="36"/>
      <c r="D59" s="36"/>
      <c r="E59" s="36">
        <v>167200</v>
      </c>
      <c r="F59" s="36">
        <f t="shared" si="7"/>
        <v>0</v>
      </c>
      <c r="G59" s="36"/>
      <c r="H59" s="36"/>
      <c r="I59" s="36"/>
      <c r="J59" s="36">
        <f t="shared" si="1"/>
        <v>167200</v>
      </c>
      <c r="K59" s="20">
        <f>F59/B59*100</f>
        <v>0</v>
      </c>
    </row>
    <row r="60" spans="1:11" ht="126" x14ac:dyDescent="0.25">
      <c r="A60" s="45" t="s">
        <v>193</v>
      </c>
      <c r="B60" s="36">
        <f t="shared" si="6"/>
        <v>7922014.4500000002</v>
      </c>
      <c r="C60" s="36">
        <f>C62+C63</f>
        <v>0</v>
      </c>
      <c r="D60" s="36">
        <f>D62+D63</f>
        <v>0</v>
      </c>
      <c r="E60" s="36">
        <f>E62+E63</f>
        <v>7922014.4500000002</v>
      </c>
      <c r="F60" s="36">
        <f t="shared" si="7"/>
        <v>0</v>
      </c>
      <c r="G60" s="36">
        <f>G62</f>
        <v>0</v>
      </c>
      <c r="H60" s="36">
        <f>H62</f>
        <v>0</v>
      </c>
      <c r="I60" s="36">
        <f>I62</f>
        <v>0</v>
      </c>
      <c r="J60" s="36">
        <f t="shared" si="1"/>
        <v>7922014.4500000002</v>
      </c>
      <c r="K60" s="20">
        <f>F60/B60*100</f>
        <v>0</v>
      </c>
    </row>
    <row r="61" spans="1:11" ht="30.6" x14ac:dyDescent="0.25">
      <c r="A61" s="42" t="s">
        <v>19</v>
      </c>
      <c r="B61" s="36">
        <f t="shared" si="6"/>
        <v>0</v>
      </c>
      <c r="C61" s="36"/>
      <c r="D61" s="36"/>
      <c r="E61" s="36"/>
      <c r="F61" s="36">
        <f t="shared" si="7"/>
        <v>0</v>
      </c>
      <c r="G61" s="36"/>
      <c r="H61" s="36"/>
      <c r="I61" s="36"/>
      <c r="J61" s="36">
        <f t="shared" si="1"/>
        <v>0</v>
      </c>
      <c r="K61" s="20"/>
    </row>
    <row r="62" spans="1:11" ht="49.2" x14ac:dyDescent="0.25">
      <c r="A62" s="47" t="s">
        <v>152</v>
      </c>
      <c r="B62" s="36">
        <f t="shared" si="6"/>
        <v>2018000</v>
      </c>
      <c r="C62" s="36"/>
      <c r="D62" s="36"/>
      <c r="E62" s="36">
        <v>2018000</v>
      </c>
      <c r="F62" s="36">
        <f t="shared" si="7"/>
        <v>0</v>
      </c>
      <c r="G62" s="36"/>
      <c r="H62" s="36"/>
      <c r="I62" s="36"/>
      <c r="J62" s="36">
        <f t="shared" si="1"/>
        <v>2018000</v>
      </c>
      <c r="K62" s="20">
        <f>F62/B62*100</f>
        <v>0</v>
      </c>
    </row>
    <row r="63" spans="1:11" ht="30.6" x14ac:dyDescent="0.25">
      <c r="A63" s="47" t="s">
        <v>153</v>
      </c>
      <c r="B63" s="36">
        <f t="shared" si="6"/>
        <v>5904014.4500000002</v>
      </c>
      <c r="C63" s="36"/>
      <c r="D63" s="36"/>
      <c r="E63" s="36">
        <v>5904014.4500000002</v>
      </c>
      <c r="F63" s="36">
        <f t="shared" si="7"/>
        <v>0</v>
      </c>
      <c r="G63" s="36"/>
      <c r="H63" s="36"/>
      <c r="I63" s="36"/>
      <c r="J63" s="36">
        <f t="shared" si="1"/>
        <v>5904014.4500000002</v>
      </c>
      <c r="K63" s="20">
        <f>F63/B63*100</f>
        <v>0</v>
      </c>
    </row>
    <row r="64" spans="1:11" ht="50.4" x14ac:dyDescent="0.25">
      <c r="A64" s="46" t="s">
        <v>158</v>
      </c>
      <c r="B64" s="36">
        <f t="shared" si="6"/>
        <v>2200</v>
      </c>
      <c r="C64" s="36">
        <f>C66</f>
        <v>0</v>
      </c>
      <c r="D64" s="36">
        <f>D66</f>
        <v>0</v>
      </c>
      <c r="E64" s="36">
        <f>E66</f>
        <v>2200</v>
      </c>
      <c r="F64" s="36">
        <f t="shared" si="7"/>
        <v>2145</v>
      </c>
      <c r="G64" s="36">
        <f>G66</f>
        <v>0</v>
      </c>
      <c r="H64" s="36">
        <f>H66</f>
        <v>0</v>
      </c>
      <c r="I64" s="36">
        <f>I66</f>
        <v>2145</v>
      </c>
      <c r="J64" s="36">
        <f t="shared" si="1"/>
        <v>55</v>
      </c>
      <c r="K64" s="20">
        <f>F64/B64*100</f>
        <v>97.5</v>
      </c>
    </row>
    <row r="65" spans="1:11" ht="30.6" x14ac:dyDescent="0.25">
      <c r="A65" s="42" t="s">
        <v>13</v>
      </c>
      <c r="B65" s="36">
        <f t="shared" si="6"/>
        <v>0</v>
      </c>
      <c r="C65" s="36"/>
      <c r="D65" s="36"/>
      <c r="E65" s="36"/>
      <c r="F65" s="36">
        <f t="shared" si="7"/>
        <v>0</v>
      </c>
      <c r="G65" s="36"/>
      <c r="H65" s="36"/>
      <c r="I65" s="36"/>
      <c r="J65" s="36">
        <f t="shared" si="1"/>
        <v>0</v>
      </c>
      <c r="K65" s="20"/>
    </row>
    <row r="66" spans="1:11" ht="49.2" x14ac:dyDescent="0.25">
      <c r="A66" s="43" t="s">
        <v>159</v>
      </c>
      <c r="B66" s="36">
        <f t="shared" si="6"/>
        <v>2200</v>
      </c>
      <c r="C66" s="36"/>
      <c r="D66" s="36"/>
      <c r="E66" s="36">
        <v>2200</v>
      </c>
      <c r="F66" s="36">
        <f t="shared" si="7"/>
        <v>2145</v>
      </c>
      <c r="G66" s="36"/>
      <c r="H66" s="36"/>
      <c r="I66" s="36">
        <v>2145</v>
      </c>
      <c r="J66" s="36">
        <f t="shared" si="1"/>
        <v>55</v>
      </c>
      <c r="K66" s="20">
        <f>F66/B66*100</f>
        <v>97.5</v>
      </c>
    </row>
    <row r="67" spans="1:11" ht="50.4" x14ac:dyDescent="0.25">
      <c r="A67" s="46" t="s">
        <v>160</v>
      </c>
      <c r="B67" s="36">
        <f t="shared" si="6"/>
        <v>12600</v>
      </c>
      <c r="C67" s="36">
        <f>C69</f>
        <v>0</v>
      </c>
      <c r="D67" s="36">
        <f>D69</f>
        <v>0</v>
      </c>
      <c r="E67" s="36">
        <f>E69</f>
        <v>12600</v>
      </c>
      <c r="F67" s="36">
        <f t="shared" si="7"/>
        <v>12569.58</v>
      </c>
      <c r="G67" s="36">
        <f>G69</f>
        <v>0</v>
      </c>
      <c r="H67" s="36">
        <f>H69</f>
        <v>0</v>
      </c>
      <c r="I67" s="36">
        <f>I69</f>
        <v>12569.58</v>
      </c>
      <c r="J67" s="36">
        <f t="shared" si="1"/>
        <v>30.420000000000073</v>
      </c>
      <c r="K67" s="20">
        <f>F67/B67*100</f>
        <v>99.758571428571429</v>
      </c>
    </row>
    <row r="68" spans="1:11" ht="30.6" x14ac:dyDescent="0.25">
      <c r="A68" s="42" t="s">
        <v>13</v>
      </c>
      <c r="B68" s="36">
        <f t="shared" si="6"/>
        <v>0</v>
      </c>
      <c r="C68" s="36"/>
      <c r="D68" s="36"/>
      <c r="E68" s="36"/>
      <c r="F68" s="36">
        <f t="shared" si="7"/>
        <v>0</v>
      </c>
      <c r="G68" s="36"/>
      <c r="H68" s="36"/>
      <c r="I68" s="36"/>
      <c r="J68" s="36">
        <f t="shared" si="1"/>
        <v>0</v>
      </c>
      <c r="K68" s="20"/>
    </row>
    <row r="69" spans="1:11" ht="49.2" x14ac:dyDescent="0.25">
      <c r="A69" s="43" t="s">
        <v>161</v>
      </c>
      <c r="B69" s="36">
        <f t="shared" si="6"/>
        <v>12600</v>
      </c>
      <c r="C69" s="36"/>
      <c r="D69" s="36"/>
      <c r="E69" s="36">
        <v>12600</v>
      </c>
      <c r="F69" s="36">
        <f t="shared" si="7"/>
        <v>12569.58</v>
      </c>
      <c r="G69" s="36"/>
      <c r="H69" s="36"/>
      <c r="I69" s="36">
        <v>12569.58</v>
      </c>
      <c r="J69" s="36">
        <f t="shared" si="1"/>
        <v>30.420000000000073</v>
      </c>
      <c r="K69" s="20">
        <f>F69/B69*100</f>
        <v>99.758571428571429</v>
      </c>
    </row>
    <row r="70" spans="1:11" ht="30.6" x14ac:dyDescent="0.25">
      <c r="A70" s="45" t="s">
        <v>156</v>
      </c>
      <c r="B70" s="36">
        <f t="shared" si="6"/>
        <v>3100000</v>
      </c>
      <c r="C70" s="36">
        <f>C72+C73</f>
        <v>0</v>
      </c>
      <c r="D70" s="36">
        <f>D72+D73</f>
        <v>0</v>
      </c>
      <c r="E70" s="36">
        <f>E72+E73</f>
        <v>3100000</v>
      </c>
      <c r="F70" s="36">
        <f t="shared" si="7"/>
        <v>0</v>
      </c>
      <c r="G70" s="36">
        <f>G72</f>
        <v>0</v>
      </c>
      <c r="H70" s="36">
        <f>H72</f>
        <v>0</v>
      </c>
      <c r="I70" s="36">
        <f>I72</f>
        <v>0</v>
      </c>
      <c r="J70" s="36">
        <f t="shared" si="1"/>
        <v>3100000</v>
      </c>
      <c r="K70" s="20">
        <f>F70/B70*100</f>
        <v>0</v>
      </c>
    </row>
    <row r="71" spans="1:11" ht="30.6" x14ac:dyDescent="0.25">
      <c r="A71" s="42" t="s">
        <v>19</v>
      </c>
      <c r="B71" s="36">
        <f t="shared" si="6"/>
        <v>0</v>
      </c>
      <c r="C71" s="36"/>
      <c r="D71" s="36"/>
      <c r="E71" s="36"/>
      <c r="F71" s="36">
        <f t="shared" si="7"/>
        <v>0</v>
      </c>
      <c r="G71" s="36"/>
      <c r="H71" s="36"/>
      <c r="I71" s="36"/>
      <c r="J71" s="36">
        <f t="shared" si="1"/>
        <v>0</v>
      </c>
      <c r="K71" s="20"/>
    </row>
    <row r="72" spans="1:11" ht="55.2" customHeight="1" x14ac:dyDescent="0.25">
      <c r="A72" s="47" t="s">
        <v>74</v>
      </c>
      <c r="B72" s="36">
        <f t="shared" si="6"/>
        <v>3000000</v>
      </c>
      <c r="C72" s="36"/>
      <c r="D72" s="36"/>
      <c r="E72" s="36">
        <v>3000000</v>
      </c>
      <c r="F72" s="36">
        <f t="shared" si="7"/>
        <v>0</v>
      </c>
      <c r="G72" s="36"/>
      <c r="H72" s="36"/>
      <c r="I72" s="36"/>
      <c r="J72" s="36">
        <f t="shared" si="1"/>
        <v>3000000</v>
      </c>
      <c r="K72" s="20">
        <f>F72/B72*100</f>
        <v>0</v>
      </c>
    </row>
    <row r="73" spans="1:11" ht="30.6" x14ac:dyDescent="0.25">
      <c r="A73" s="47" t="s">
        <v>75</v>
      </c>
      <c r="B73" s="36">
        <f t="shared" si="6"/>
        <v>100000</v>
      </c>
      <c r="C73" s="36"/>
      <c r="D73" s="36"/>
      <c r="E73" s="36">
        <v>100000</v>
      </c>
      <c r="F73" s="36">
        <f t="shared" si="7"/>
        <v>0</v>
      </c>
      <c r="G73" s="36"/>
      <c r="H73" s="36"/>
      <c r="I73" s="36"/>
      <c r="J73" s="36">
        <f t="shared" ref="J73:J136" si="8">B73-F73</f>
        <v>100000</v>
      </c>
      <c r="K73" s="20">
        <f>F73/B73*100</f>
        <v>0</v>
      </c>
    </row>
    <row r="74" spans="1:11" ht="30.6" x14ac:dyDescent="0.25">
      <c r="A74" s="45" t="s">
        <v>155</v>
      </c>
      <c r="B74" s="36">
        <f t="shared" si="6"/>
        <v>3100000</v>
      </c>
      <c r="C74" s="36">
        <f>C76+C77</f>
        <v>0</v>
      </c>
      <c r="D74" s="36">
        <f>D76+D77</f>
        <v>0</v>
      </c>
      <c r="E74" s="36">
        <f>E76+E77</f>
        <v>3100000</v>
      </c>
      <c r="F74" s="36">
        <f t="shared" si="7"/>
        <v>0</v>
      </c>
      <c r="G74" s="36">
        <f>G76+G77</f>
        <v>0</v>
      </c>
      <c r="H74" s="36">
        <f>H76+H77</f>
        <v>0</v>
      </c>
      <c r="I74" s="36">
        <f>I76+I77</f>
        <v>0</v>
      </c>
      <c r="J74" s="36">
        <f t="shared" si="8"/>
        <v>3100000</v>
      </c>
      <c r="K74" s="20">
        <f>F74/B74*100</f>
        <v>0</v>
      </c>
    </row>
    <row r="75" spans="1:11" ht="30.6" x14ac:dyDescent="0.25">
      <c r="A75" s="42" t="s">
        <v>19</v>
      </c>
      <c r="B75" s="36">
        <f t="shared" si="6"/>
        <v>0</v>
      </c>
      <c r="C75" s="36"/>
      <c r="D75" s="36"/>
      <c r="E75" s="36"/>
      <c r="F75" s="36">
        <f t="shared" si="7"/>
        <v>0</v>
      </c>
      <c r="G75" s="36"/>
      <c r="H75" s="36"/>
      <c r="I75" s="36"/>
      <c r="J75" s="36">
        <f t="shared" si="8"/>
        <v>0</v>
      </c>
      <c r="K75" s="20"/>
    </row>
    <row r="76" spans="1:11" ht="49.2" x14ac:dyDescent="0.25">
      <c r="A76" s="47" t="s">
        <v>76</v>
      </c>
      <c r="B76" s="36">
        <f t="shared" si="6"/>
        <v>3000000</v>
      </c>
      <c r="C76" s="36"/>
      <c r="D76" s="36"/>
      <c r="E76" s="36">
        <v>3000000</v>
      </c>
      <c r="F76" s="36">
        <f t="shared" si="7"/>
        <v>0</v>
      </c>
      <c r="G76" s="36"/>
      <c r="H76" s="36"/>
      <c r="I76" s="36"/>
      <c r="J76" s="36">
        <f t="shared" si="8"/>
        <v>3000000</v>
      </c>
      <c r="K76" s="20">
        <f>F76/B76*100</f>
        <v>0</v>
      </c>
    </row>
    <row r="77" spans="1:11" ht="30.6" x14ac:dyDescent="0.25">
      <c r="A77" s="47" t="s">
        <v>77</v>
      </c>
      <c r="B77" s="36">
        <f t="shared" si="6"/>
        <v>100000</v>
      </c>
      <c r="C77" s="36"/>
      <c r="D77" s="36"/>
      <c r="E77" s="36">
        <v>100000</v>
      </c>
      <c r="F77" s="36">
        <f t="shared" si="7"/>
        <v>0</v>
      </c>
      <c r="G77" s="36"/>
      <c r="H77" s="36"/>
      <c r="I77" s="36"/>
      <c r="J77" s="36">
        <f t="shared" si="8"/>
        <v>100000</v>
      </c>
      <c r="K77" s="20">
        <f>F77/B77*100</f>
        <v>0</v>
      </c>
    </row>
    <row r="78" spans="1:11" ht="100.8" x14ac:dyDescent="0.25">
      <c r="A78" s="41" t="s">
        <v>51</v>
      </c>
      <c r="B78" s="36">
        <f t="shared" si="6"/>
        <v>170000</v>
      </c>
      <c r="C78" s="36">
        <f>C80</f>
        <v>0</v>
      </c>
      <c r="D78" s="36">
        <f>D80</f>
        <v>0</v>
      </c>
      <c r="E78" s="36">
        <f>E80</f>
        <v>170000</v>
      </c>
      <c r="F78" s="36">
        <f t="shared" si="7"/>
        <v>0</v>
      </c>
      <c r="G78" s="36">
        <f>G80</f>
        <v>0</v>
      </c>
      <c r="H78" s="36">
        <f>H80</f>
        <v>0</v>
      </c>
      <c r="I78" s="36">
        <f>I80</f>
        <v>0</v>
      </c>
      <c r="J78" s="36">
        <f t="shared" si="8"/>
        <v>170000</v>
      </c>
      <c r="K78" s="20">
        <f>F78/B78*100</f>
        <v>0</v>
      </c>
    </row>
    <row r="79" spans="1:11" ht="30.6" x14ac:dyDescent="0.25">
      <c r="A79" s="42" t="s">
        <v>19</v>
      </c>
      <c r="B79" s="36">
        <f t="shared" si="6"/>
        <v>0</v>
      </c>
      <c r="C79" s="36"/>
      <c r="D79" s="36"/>
      <c r="E79" s="36"/>
      <c r="F79" s="36">
        <f t="shared" si="7"/>
        <v>0</v>
      </c>
      <c r="G79" s="36"/>
      <c r="H79" s="36"/>
      <c r="I79" s="36"/>
      <c r="J79" s="36">
        <f t="shared" si="8"/>
        <v>0</v>
      </c>
      <c r="K79" s="20"/>
    </row>
    <row r="80" spans="1:11" ht="49.2" x14ac:dyDescent="0.25">
      <c r="A80" s="43" t="s">
        <v>78</v>
      </c>
      <c r="B80" s="36">
        <f t="shared" si="6"/>
        <v>170000</v>
      </c>
      <c r="C80" s="36"/>
      <c r="D80" s="36"/>
      <c r="E80" s="36">
        <v>170000</v>
      </c>
      <c r="F80" s="36">
        <f t="shared" si="7"/>
        <v>0</v>
      </c>
      <c r="G80" s="36"/>
      <c r="H80" s="36"/>
      <c r="I80" s="36"/>
      <c r="J80" s="36">
        <f t="shared" si="8"/>
        <v>170000</v>
      </c>
      <c r="K80" s="20">
        <f>F80/B80*100</f>
        <v>0</v>
      </c>
    </row>
    <row r="81" spans="1:12" ht="90.6" customHeight="1" x14ac:dyDescent="0.25">
      <c r="A81" s="40" t="s">
        <v>53</v>
      </c>
      <c r="B81" s="35">
        <f t="shared" si="6"/>
        <v>151398382</v>
      </c>
      <c r="C81" s="35">
        <f>C82+C85+C88+C92+C99+C105</f>
        <v>138067600</v>
      </c>
      <c r="D81" s="35">
        <f>D82+D85+D88+D92+D99+D105</f>
        <v>2592816</v>
      </c>
      <c r="E81" s="35">
        <f>E82+E85+E88+E92+E99+E105</f>
        <v>10737966</v>
      </c>
      <c r="F81" s="35">
        <f t="shared" si="7"/>
        <v>121571618.42</v>
      </c>
      <c r="G81" s="35">
        <f>G82+G85+G88+G92+G99+G105</f>
        <v>113341976.48999999</v>
      </c>
      <c r="H81" s="35">
        <f>H82+H85+H88+H92+H99+H105</f>
        <v>2235036.81</v>
      </c>
      <c r="I81" s="35">
        <f>I82+I85+I88+I92+I99+I105</f>
        <v>5994605.1200000001</v>
      </c>
      <c r="J81" s="35">
        <f t="shared" si="8"/>
        <v>29826763.579999998</v>
      </c>
      <c r="K81" s="21">
        <f>F81/B81*100</f>
        <v>80.299153012084361</v>
      </c>
    </row>
    <row r="82" spans="1:12" ht="100.8" x14ac:dyDescent="0.4">
      <c r="A82" s="45" t="s">
        <v>117</v>
      </c>
      <c r="B82" s="36">
        <f t="shared" si="6"/>
        <v>1250000</v>
      </c>
      <c r="C82" s="36">
        <f>C84</f>
        <v>0</v>
      </c>
      <c r="D82" s="36">
        <f>D84</f>
        <v>0</v>
      </c>
      <c r="E82" s="36">
        <f>E84</f>
        <v>1250000</v>
      </c>
      <c r="F82" s="36">
        <f t="shared" si="7"/>
        <v>0</v>
      </c>
      <c r="G82" s="36">
        <f>G84</f>
        <v>0</v>
      </c>
      <c r="H82" s="36">
        <f>H84</f>
        <v>0</v>
      </c>
      <c r="I82" s="36">
        <f>I84</f>
        <v>0</v>
      </c>
      <c r="J82" s="36">
        <f t="shared" si="8"/>
        <v>1250000</v>
      </c>
      <c r="K82" s="20">
        <f>F82/B82*100</f>
        <v>0</v>
      </c>
      <c r="L82" s="11"/>
    </row>
    <row r="83" spans="1:12" ht="30.6" x14ac:dyDescent="0.4">
      <c r="A83" s="42" t="s">
        <v>19</v>
      </c>
      <c r="B83" s="36">
        <f t="shared" si="6"/>
        <v>0</v>
      </c>
      <c r="C83" s="36"/>
      <c r="D83" s="36"/>
      <c r="E83" s="36"/>
      <c r="F83" s="36">
        <f t="shared" si="7"/>
        <v>0</v>
      </c>
      <c r="G83" s="36"/>
      <c r="H83" s="36"/>
      <c r="I83" s="36"/>
      <c r="J83" s="36">
        <f t="shared" si="8"/>
        <v>0</v>
      </c>
      <c r="K83" s="20"/>
      <c r="L83" s="11"/>
    </row>
    <row r="84" spans="1:12" ht="55.8" customHeight="1" x14ac:dyDescent="0.4">
      <c r="A84" s="47" t="s">
        <v>116</v>
      </c>
      <c r="B84" s="36">
        <f t="shared" si="6"/>
        <v>1250000</v>
      </c>
      <c r="C84" s="36"/>
      <c r="D84" s="36"/>
      <c r="E84" s="36">
        <v>1250000</v>
      </c>
      <c r="F84" s="36">
        <f t="shared" si="7"/>
        <v>0</v>
      </c>
      <c r="G84" s="36"/>
      <c r="H84" s="36"/>
      <c r="I84" s="36"/>
      <c r="J84" s="36">
        <f t="shared" si="8"/>
        <v>1250000</v>
      </c>
      <c r="K84" s="20">
        <f>F84/B84*100</f>
        <v>0</v>
      </c>
      <c r="L84" s="11"/>
    </row>
    <row r="85" spans="1:12" ht="75.599999999999994" x14ac:dyDescent="0.4">
      <c r="A85" s="48" t="s">
        <v>54</v>
      </c>
      <c r="B85" s="36">
        <f t="shared" si="6"/>
        <v>1300000</v>
      </c>
      <c r="C85" s="36">
        <f>C87</f>
        <v>0</v>
      </c>
      <c r="D85" s="36">
        <f>D87</f>
        <v>0</v>
      </c>
      <c r="E85" s="36">
        <f>E87</f>
        <v>1300000</v>
      </c>
      <c r="F85" s="36">
        <f t="shared" si="7"/>
        <v>0</v>
      </c>
      <c r="G85" s="36">
        <f>G87</f>
        <v>0</v>
      </c>
      <c r="H85" s="36">
        <f>H87</f>
        <v>0</v>
      </c>
      <c r="I85" s="36">
        <f>I87</f>
        <v>0</v>
      </c>
      <c r="J85" s="36">
        <f t="shared" si="8"/>
        <v>1300000</v>
      </c>
      <c r="K85" s="20">
        <f>F85/B85*100</f>
        <v>0</v>
      </c>
      <c r="L85" s="11"/>
    </row>
    <row r="86" spans="1:12" ht="26.4" customHeight="1" x14ac:dyDescent="0.4">
      <c r="A86" s="42" t="s">
        <v>19</v>
      </c>
      <c r="B86" s="36">
        <f t="shared" si="6"/>
        <v>0</v>
      </c>
      <c r="C86" s="36"/>
      <c r="D86" s="36"/>
      <c r="E86" s="36"/>
      <c r="F86" s="36">
        <f t="shared" si="7"/>
        <v>0</v>
      </c>
      <c r="G86" s="36"/>
      <c r="H86" s="36"/>
      <c r="I86" s="36"/>
      <c r="J86" s="36">
        <f t="shared" si="8"/>
        <v>0</v>
      </c>
      <c r="K86" s="20"/>
      <c r="L86" s="11"/>
    </row>
    <row r="87" spans="1:12" ht="49.2" x14ac:dyDescent="0.4">
      <c r="A87" s="47" t="s">
        <v>79</v>
      </c>
      <c r="B87" s="36">
        <f t="shared" si="6"/>
        <v>1300000</v>
      </c>
      <c r="C87" s="36"/>
      <c r="D87" s="36"/>
      <c r="E87" s="36">
        <v>1300000</v>
      </c>
      <c r="F87" s="36">
        <f t="shared" si="7"/>
        <v>0</v>
      </c>
      <c r="G87" s="36"/>
      <c r="H87" s="36"/>
      <c r="I87" s="36"/>
      <c r="J87" s="36">
        <f t="shared" si="8"/>
        <v>1300000</v>
      </c>
      <c r="K87" s="20">
        <f>F87/B87*100</f>
        <v>0</v>
      </c>
      <c r="L87" s="11"/>
    </row>
    <row r="88" spans="1:12" ht="50.4" x14ac:dyDescent="0.4">
      <c r="A88" s="41" t="s">
        <v>31</v>
      </c>
      <c r="B88" s="36">
        <f t="shared" si="6"/>
        <v>3950200</v>
      </c>
      <c r="C88" s="36">
        <f>C90+C91</f>
        <v>0</v>
      </c>
      <c r="D88" s="36">
        <f>D90+D91</f>
        <v>0</v>
      </c>
      <c r="E88" s="36">
        <f>E90+E91</f>
        <v>3950200</v>
      </c>
      <c r="F88" s="36">
        <f t="shared" si="7"/>
        <v>3950126.46</v>
      </c>
      <c r="G88" s="36">
        <f>G90+G91</f>
        <v>0</v>
      </c>
      <c r="H88" s="36">
        <f>H90+H91</f>
        <v>0</v>
      </c>
      <c r="I88" s="36">
        <f>I90+I91</f>
        <v>3950126.46</v>
      </c>
      <c r="J88" s="36">
        <f t="shared" si="8"/>
        <v>73.540000000037253</v>
      </c>
      <c r="K88" s="20">
        <f>F88/B88*100</f>
        <v>99.998138322110279</v>
      </c>
      <c r="L88" s="11"/>
    </row>
    <row r="89" spans="1:12" ht="30.6" x14ac:dyDescent="0.4">
      <c r="A89" s="42" t="s">
        <v>19</v>
      </c>
      <c r="B89" s="36">
        <f t="shared" si="6"/>
        <v>0</v>
      </c>
      <c r="C89" s="36"/>
      <c r="D89" s="36"/>
      <c r="E89" s="36"/>
      <c r="F89" s="36">
        <f t="shared" si="7"/>
        <v>0</v>
      </c>
      <c r="G89" s="36"/>
      <c r="H89" s="36"/>
      <c r="I89" s="36"/>
      <c r="J89" s="36">
        <f t="shared" si="8"/>
        <v>0</v>
      </c>
      <c r="K89" s="20"/>
      <c r="L89" s="11"/>
    </row>
    <row r="90" spans="1:12" ht="49.2" x14ac:dyDescent="0.4">
      <c r="A90" s="47" t="s">
        <v>118</v>
      </c>
      <c r="B90" s="36">
        <f t="shared" si="6"/>
        <v>4873.54</v>
      </c>
      <c r="C90" s="36"/>
      <c r="D90" s="36"/>
      <c r="E90" s="36">
        <v>4873.54</v>
      </c>
      <c r="F90" s="36">
        <f t="shared" si="7"/>
        <v>4800</v>
      </c>
      <c r="G90" s="36"/>
      <c r="H90" s="36"/>
      <c r="I90" s="36">
        <v>4800</v>
      </c>
      <c r="J90" s="36">
        <f t="shared" si="8"/>
        <v>73.539999999999964</v>
      </c>
      <c r="K90" s="20">
        <f>F90/B90*100</f>
        <v>98.491035263894418</v>
      </c>
      <c r="L90" s="11"/>
    </row>
    <row r="91" spans="1:12" ht="49.2" x14ac:dyDescent="0.4">
      <c r="A91" s="47" t="s">
        <v>106</v>
      </c>
      <c r="B91" s="36">
        <f t="shared" si="6"/>
        <v>3945326.46</v>
      </c>
      <c r="C91" s="36"/>
      <c r="D91" s="36"/>
      <c r="E91" s="36">
        <v>3945326.46</v>
      </c>
      <c r="F91" s="36">
        <f t="shared" si="7"/>
        <v>3945326.46</v>
      </c>
      <c r="G91" s="36"/>
      <c r="H91" s="36"/>
      <c r="I91" s="36">
        <v>3945326.46</v>
      </c>
      <c r="J91" s="36">
        <f t="shared" si="8"/>
        <v>0</v>
      </c>
      <c r="K91" s="20">
        <f>F91/B91*100</f>
        <v>100</v>
      </c>
      <c r="L91" s="11"/>
    </row>
    <row r="92" spans="1:12" ht="75.599999999999994" x14ac:dyDescent="0.25">
      <c r="A92" s="41" t="s">
        <v>34</v>
      </c>
      <c r="B92" s="36">
        <f t="shared" si="6"/>
        <v>67015482</v>
      </c>
      <c r="C92" s="36">
        <f>C94+C95+C96+C97+C98</f>
        <v>61974600</v>
      </c>
      <c r="D92" s="36">
        <f>D94+D95+D96+D97+D98</f>
        <v>1977916</v>
      </c>
      <c r="E92" s="36">
        <f>E94+E95+E96+E97+E98</f>
        <v>3062966</v>
      </c>
      <c r="F92" s="36">
        <f t="shared" si="7"/>
        <v>58879353.599999994</v>
      </c>
      <c r="G92" s="36">
        <f>G94+G95+G96+G97+G98</f>
        <v>55346576.469999999</v>
      </c>
      <c r="H92" s="36">
        <f>H94+H95+H96+H97+H98</f>
        <v>1766381.01</v>
      </c>
      <c r="I92" s="36">
        <f>I94+I95+I96+I97+I98</f>
        <v>1766396.12</v>
      </c>
      <c r="J92" s="36">
        <f t="shared" si="8"/>
        <v>8136128.400000006</v>
      </c>
      <c r="K92" s="20">
        <f>F92/B92*100</f>
        <v>87.859330176868681</v>
      </c>
    </row>
    <row r="93" spans="1:12" ht="31.2" customHeight="1" x14ac:dyDescent="0.25">
      <c r="A93" s="42" t="s">
        <v>19</v>
      </c>
      <c r="B93" s="36">
        <f t="shared" si="6"/>
        <v>0</v>
      </c>
      <c r="C93" s="36"/>
      <c r="D93" s="36"/>
      <c r="E93" s="36"/>
      <c r="F93" s="36">
        <f t="shared" si="7"/>
        <v>0</v>
      </c>
      <c r="G93" s="36"/>
      <c r="H93" s="36"/>
      <c r="I93" s="36"/>
      <c r="J93" s="36">
        <f t="shared" si="8"/>
        <v>0</v>
      </c>
      <c r="K93" s="20"/>
    </row>
    <row r="94" spans="1:12" ht="49.2" x14ac:dyDescent="0.25">
      <c r="A94" s="47" t="s">
        <v>119</v>
      </c>
      <c r="B94" s="36">
        <f t="shared" si="6"/>
        <v>1085000</v>
      </c>
      <c r="C94" s="36"/>
      <c r="D94" s="36"/>
      <c r="E94" s="36">
        <v>1085000</v>
      </c>
      <c r="F94" s="36">
        <f t="shared" si="7"/>
        <v>0</v>
      </c>
      <c r="G94" s="36"/>
      <c r="H94" s="36"/>
      <c r="I94" s="36"/>
      <c r="J94" s="36">
        <f t="shared" si="8"/>
        <v>1085000</v>
      </c>
      <c r="K94" s="20">
        <f t="shared" ref="K94:K99" si="9">F94/B94*100</f>
        <v>0</v>
      </c>
    </row>
    <row r="95" spans="1:12" ht="30.6" x14ac:dyDescent="0.25">
      <c r="A95" s="47" t="s">
        <v>80</v>
      </c>
      <c r="B95" s="36">
        <f t="shared" si="6"/>
        <v>50</v>
      </c>
      <c r="C95" s="36"/>
      <c r="D95" s="36"/>
      <c r="E95" s="36">
        <v>50</v>
      </c>
      <c r="F95" s="36">
        <f t="shared" si="7"/>
        <v>15.11</v>
      </c>
      <c r="G95" s="36"/>
      <c r="H95" s="36"/>
      <c r="I95" s="36">
        <v>15.11</v>
      </c>
      <c r="J95" s="36">
        <f t="shared" si="8"/>
        <v>34.89</v>
      </c>
      <c r="K95" s="20">
        <f t="shared" si="9"/>
        <v>30.219999999999995</v>
      </c>
    </row>
    <row r="96" spans="1:12" ht="49.2" x14ac:dyDescent="0.25">
      <c r="A96" s="47" t="s">
        <v>190</v>
      </c>
      <c r="B96" s="36">
        <f t="shared" si="6"/>
        <v>1977916</v>
      </c>
      <c r="C96" s="36"/>
      <c r="D96" s="36"/>
      <c r="E96" s="36">
        <v>1977916</v>
      </c>
      <c r="F96" s="36">
        <f t="shared" si="7"/>
        <v>1766381.01</v>
      </c>
      <c r="G96" s="36"/>
      <c r="H96" s="36"/>
      <c r="I96" s="36">
        <v>1766381.01</v>
      </c>
      <c r="J96" s="36">
        <f t="shared" si="8"/>
        <v>211534.99</v>
      </c>
      <c r="K96" s="20">
        <f t="shared" si="9"/>
        <v>89.305158055246025</v>
      </c>
    </row>
    <row r="97" spans="1:11" ht="60" customHeight="1" x14ac:dyDescent="0.25">
      <c r="A97" s="47" t="s">
        <v>189</v>
      </c>
      <c r="B97" s="36">
        <f t="shared" si="6"/>
        <v>1977916</v>
      </c>
      <c r="C97" s="36"/>
      <c r="D97" s="36">
        <v>1977916</v>
      </c>
      <c r="E97" s="36"/>
      <c r="F97" s="36">
        <f t="shared" si="7"/>
        <v>1766381.01</v>
      </c>
      <c r="G97" s="36"/>
      <c r="H97" s="36">
        <v>1766381.01</v>
      </c>
      <c r="I97" s="36"/>
      <c r="J97" s="36">
        <f t="shared" si="8"/>
        <v>211534.99</v>
      </c>
      <c r="K97" s="20">
        <f t="shared" si="9"/>
        <v>89.305158055246025</v>
      </c>
    </row>
    <row r="98" spans="1:11" ht="61.2" customHeight="1" x14ac:dyDescent="0.25">
      <c r="A98" s="47" t="s">
        <v>188</v>
      </c>
      <c r="B98" s="36">
        <f t="shared" si="6"/>
        <v>61974600</v>
      </c>
      <c r="C98" s="36">
        <v>61974600</v>
      </c>
      <c r="D98" s="36"/>
      <c r="E98" s="36"/>
      <c r="F98" s="36">
        <f t="shared" si="7"/>
        <v>55346576.469999999</v>
      </c>
      <c r="G98" s="36">
        <v>55346576.469999999</v>
      </c>
      <c r="H98" s="36"/>
      <c r="I98" s="36"/>
      <c r="J98" s="36">
        <f t="shared" si="8"/>
        <v>6628023.5300000012</v>
      </c>
      <c r="K98" s="20">
        <f t="shared" si="9"/>
        <v>89.305258073468806</v>
      </c>
    </row>
    <row r="99" spans="1:11" ht="75.599999999999994" x14ac:dyDescent="0.25">
      <c r="A99" s="45" t="s">
        <v>104</v>
      </c>
      <c r="B99" s="36">
        <f t="shared" si="6"/>
        <v>23295400</v>
      </c>
      <c r="C99" s="36">
        <f>C101+C102+C103+C104</f>
        <v>22719900</v>
      </c>
      <c r="D99" s="36">
        <f>D101+D102+D103+D104</f>
        <v>183600</v>
      </c>
      <c r="E99" s="36">
        <f>E101+E102+E103+E104</f>
        <v>391900</v>
      </c>
      <c r="F99" s="36">
        <f t="shared" si="7"/>
        <v>21696359.309999999</v>
      </c>
      <c r="G99" s="36">
        <f>G101+G102+G103+G104</f>
        <v>21431665.719999999</v>
      </c>
      <c r="H99" s="36">
        <f>H101+H102+H103+H104</f>
        <v>173189.75</v>
      </c>
      <c r="I99" s="36">
        <f>I101+I102+I103+I104</f>
        <v>91503.84</v>
      </c>
      <c r="J99" s="36">
        <f t="shared" si="8"/>
        <v>1599040.6900000013</v>
      </c>
      <c r="K99" s="20">
        <f t="shared" si="9"/>
        <v>93.135809258480208</v>
      </c>
    </row>
    <row r="100" spans="1:11" ht="30.6" x14ac:dyDescent="0.25">
      <c r="A100" s="42" t="s">
        <v>19</v>
      </c>
      <c r="B100" s="36">
        <f t="shared" si="6"/>
        <v>0</v>
      </c>
      <c r="C100" s="36"/>
      <c r="D100" s="36"/>
      <c r="E100" s="36"/>
      <c r="F100" s="36">
        <f t="shared" si="7"/>
        <v>0</v>
      </c>
      <c r="G100" s="36"/>
      <c r="H100" s="36"/>
      <c r="I100" s="36"/>
      <c r="J100" s="36">
        <f t="shared" si="8"/>
        <v>0</v>
      </c>
      <c r="K100" s="20"/>
    </row>
    <row r="101" spans="1:11" ht="49.2" x14ac:dyDescent="0.25">
      <c r="A101" s="47" t="s">
        <v>138</v>
      </c>
      <c r="B101" s="36">
        <f t="shared" si="6"/>
        <v>346000</v>
      </c>
      <c r="C101" s="36"/>
      <c r="D101" s="36"/>
      <c r="E101" s="36">
        <v>346000</v>
      </c>
      <c r="F101" s="36">
        <f t="shared" si="7"/>
        <v>48206.400000000001</v>
      </c>
      <c r="G101" s="36"/>
      <c r="H101" s="36"/>
      <c r="I101" s="36">
        <v>48206.400000000001</v>
      </c>
      <c r="J101" s="36">
        <f t="shared" si="8"/>
        <v>297793.59999999998</v>
      </c>
      <c r="K101" s="20">
        <f>F101/B101*100</f>
        <v>13.932485549132947</v>
      </c>
    </row>
    <row r="102" spans="1:11" ht="49.2" x14ac:dyDescent="0.25">
      <c r="A102" s="47" t="s">
        <v>234</v>
      </c>
      <c r="B102" s="36">
        <f t="shared" si="6"/>
        <v>45900</v>
      </c>
      <c r="C102" s="36"/>
      <c r="D102" s="36"/>
      <c r="E102" s="36">
        <v>45900</v>
      </c>
      <c r="F102" s="36">
        <f t="shared" si="7"/>
        <v>43297.440000000002</v>
      </c>
      <c r="G102" s="36"/>
      <c r="H102" s="36"/>
      <c r="I102" s="36">
        <v>43297.440000000002</v>
      </c>
      <c r="J102" s="36">
        <f t="shared" si="8"/>
        <v>2602.5599999999977</v>
      </c>
      <c r="K102" s="20">
        <f>F102/B102*100</f>
        <v>94.329934640522879</v>
      </c>
    </row>
    <row r="103" spans="1:11" ht="49.2" x14ac:dyDescent="0.25">
      <c r="A103" s="47" t="s">
        <v>233</v>
      </c>
      <c r="B103" s="36">
        <f t="shared" si="6"/>
        <v>183600</v>
      </c>
      <c r="C103" s="36"/>
      <c r="D103" s="36">
        <v>183600</v>
      </c>
      <c r="E103" s="36"/>
      <c r="F103" s="36"/>
      <c r="G103" s="36"/>
      <c r="H103" s="36">
        <v>173189.75</v>
      </c>
      <c r="I103" s="36"/>
      <c r="J103" s="36">
        <f t="shared" si="8"/>
        <v>183600</v>
      </c>
      <c r="K103" s="20">
        <f>F103/B103*100</f>
        <v>0</v>
      </c>
    </row>
    <row r="104" spans="1:11" ht="49.2" x14ac:dyDescent="0.25">
      <c r="A104" s="47" t="s">
        <v>232</v>
      </c>
      <c r="B104" s="36">
        <f t="shared" si="6"/>
        <v>22719900</v>
      </c>
      <c r="C104" s="36">
        <v>22719900</v>
      </c>
      <c r="D104" s="36"/>
      <c r="E104" s="36"/>
      <c r="F104" s="36"/>
      <c r="G104" s="36">
        <v>21431665.719999999</v>
      </c>
      <c r="H104" s="36"/>
      <c r="I104" s="36"/>
      <c r="J104" s="36">
        <f t="shared" si="8"/>
        <v>22719900</v>
      </c>
      <c r="K104" s="20">
        <f>F104/B104*100</f>
        <v>0</v>
      </c>
    </row>
    <row r="105" spans="1:11" ht="75.599999999999994" x14ac:dyDescent="0.25">
      <c r="A105" s="45" t="s">
        <v>105</v>
      </c>
      <c r="B105" s="36">
        <f t="shared" si="6"/>
        <v>54587300</v>
      </c>
      <c r="C105" s="36">
        <f>C107+C108+C109+C110</f>
        <v>53373100</v>
      </c>
      <c r="D105" s="36">
        <f>D107+D108+D109+D110</f>
        <v>431300</v>
      </c>
      <c r="E105" s="36">
        <f>E107+E108+E109+E110</f>
        <v>782900</v>
      </c>
      <c r="F105" s="36">
        <f>G105+H105+I105</f>
        <v>37045779.049999997</v>
      </c>
      <c r="G105" s="36">
        <f>G107+G108+G109+G110</f>
        <v>36563734.299999997</v>
      </c>
      <c r="H105" s="36">
        <f>H107+H108+H109+H110</f>
        <v>295466.05</v>
      </c>
      <c r="I105" s="36">
        <f>I107+I108+I109+I110</f>
        <v>186578.7</v>
      </c>
      <c r="J105" s="36">
        <f t="shared" si="8"/>
        <v>17541520.950000003</v>
      </c>
      <c r="K105" s="20">
        <f>F105/B105*100</f>
        <v>67.865197674184287</v>
      </c>
    </row>
    <row r="106" spans="1:11" ht="30.6" x14ac:dyDescent="0.25">
      <c r="A106" s="42" t="s">
        <v>19</v>
      </c>
      <c r="B106" s="36">
        <f t="shared" si="6"/>
        <v>0</v>
      </c>
      <c r="C106" s="36"/>
      <c r="D106" s="36"/>
      <c r="E106" s="36"/>
      <c r="F106" s="36">
        <f>G106+H106+I106</f>
        <v>0</v>
      </c>
      <c r="G106" s="36"/>
      <c r="H106" s="36"/>
      <c r="I106" s="36"/>
      <c r="J106" s="36">
        <f t="shared" si="8"/>
        <v>0</v>
      </c>
      <c r="K106" s="20"/>
    </row>
    <row r="107" spans="1:11" ht="49.2" x14ac:dyDescent="0.25">
      <c r="A107" s="47" t="s">
        <v>139</v>
      </c>
      <c r="B107" s="36">
        <f t="shared" si="6"/>
        <v>675000</v>
      </c>
      <c r="C107" s="36"/>
      <c r="D107" s="36"/>
      <c r="E107" s="36">
        <v>675000</v>
      </c>
      <c r="F107" s="36">
        <f>G107+H107+I107</f>
        <v>112660.8</v>
      </c>
      <c r="G107" s="36"/>
      <c r="H107" s="36"/>
      <c r="I107" s="36">
        <v>112660.8</v>
      </c>
      <c r="J107" s="36">
        <f t="shared" si="8"/>
        <v>562339.19999999995</v>
      </c>
      <c r="K107" s="20">
        <f t="shared" ref="K107:K113" si="10">F107/B107*100</f>
        <v>16.690488888888886</v>
      </c>
    </row>
    <row r="108" spans="1:11" ht="49.2" x14ac:dyDescent="0.25">
      <c r="A108" s="47" t="s">
        <v>247</v>
      </c>
      <c r="B108" s="36">
        <f t="shared" ref="B108:B134" si="11">C108+D108+E108</f>
        <v>107900</v>
      </c>
      <c r="C108" s="36"/>
      <c r="D108" s="36"/>
      <c r="E108" s="36">
        <v>107900</v>
      </c>
      <c r="F108" s="36">
        <f>G108+H108+I108</f>
        <v>73917.899999999994</v>
      </c>
      <c r="G108" s="36"/>
      <c r="H108" s="36"/>
      <c r="I108" s="36">
        <v>73917.899999999994</v>
      </c>
      <c r="J108" s="36">
        <f t="shared" si="8"/>
        <v>33982.100000000006</v>
      </c>
      <c r="K108" s="20">
        <f t="shared" si="10"/>
        <v>68.50593141797961</v>
      </c>
    </row>
    <row r="109" spans="1:11" ht="49.2" x14ac:dyDescent="0.25">
      <c r="A109" s="47" t="s">
        <v>248</v>
      </c>
      <c r="B109" s="36">
        <f t="shared" si="11"/>
        <v>431300</v>
      </c>
      <c r="C109" s="36"/>
      <c r="D109" s="36">
        <v>431300</v>
      </c>
      <c r="E109" s="36"/>
      <c r="F109" s="36"/>
      <c r="G109" s="36"/>
      <c r="H109" s="36">
        <v>295466.05</v>
      </c>
      <c r="I109" s="36"/>
      <c r="J109" s="36">
        <f t="shared" si="8"/>
        <v>431300</v>
      </c>
      <c r="K109" s="20">
        <f t="shared" si="10"/>
        <v>0</v>
      </c>
    </row>
    <row r="110" spans="1:11" ht="57.6" customHeight="1" x14ac:dyDescent="0.25">
      <c r="A110" s="47" t="s">
        <v>249</v>
      </c>
      <c r="B110" s="36">
        <f t="shared" si="11"/>
        <v>53373100</v>
      </c>
      <c r="C110" s="36">
        <v>53373100</v>
      </c>
      <c r="D110" s="36"/>
      <c r="E110" s="36"/>
      <c r="F110" s="36"/>
      <c r="G110" s="36">
        <v>36563734.299999997</v>
      </c>
      <c r="H110" s="36"/>
      <c r="I110" s="36"/>
      <c r="J110" s="36">
        <f t="shared" si="8"/>
        <v>53373100</v>
      </c>
      <c r="K110" s="20">
        <f t="shared" si="10"/>
        <v>0</v>
      </c>
    </row>
    <row r="111" spans="1:11" ht="57" customHeight="1" x14ac:dyDescent="0.25">
      <c r="A111" s="40" t="s">
        <v>0</v>
      </c>
      <c r="B111" s="35">
        <f t="shared" si="11"/>
        <v>372662652.40000004</v>
      </c>
      <c r="C111" s="35">
        <f>C112+C116</f>
        <v>343860123.25999999</v>
      </c>
      <c r="D111" s="35">
        <f>D112+D116</f>
        <v>17342946.479999997</v>
      </c>
      <c r="E111" s="35">
        <f>E112+E116</f>
        <v>11459582.659999998</v>
      </c>
      <c r="F111" s="35">
        <f>G111+H111+I111</f>
        <v>222864102.97</v>
      </c>
      <c r="G111" s="35">
        <f>G112+G116</f>
        <v>206882478.17999998</v>
      </c>
      <c r="H111" s="35">
        <f>H112+H116</f>
        <v>10508880.68</v>
      </c>
      <c r="I111" s="35">
        <f>I112+I116</f>
        <v>5472744.1100000003</v>
      </c>
      <c r="J111" s="35">
        <f t="shared" si="8"/>
        <v>149798549.43000004</v>
      </c>
      <c r="K111" s="21">
        <f t="shared" si="10"/>
        <v>59.803176286843808</v>
      </c>
    </row>
    <row r="112" spans="1:11" ht="95.4" customHeight="1" x14ac:dyDescent="0.25">
      <c r="A112" s="40" t="s">
        <v>53</v>
      </c>
      <c r="B112" s="36">
        <f t="shared" si="11"/>
        <v>350000</v>
      </c>
      <c r="C112" s="36">
        <f>C113</f>
        <v>0</v>
      </c>
      <c r="D112" s="36">
        <f>D113</f>
        <v>0</v>
      </c>
      <c r="E112" s="36">
        <f>E113</f>
        <v>350000</v>
      </c>
      <c r="F112" s="36">
        <f>G112+H112+I112</f>
        <v>0</v>
      </c>
      <c r="G112" s="36">
        <f>G113</f>
        <v>0</v>
      </c>
      <c r="H112" s="36">
        <f>H113</f>
        <v>0</v>
      </c>
      <c r="I112" s="36">
        <f>I113</f>
        <v>0</v>
      </c>
      <c r="J112" s="36">
        <f t="shared" si="8"/>
        <v>350000</v>
      </c>
      <c r="K112" s="20">
        <f t="shared" si="10"/>
        <v>0</v>
      </c>
    </row>
    <row r="113" spans="1:11" ht="252" x14ac:dyDescent="0.25">
      <c r="A113" s="45" t="s">
        <v>44</v>
      </c>
      <c r="B113" s="36">
        <f t="shared" si="11"/>
        <v>350000</v>
      </c>
      <c r="C113" s="36">
        <f>C115</f>
        <v>0</v>
      </c>
      <c r="D113" s="36">
        <f>D115</f>
        <v>0</v>
      </c>
      <c r="E113" s="36">
        <f>E115</f>
        <v>350000</v>
      </c>
      <c r="F113" s="36">
        <f>G113+H113+I113</f>
        <v>0</v>
      </c>
      <c r="G113" s="36">
        <f>G115</f>
        <v>0</v>
      </c>
      <c r="H113" s="36">
        <f>H115</f>
        <v>0</v>
      </c>
      <c r="I113" s="36">
        <f>I115</f>
        <v>0</v>
      </c>
      <c r="J113" s="36">
        <f t="shared" si="8"/>
        <v>350000</v>
      </c>
      <c r="K113" s="20">
        <f t="shared" si="10"/>
        <v>0</v>
      </c>
    </row>
    <row r="114" spans="1:11" ht="34.200000000000003" customHeight="1" x14ac:dyDescent="0.25">
      <c r="A114" s="42" t="s">
        <v>19</v>
      </c>
      <c r="B114" s="36">
        <f t="shared" si="11"/>
        <v>0</v>
      </c>
      <c r="C114" s="36"/>
      <c r="D114" s="36"/>
      <c r="E114" s="36"/>
      <c r="F114" s="36"/>
      <c r="G114" s="36"/>
      <c r="H114" s="36"/>
      <c r="I114" s="36"/>
      <c r="J114" s="36">
        <f t="shared" si="8"/>
        <v>0</v>
      </c>
      <c r="K114" s="20"/>
    </row>
    <row r="115" spans="1:11" ht="57" customHeight="1" x14ac:dyDescent="0.25">
      <c r="A115" s="49" t="s">
        <v>120</v>
      </c>
      <c r="B115" s="36">
        <f t="shared" si="11"/>
        <v>350000</v>
      </c>
      <c r="C115" s="36"/>
      <c r="D115" s="36"/>
      <c r="E115" s="36">
        <v>350000</v>
      </c>
      <c r="F115" s="36">
        <f>G115+H115+I115</f>
        <v>0</v>
      </c>
      <c r="G115" s="36"/>
      <c r="H115" s="36"/>
      <c r="I115" s="36"/>
      <c r="J115" s="36">
        <f t="shared" si="8"/>
        <v>350000</v>
      </c>
      <c r="K115" s="20">
        <f>F115/B115*100</f>
        <v>0</v>
      </c>
    </row>
    <row r="116" spans="1:11" ht="73.8" x14ac:dyDescent="0.25">
      <c r="A116" s="40" t="s">
        <v>52</v>
      </c>
      <c r="B116" s="35">
        <f t="shared" si="11"/>
        <v>372312652.40000004</v>
      </c>
      <c r="C116" s="35">
        <f>C117+C134</f>
        <v>343860123.25999999</v>
      </c>
      <c r="D116" s="35">
        <f>D117+D134</f>
        <v>17342946.479999997</v>
      </c>
      <c r="E116" s="35">
        <f>E117+E134</f>
        <v>11109582.659999998</v>
      </c>
      <c r="F116" s="35">
        <f>G116+H116+I116</f>
        <v>222864102.97</v>
      </c>
      <c r="G116" s="35">
        <f>G117+G134</f>
        <v>206882478.17999998</v>
      </c>
      <c r="H116" s="35">
        <f>H117+H134</f>
        <v>10508880.68</v>
      </c>
      <c r="I116" s="35">
        <f>I117+I134</f>
        <v>5472744.1100000003</v>
      </c>
      <c r="J116" s="35">
        <f t="shared" si="8"/>
        <v>149448549.43000004</v>
      </c>
      <c r="K116" s="21">
        <f>F116/B116*100</f>
        <v>59.859395465981216</v>
      </c>
    </row>
    <row r="117" spans="1:11" ht="252" x14ac:dyDescent="0.25">
      <c r="A117" s="45" t="s">
        <v>44</v>
      </c>
      <c r="B117" s="36">
        <f t="shared" si="11"/>
        <v>371446998.44999999</v>
      </c>
      <c r="C117" s="36">
        <f>C119+C120+C121+C126+C130</f>
        <v>343860123.25999999</v>
      </c>
      <c r="D117" s="36">
        <f>D119+D120+D121+D126+D130</f>
        <v>17342946.479999997</v>
      </c>
      <c r="E117" s="36">
        <f>E119+E120+E121+E126+E130</f>
        <v>10243928.709999999</v>
      </c>
      <c r="F117" s="36">
        <f>G117+H117+I117</f>
        <v>221998449.01999998</v>
      </c>
      <c r="G117" s="36">
        <f>G119+G120+G121+G126+G130</f>
        <v>206882478.17999998</v>
      </c>
      <c r="H117" s="36">
        <f>H119+H120+H121+H126+H130</f>
        <v>10508880.68</v>
      </c>
      <c r="I117" s="36">
        <f>I119+I120+I121+I126+I130</f>
        <v>4607090.16</v>
      </c>
      <c r="J117" s="36">
        <f t="shared" si="8"/>
        <v>149448549.43000001</v>
      </c>
      <c r="K117" s="20">
        <f>F117/B117*100</f>
        <v>59.765848141557377</v>
      </c>
    </row>
    <row r="118" spans="1:11" ht="30.6" x14ac:dyDescent="0.25">
      <c r="A118" s="42" t="s">
        <v>19</v>
      </c>
      <c r="B118" s="36">
        <f t="shared" si="11"/>
        <v>0</v>
      </c>
      <c r="C118" s="36"/>
      <c r="D118" s="36"/>
      <c r="E118" s="36"/>
      <c r="F118" s="36"/>
      <c r="G118" s="36"/>
      <c r="H118" s="36"/>
      <c r="I118" s="36"/>
      <c r="J118" s="36">
        <f t="shared" si="8"/>
        <v>0</v>
      </c>
      <c r="K118" s="20"/>
    </row>
    <row r="119" spans="1:11" ht="49.2" x14ac:dyDescent="0.25">
      <c r="A119" s="49" t="s">
        <v>162</v>
      </c>
      <c r="B119" s="36">
        <f t="shared" si="11"/>
        <v>3888351.71</v>
      </c>
      <c r="C119" s="36"/>
      <c r="D119" s="36"/>
      <c r="E119" s="36">
        <v>3888351.71</v>
      </c>
      <c r="F119" s="36">
        <f t="shared" ref="F119:F136" si="12">G119+H119+I119</f>
        <v>1530245.65</v>
      </c>
      <c r="G119" s="36"/>
      <c r="H119" s="36"/>
      <c r="I119" s="36">
        <v>1530245.65</v>
      </c>
      <c r="J119" s="36">
        <f t="shared" si="8"/>
        <v>2358106.06</v>
      </c>
      <c r="K119" s="20">
        <f t="shared" ref="K119:K134" si="13">F119/B119*100</f>
        <v>39.354609976884007</v>
      </c>
    </row>
    <row r="120" spans="1:11" ht="56.4" customHeight="1" x14ac:dyDescent="0.25">
      <c r="A120" s="50" t="s">
        <v>81</v>
      </c>
      <c r="B120" s="36">
        <f t="shared" si="11"/>
        <v>1750000</v>
      </c>
      <c r="C120" s="36"/>
      <c r="D120" s="36"/>
      <c r="E120" s="36">
        <v>1750000</v>
      </c>
      <c r="F120" s="36">
        <f t="shared" si="12"/>
        <v>436463.65</v>
      </c>
      <c r="G120" s="36"/>
      <c r="H120" s="36"/>
      <c r="I120" s="36">
        <v>436463.65</v>
      </c>
      <c r="J120" s="36">
        <f t="shared" si="8"/>
        <v>1313536.3500000001</v>
      </c>
      <c r="K120" s="20">
        <f t="shared" si="13"/>
        <v>24.94078</v>
      </c>
    </row>
    <row r="121" spans="1:11" ht="56.4" customHeight="1" x14ac:dyDescent="0.25">
      <c r="A121" s="50" t="s">
        <v>182</v>
      </c>
      <c r="B121" s="35">
        <f t="shared" si="11"/>
        <v>21392689.300000004</v>
      </c>
      <c r="C121" s="35">
        <f>C122+C123+C124+C125</f>
        <v>20109123.260000002</v>
      </c>
      <c r="D121" s="35">
        <f>D122+D123+D124+D125</f>
        <v>810980.53</v>
      </c>
      <c r="E121" s="35">
        <f>E122+E123+E124+E125</f>
        <v>472585.51</v>
      </c>
      <c r="F121" s="35">
        <f t="shared" si="12"/>
        <v>5427332</v>
      </c>
      <c r="G121" s="35">
        <f>G122+G123+G124+G125</f>
        <v>5154334.92</v>
      </c>
      <c r="H121" s="35">
        <f>H122+H123+H124+H125</f>
        <v>207869.1</v>
      </c>
      <c r="I121" s="35">
        <f>I122+I123+I124+I125</f>
        <v>65127.98</v>
      </c>
      <c r="J121" s="35">
        <f t="shared" si="8"/>
        <v>15965357.300000004</v>
      </c>
      <c r="K121" s="21">
        <f t="shared" si="13"/>
        <v>25.370031434056301</v>
      </c>
    </row>
    <row r="122" spans="1:11" ht="30.6" x14ac:dyDescent="0.25">
      <c r="A122" s="77" t="s">
        <v>199</v>
      </c>
      <c r="B122" s="36">
        <f t="shared" si="11"/>
        <v>4.9800000000000004</v>
      </c>
      <c r="C122" s="35"/>
      <c r="D122" s="35"/>
      <c r="E122" s="36">
        <v>4.9800000000000004</v>
      </c>
      <c r="F122" s="36">
        <f t="shared" si="12"/>
        <v>0</v>
      </c>
      <c r="G122" s="36"/>
      <c r="H122" s="36"/>
      <c r="I122" s="36"/>
      <c r="J122" s="36">
        <f t="shared" si="8"/>
        <v>4.9800000000000004</v>
      </c>
      <c r="K122" s="20">
        <f t="shared" si="13"/>
        <v>0</v>
      </c>
    </row>
    <row r="123" spans="1:11" ht="49.8" x14ac:dyDescent="0.25">
      <c r="A123" s="81" t="s">
        <v>203</v>
      </c>
      <c r="B123" s="36">
        <f t="shared" si="11"/>
        <v>472580.53</v>
      </c>
      <c r="C123" s="36"/>
      <c r="D123" s="36"/>
      <c r="E123" s="36">
        <v>472580.53</v>
      </c>
      <c r="F123" s="36">
        <f t="shared" si="12"/>
        <v>65127.98</v>
      </c>
      <c r="G123" s="36"/>
      <c r="H123" s="36"/>
      <c r="I123" s="36">
        <v>65127.98</v>
      </c>
      <c r="J123" s="36">
        <f t="shared" si="8"/>
        <v>407452.55000000005</v>
      </c>
      <c r="K123" s="20">
        <f t="shared" si="13"/>
        <v>13.781350662076578</v>
      </c>
    </row>
    <row r="124" spans="1:11" ht="52.8" customHeight="1" x14ac:dyDescent="0.25">
      <c r="A124" s="43" t="s">
        <v>204</v>
      </c>
      <c r="B124" s="36">
        <f t="shared" si="11"/>
        <v>810980.53</v>
      </c>
      <c r="C124" s="36"/>
      <c r="D124" s="36">
        <v>810980.53</v>
      </c>
      <c r="E124" s="36"/>
      <c r="F124" s="36">
        <f t="shared" si="12"/>
        <v>207869.1</v>
      </c>
      <c r="G124" s="36"/>
      <c r="H124" s="36">
        <v>207869.1</v>
      </c>
      <c r="I124" s="36"/>
      <c r="J124" s="36">
        <f t="shared" si="8"/>
        <v>603111.43000000005</v>
      </c>
      <c r="K124" s="20">
        <f t="shared" si="13"/>
        <v>25.631823738111198</v>
      </c>
    </row>
    <row r="125" spans="1:11" ht="54" customHeight="1" x14ac:dyDescent="0.25">
      <c r="A125" s="43" t="s">
        <v>205</v>
      </c>
      <c r="B125" s="36">
        <f t="shared" si="11"/>
        <v>20109123.260000002</v>
      </c>
      <c r="C125" s="36">
        <v>20109123.260000002</v>
      </c>
      <c r="D125" s="36"/>
      <c r="E125" s="36"/>
      <c r="F125" s="36">
        <f t="shared" si="12"/>
        <v>5154334.92</v>
      </c>
      <c r="G125" s="36">
        <v>5154334.92</v>
      </c>
      <c r="H125" s="36"/>
      <c r="I125" s="36"/>
      <c r="J125" s="36">
        <f t="shared" si="8"/>
        <v>14954788.340000002</v>
      </c>
      <c r="K125" s="20">
        <f t="shared" si="13"/>
        <v>25.63182319466274</v>
      </c>
    </row>
    <row r="126" spans="1:11" ht="54" customHeight="1" x14ac:dyDescent="0.25">
      <c r="A126" s="43" t="s">
        <v>183</v>
      </c>
      <c r="B126" s="35">
        <f t="shared" si="11"/>
        <v>276600531.90999997</v>
      </c>
      <c r="C126" s="35">
        <f>C127+C128+C129</f>
        <v>260004500</v>
      </c>
      <c r="D126" s="35">
        <f>D127+D128+D129</f>
        <v>13276825.529999999</v>
      </c>
      <c r="E126" s="35">
        <f>E127+E128+E129</f>
        <v>3319206.38</v>
      </c>
      <c r="F126" s="35">
        <f t="shared" si="12"/>
        <v>214604407.72</v>
      </c>
      <c r="G126" s="35">
        <f>G127+G128+G129</f>
        <v>201728143.25999999</v>
      </c>
      <c r="H126" s="35">
        <f>H127+H128+H129</f>
        <v>10301011.58</v>
      </c>
      <c r="I126" s="35">
        <f>I127+I128+I129</f>
        <v>2575252.88</v>
      </c>
      <c r="J126" s="35">
        <f t="shared" si="8"/>
        <v>61996124.189999968</v>
      </c>
      <c r="K126" s="21">
        <f t="shared" si="13"/>
        <v>77.586404566216743</v>
      </c>
    </row>
    <row r="127" spans="1:11" ht="54" customHeight="1" x14ac:dyDescent="0.25">
      <c r="A127" s="51" t="s">
        <v>223</v>
      </c>
      <c r="B127" s="36">
        <f t="shared" si="11"/>
        <v>3319206.38</v>
      </c>
      <c r="C127" s="36"/>
      <c r="D127" s="36"/>
      <c r="E127" s="36">
        <v>3319206.38</v>
      </c>
      <c r="F127" s="36">
        <f t="shared" si="12"/>
        <v>2575252.88</v>
      </c>
      <c r="G127" s="36"/>
      <c r="H127" s="36"/>
      <c r="I127" s="36">
        <v>2575252.88</v>
      </c>
      <c r="J127" s="36">
        <f t="shared" si="8"/>
        <v>743953.5</v>
      </c>
      <c r="K127" s="20">
        <f t="shared" si="13"/>
        <v>77.586404253657776</v>
      </c>
    </row>
    <row r="128" spans="1:11" ht="54" customHeight="1" x14ac:dyDescent="0.25">
      <c r="A128" s="43" t="s">
        <v>224</v>
      </c>
      <c r="B128" s="36">
        <f t="shared" si="11"/>
        <v>13276825.529999999</v>
      </c>
      <c r="C128" s="36"/>
      <c r="D128" s="36">
        <v>13276825.529999999</v>
      </c>
      <c r="E128" s="36"/>
      <c r="F128" s="36">
        <f t="shared" si="12"/>
        <v>10301011.58</v>
      </c>
      <c r="G128" s="36"/>
      <c r="H128" s="36">
        <v>10301011.58</v>
      </c>
      <c r="I128" s="36"/>
      <c r="J128" s="36">
        <f t="shared" si="8"/>
        <v>2975813.9499999993</v>
      </c>
      <c r="K128" s="20">
        <f t="shared" si="13"/>
        <v>77.586404647135566</v>
      </c>
    </row>
    <row r="129" spans="1:11" ht="54" customHeight="1" x14ac:dyDescent="0.25">
      <c r="A129" s="43" t="s">
        <v>225</v>
      </c>
      <c r="B129" s="36">
        <f t="shared" si="11"/>
        <v>260004500</v>
      </c>
      <c r="C129" s="36">
        <v>260004500</v>
      </c>
      <c r="D129" s="36"/>
      <c r="E129" s="36"/>
      <c r="F129" s="36">
        <f t="shared" si="12"/>
        <v>201728143.25999999</v>
      </c>
      <c r="G129" s="36">
        <v>201728143.25999999</v>
      </c>
      <c r="H129" s="36"/>
      <c r="I129" s="36"/>
      <c r="J129" s="36">
        <f t="shared" si="8"/>
        <v>58276356.74000001</v>
      </c>
      <c r="K129" s="20">
        <f t="shared" si="13"/>
        <v>77.586404566074819</v>
      </c>
    </row>
    <row r="130" spans="1:11" ht="54" customHeight="1" x14ac:dyDescent="0.25">
      <c r="A130" s="43" t="s">
        <v>184</v>
      </c>
      <c r="B130" s="36">
        <f t="shared" si="11"/>
        <v>67815425.530000001</v>
      </c>
      <c r="C130" s="35">
        <f>C131+C132+C133</f>
        <v>63746500</v>
      </c>
      <c r="D130" s="35">
        <f>D131+D132+D133</f>
        <v>3255140.42</v>
      </c>
      <c r="E130" s="35">
        <f>E131+E132+E133</f>
        <v>813785.11</v>
      </c>
      <c r="F130" s="35">
        <f t="shared" si="12"/>
        <v>0</v>
      </c>
      <c r="G130" s="35">
        <f>G131+G132+G133</f>
        <v>0</v>
      </c>
      <c r="H130" s="35">
        <f>H131+H132+H133</f>
        <v>0</v>
      </c>
      <c r="I130" s="35">
        <f>I131+I132+I133</f>
        <v>0</v>
      </c>
      <c r="J130" s="35">
        <f t="shared" si="8"/>
        <v>67815425.530000001</v>
      </c>
      <c r="K130" s="21">
        <f t="shared" si="13"/>
        <v>0</v>
      </c>
    </row>
    <row r="131" spans="1:11" ht="54" customHeight="1" x14ac:dyDescent="0.25">
      <c r="A131" s="81" t="s">
        <v>226</v>
      </c>
      <c r="B131" s="36">
        <f t="shared" si="11"/>
        <v>813785.11</v>
      </c>
      <c r="C131" s="36"/>
      <c r="D131" s="36"/>
      <c r="E131" s="36">
        <v>813785.11</v>
      </c>
      <c r="F131" s="36">
        <f t="shared" si="12"/>
        <v>0</v>
      </c>
      <c r="G131" s="36"/>
      <c r="H131" s="36"/>
      <c r="I131" s="36"/>
      <c r="J131" s="36">
        <f t="shared" si="8"/>
        <v>813785.11</v>
      </c>
      <c r="K131" s="20">
        <f t="shared" si="13"/>
        <v>0</v>
      </c>
    </row>
    <row r="132" spans="1:11" ht="54" customHeight="1" x14ac:dyDescent="0.25">
      <c r="A132" s="43" t="s">
        <v>227</v>
      </c>
      <c r="B132" s="36">
        <f t="shared" si="11"/>
        <v>3255140.42</v>
      </c>
      <c r="C132" s="36"/>
      <c r="D132" s="36">
        <v>3255140.42</v>
      </c>
      <c r="E132" s="36"/>
      <c r="F132" s="36">
        <f t="shared" si="12"/>
        <v>0</v>
      </c>
      <c r="G132" s="36"/>
      <c r="H132" s="36"/>
      <c r="I132" s="36"/>
      <c r="J132" s="36">
        <f t="shared" si="8"/>
        <v>3255140.42</v>
      </c>
      <c r="K132" s="20">
        <f t="shared" si="13"/>
        <v>0</v>
      </c>
    </row>
    <row r="133" spans="1:11" ht="54" customHeight="1" x14ac:dyDescent="0.25">
      <c r="A133" s="43" t="s">
        <v>228</v>
      </c>
      <c r="B133" s="36">
        <f t="shared" si="11"/>
        <v>63746500</v>
      </c>
      <c r="C133" s="36">
        <v>63746500</v>
      </c>
      <c r="D133" s="36"/>
      <c r="E133" s="36"/>
      <c r="F133" s="36">
        <f t="shared" si="12"/>
        <v>0</v>
      </c>
      <c r="G133" s="36"/>
      <c r="H133" s="36"/>
      <c r="I133" s="36"/>
      <c r="J133" s="36">
        <f t="shared" si="8"/>
        <v>63746500</v>
      </c>
      <c r="K133" s="20">
        <f t="shared" si="13"/>
        <v>0</v>
      </c>
    </row>
    <row r="134" spans="1:11" ht="252" x14ac:dyDescent="0.25">
      <c r="A134" s="45" t="s">
        <v>163</v>
      </c>
      <c r="B134" s="36">
        <f t="shared" si="11"/>
        <v>865653.95</v>
      </c>
      <c r="C134" s="36">
        <f>C136</f>
        <v>0</v>
      </c>
      <c r="D134" s="36">
        <f>D136</f>
        <v>0</v>
      </c>
      <c r="E134" s="36">
        <f>E136</f>
        <v>865653.95</v>
      </c>
      <c r="F134" s="36">
        <f t="shared" si="12"/>
        <v>865653.95</v>
      </c>
      <c r="G134" s="36">
        <f>G136</f>
        <v>0</v>
      </c>
      <c r="H134" s="36">
        <f>H136</f>
        <v>0</v>
      </c>
      <c r="I134" s="36">
        <f>I136</f>
        <v>865653.95</v>
      </c>
      <c r="J134" s="36">
        <f t="shared" si="8"/>
        <v>0</v>
      </c>
      <c r="K134" s="20">
        <f t="shared" si="13"/>
        <v>100</v>
      </c>
    </row>
    <row r="135" spans="1:11" ht="31.05" customHeight="1" x14ac:dyDescent="0.25">
      <c r="A135" s="42" t="s">
        <v>20</v>
      </c>
      <c r="B135" s="36"/>
      <c r="C135" s="36"/>
      <c r="D135" s="36"/>
      <c r="E135" s="36"/>
      <c r="F135" s="36">
        <f t="shared" si="12"/>
        <v>0</v>
      </c>
      <c r="G135" s="36"/>
      <c r="H135" s="36"/>
      <c r="I135" s="36"/>
      <c r="J135" s="36">
        <f t="shared" si="8"/>
        <v>0</v>
      </c>
      <c r="K135" s="20"/>
    </row>
    <row r="136" spans="1:11" ht="49.2" x14ac:dyDescent="0.25">
      <c r="A136" s="43" t="s">
        <v>164</v>
      </c>
      <c r="B136" s="36">
        <f>C136+D136+E136</f>
        <v>865653.95</v>
      </c>
      <c r="C136" s="36"/>
      <c r="D136" s="36"/>
      <c r="E136" s="36">
        <v>865653.95</v>
      </c>
      <c r="F136" s="36">
        <f t="shared" si="12"/>
        <v>865653.95</v>
      </c>
      <c r="G136" s="36"/>
      <c r="H136" s="36"/>
      <c r="I136" s="36">
        <v>865653.95</v>
      </c>
      <c r="J136" s="36">
        <f t="shared" si="8"/>
        <v>0</v>
      </c>
      <c r="K136" s="20">
        <f>F136/B136*100</f>
        <v>100</v>
      </c>
    </row>
    <row r="137" spans="1:11" ht="60" customHeight="1" x14ac:dyDescent="0.25">
      <c r="A137" s="52" t="s">
        <v>23</v>
      </c>
      <c r="B137" s="33">
        <f t="shared" ref="B137:I137" si="14">B138+B145+B186</f>
        <v>114931228.90000001</v>
      </c>
      <c r="C137" s="33">
        <f t="shared" si="14"/>
        <v>0</v>
      </c>
      <c r="D137" s="33">
        <f t="shared" si="14"/>
        <v>46178858</v>
      </c>
      <c r="E137" s="33">
        <f t="shared" si="14"/>
        <v>68752370.900000006</v>
      </c>
      <c r="F137" s="33">
        <f t="shared" si="14"/>
        <v>18895276.890000001</v>
      </c>
      <c r="G137" s="33">
        <f t="shared" si="14"/>
        <v>0</v>
      </c>
      <c r="H137" s="33">
        <f t="shared" si="14"/>
        <v>0</v>
      </c>
      <c r="I137" s="33">
        <f t="shared" si="14"/>
        <v>18895276.890000001</v>
      </c>
      <c r="J137" s="33">
        <f t="shared" ref="J137:J197" si="15">B137-F137</f>
        <v>96035952.010000005</v>
      </c>
      <c r="K137" s="19">
        <f>F137/B137*100</f>
        <v>16.440507137046716</v>
      </c>
    </row>
    <row r="138" spans="1:11" ht="28.35" customHeight="1" x14ac:dyDescent="0.25">
      <c r="A138" s="53" t="s">
        <v>24</v>
      </c>
      <c r="B138" s="34">
        <f t="shared" ref="B138:B198" si="16">C138+D138+E138</f>
        <v>4300000</v>
      </c>
      <c r="C138" s="34">
        <f>C139</f>
        <v>0</v>
      </c>
      <c r="D138" s="34">
        <f>D139</f>
        <v>0</v>
      </c>
      <c r="E138" s="34">
        <f>E139</f>
        <v>4300000</v>
      </c>
      <c r="F138" s="34">
        <f t="shared" ref="F138:F166" si="17">G138+H138+I138</f>
        <v>0</v>
      </c>
      <c r="G138" s="34">
        <f>G139</f>
        <v>0</v>
      </c>
      <c r="H138" s="34">
        <f>H139</f>
        <v>0</v>
      </c>
      <c r="I138" s="34">
        <f>I139</f>
        <v>0</v>
      </c>
      <c r="J138" s="35">
        <f t="shared" si="15"/>
        <v>4300000</v>
      </c>
      <c r="K138" s="20">
        <f>F138/B138*100</f>
        <v>0</v>
      </c>
    </row>
    <row r="139" spans="1:11" ht="73.8" x14ac:dyDescent="0.25">
      <c r="A139" s="17" t="s">
        <v>53</v>
      </c>
      <c r="B139" s="34">
        <f t="shared" si="16"/>
        <v>4300000</v>
      </c>
      <c r="C139" s="34">
        <f>C140</f>
        <v>0</v>
      </c>
      <c r="D139" s="34">
        <f t="shared" ref="D139:E139" si="18">D140</f>
        <v>0</v>
      </c>
      <c r="E139" s="34">
        <f t="shared" si="18"/>
        <v>4300000</v>
      </c>
      <c r="F139" s="34">
        <f t="shared" si="17"/>
        <v>0</v>
      </c>
      <c r="G139" s="34">
        <f>G140</f>
        <v>0</v>
      </c>
      <c r="H139" s="34">
        <f t="shared" ref="H139:I139" si="19">H140</f>
        <v>0</v>
      </c>
      <c r="I139" s="34">
        <f t="shared" si="19"/>
        <v>0</v>
      </c>
      <c r="J139" s="35">
        <f t="shared" si="15"/>
        <v>4300000</v>
      </c>
      <c r="K139" s="20">
        <f>F139/B139*100</f>
        <v>0</v>
      </c>
    </row>
    <row r="140" spans="1:11" ht="50.4" x14ac:dyDescent="0.25">
      <c r="A140" s="70" t="s">
        <v>121</v>
      </c>
      <c r="B140" s="36">
        <f t="shared" si="16"/>
        <v>4300000</v>
      </c>
      <c r="C140" s="36">
        <f>C142</f>
        <v>0</v>
      </c>
      <c r="D140" s="36">
        <f>D142</f>
        <v>0</v>
      </c>
      <c r="E140" s="36">
        <f>E142</f>
        <v>4300000</v>
      </c>
      <c r="F140" s="36">
        <f t="shared" si="17"/>
        <v>0</v>
      </c>
      <c r="G140" s="36">
        <f>G142</f>
        <v>0</v>
      </c>
      <c r="H140" s="36">
        <f>H142</f>
        <v>0</v>
      </c>
      <c r="I140" s="36">
        <f>I142</f>
        <v>0</v>
      </c>
      <c r="J140" s="36">
        <f t="shared" si="15"/>
        <v>4300000</v>
      </c>
      <c r="K140" s="20">
        <f>F140/B140*100</f>
        <v>0</v>
      </c>
    </row>
    <row r="141" spans="1:11" ht="28.35" customHeight="1" x14ac:dyDescent="0.25">
      <c r="A141" s="71" t="s">
        <v>19</v>
      </c>
      <c r="B141" s="36">
        <f t="shared" si="16"/>
        <v>0</v>
      </c>
      <c r="C141" s="36"/>
      <c r="D141" s="36"/>
      <c r="E141" s="36"/>
      <c r="F141" s="36">
        <f t="shared" si="17"/>
        <v>0</v>
      </c>
      <c r="G141" s="36"/>
      <c r="H141" s="36"/>
      <c r="I141" s="36"/>
      <c r="J141" s="36">
        <f t="shared" si="15"/>
        <v>0</v>
      </c>
      <c r="K141" s="20"/>
    </row>
    <row r="142" spans="1:11" ht="50.4" x14ac:dyDescent="0.25">
      <c r="A142" s="70" t="s">
        <v>122</v>
      </c>
      <c r="B142" s="36">
        <f t="shared" si="16"/>
        <v>4300000</v>
      </c>
      <c r="C142" s="36">
        <f>C144</f>
        <v>0</v>
      </c>
      <c r="D142" s="36">
        <f>D144</f>
        <v>0</v>
      </c>
      <c r="E142" s="36">
        <f>E144</f>
        <v>4300000</v>
      </c>
      <c r="F142" s="36">
        <f t="shared" si="17"/>
        <v>0</v>
      </c>
      <c r="G142" s="36">
        <f>G144</f>
        <v>0</v>
      </c>
      <c r="H142" s="36">
        <f>H144</f>
        <v>0</v>
      </c>
      <c r="I142" s="36">
        <f>I144</f>
        <v>0</v>
      </c>
      <c r="J142" s="36">
        <f t="shared" si="15"/>
        <v>4300000</v>
      </c>
      <c r="K142" s="20">
        <f>F142/B142*100</f>
        <v>0</v>
      </c>
    </row>
    <row r="143" spans="1:11" ht="28.35" customHeight="1" x14ac:dyDescent="0.25">
      <c r="A143" s="59" t="s">
        <v>19</v>
      </c>
      <c r="B143" s="36">
        <f t="shared" si="16"/>
        <v>0</v>
      </c>
      <c r="C143" s="36"/>
      <c r="D143" s="36"/>
      <c r="E143" s="36"/>
      <c r="F143" s="36">
        <f t="shared" si="17"/>
        <v>0</v>
      </c>
      <c r="G143" s="36"/>
      <c r="H143" s="36"/>
      <c r="I143" s="36"/>
      <c r="J143" s="36">
        <f t="shared" si="15"/>
        <v>0</v>
      </c>
      <c r="K143" s="20"/>
    </row>
    <row r="144" spans="1:11" ht="55.8" customHeight="1" x14ac:dyDescent="0.25">
      <c r="A144" s="72" t="s">
        <v>123</v>
      </c>
      <c r="B144" s="36">
        <f t="shared" si="16"/>
        <v>4300000</v>
      </c>
      <c r="C144" s="36"/>
      <c r="D144" s="36"/>
      <c r="E144" s="36">
        <v>4300000</v>
      </c>
      <c r="F144" s="36">
        <f t="shared" si="17"/>
        <v>0</v>
      </c>
      <c r="G144" s="36"/>
      <c r="H144" s="36"/>
      <c r="I144" s="36"/>
      <c r="J144" s="36">
        <f t="shared" si="15"/>
        <v>4300000</v>
      </c>
      <c r="K144" s="20">
        <f>F144/B144*100</f>
        <v>0</v>
      </c>
    </row>
    <row r="145" spans="1:11" ht="27.75" customHeight="1" x14ac:dyDescent="0.25">
      <c r="A145" s="39" t="s">
        <v>25</v>
      </c>
      <c r="B145" s="35">
        <f t="shared" si="16"/>
        <v>97959228.900000006</v>
      </c>
      <c r="C145" s="35">
        <f>C146+C158</f>
        <v>0</v>
      </c>
      <c r="D145" s="35">
        <f>D146+D158</f>
        <v>46178858</v>
      </c>
      <c r="E145" s="35">
        <f>E146+E158</f>
        <v>51780370.899999999</v>
      </c>
      <c r="F145" s="35">
        <f t="shared" si="17"/>
        <v>17015075.800000001</v>
      </c>
      <c r="G145" s="35">
        <f>G146+G158</f>
        <v>0</v>
      </c>
      <c r="H145" s="35">
        <f>H146+H158</f>
        <v>0</v>
      </c>
      <c r="I145" s="35">
        <f>I146+I158</f>
        <v>17015075.800000001</v>
      </c>
      <c r="J145" s="35">
        <f t="shared" si="15"/>
        <v>80944153.100000009</v>
      </c>
      <c r="K145" s="21">
        <f>F145/B145*100</f>
        <v>17.369548526529897</v>
      </c>
    </row>
    <row r="146" spans="1:11" ht="82.2" customHeight="1" x14ac:dyDescent="0.25">
      <c r="A146" s="17" t="s">
        <v>53</v>
      </c>
      <c r="B146" s="35">
        <f t="shared" si="16"/>
        <v>20303800</v>
      </c>
      <c r="C146" s="35">
        <f>C147+C151+C155</f>
        <v>0</v>
      </c>
      <c r="D146" s="35">
        <f>D147+D151+D155</f>
        <v>261400</v>
      </c>
      <c r="E146" s="35">
        <f>E147+E151+E155</f>
        <v>20042400</v>
      </c>
      <c r="F146" s="35">
        <f t="shared" si="17"/>
        <v>12708.02</v>
      </c>
      <c r="G146" s="35">
        <f>G147+G151+G155</f>
        <v>0</v>
      </c>
      <c r="H146" s="35">
        <f>H147+H151+H155</f>
        <v>0</v>
      </c>
      <c r="I146" s="35">
        <f>I147+I151+I155</f>
        <v>12708.02</v>
      </c>
      <c r="J146" s="35">
        <f t="shared" si="15"/>
        <v>20291091.98</v>
      </c>
      <c r="K146" s="21">
        <f>F146/B146*100</f>
        <v>6.2589367507560167E-2</v>
      </c>
    </row>
    <row r="147" spans="1:11" ht="100.8" x14ac:dyDescent="0.25">
      <c r="A147" s="45" t="s">
        <v>55</v>
      </c>
      <c r="B147" s="36">
        <f t="shared" si="16"/>
        <v>326800</v>
      </c>
      <c r="C147" s="36">
        <f>C149+C150</f>
        <v>0</v>
      </c>
      <c r="D147" s="36">
        <f>D149+D150</f>
        <v>261400</v>
      </c>
      <c r="E147" s="36">
        <f>E149+E150</f>
        <v>65400</v>
      </c>
      <c r="F147" s="36">
        <f t="shared" si="17"/>
        <v>0</v>
      </c>
      <c r="G147" s="36">
        <f>G149+G150</f>
        <v>0</v>
      </c>
      <c r="H147" s="36">
        <f>H149+H150</f>
        <v>0</v>
      </c>
      <c r="I147" s="36">
        <f>I149+I150</f>
        <v>0</v>
      </c>
      <c r="J147" s="36">
        <f t="shared" si="15"/>
        <v>326800</v>
      </c>
      <c r="K147" s="20">
        <f>F147/B147*100</f>
        <v>0</v>
      </c>
    </row>
    <row r="148" spans="1:11" ht="30.6" x14ac:dyDescent="0.25">
      <c r="A148" s="42" t="s">
        <v>19</v>
      </c>
      <c r="B148" s="36">
        <f t="shared" si="16"/>
        <v>0</v>
      </c>
      <c r="C148" s="36"/>
      <c r="D148" s="36"/>
      <c r="E148" s="36"/>
      <c r="F148" s="36">
        <f t="shared" si="17"/>
        <v>0</v>
      </c>
      <c r="G148" s="36"/>
      <c r="H148" s="36"/>
      <c r="I148" s="36"/>
      <c r="J148" s="35">
        <f t="shared" si="15"/>
        <v>0</v>
      </c>
      <c r="K148" s="20"/>
    </row>
    <row r="149" spans="1:11" ht="62.4" customHeight="1" x14ac:dyDescent="0.25">
      <c r="A149" s="43" t="s">
        <v>110</v>
      </c>
      <c r="B149" s="36">
        <f t="shared" si="16"/>
        <v>65400</v>
      </c>
      <c r="C149" s="36"/>
      <c r="D149" s="36"/>
      <c r="E149" s="36">
        <v>65400</v>
      </c>
      <c r="F149" s="36">
        <f t="shared" si="17"/>
        <v>0</v>
      </c>
      <c r="G149" s="36"/>
      <c r="H149" s="36"/>
      <c r="I149" s="36"/>
      <c r="J149" s="36">
        <f t="shared" si="15"/>
        <v>65400</v>
      </c>
      <c r="K149" s="20">
        <f>F149/B149*100</f>
        <v>0</v>
      </c>
    </row>
    <row r="150" spans="1:11" ht="60" customHeight="1" x14ac:dyDescent="0.25">
      <c r="A150" s="43" t="s">
        <v>109</v>
      </c>
      <c r="B150" s="36">
        <f t="shared" si="16"/>
        <v>261400</v>
      </c>
      <c r="C150" s="36"/>
      <c r="D150" s="36">
        <v>261400</v>
      </c>
      <c r="E150" s="36"/>
      <c r="F150" s="36">
        <f t="shared" si="17"/>
        <v>0</v>
      </c>
      <c r="G150" s="36"/>
      <c r="H150" s="36"/>
      <c r="I150" s="36"/>
      <c r="J150" s="36">
        <f t="shared" si="15"/>
        <v>261400</v>
      </c>
      <c r="K150" s="20">
        <f>F150/B150*100</f>
        <v>0</v>
      </c>
    </row>
    <row r="151" spans="1:11" ht="108" customHeight="1" x14ac:dyDescent="0.25">
      <c r="A151" s="41" t="s">
        <v>56</v>
      </c>
      <c r="B151" s="36">
        <f t="shared" si="16"/>
        <v>5000000</v>
      </c>
      <c r="C151" s="36">
        <f>C153+C154</f>
        <v>0</v>
      </c>
      <c r="D151" s="36">
        <f>D153+D154</f>
        <v>0</v>
      </c>
      <c r="E151" s="36">
        <f>E153+E154</f>
        <v>5000000</v>
      </c>
      <c r="F151" s="36">
        <f t="shared" si="17"/>
        <v>0</v>
      </c>
      <c r="G151" s="36">
        <f>G153</f>
        <v>0</v>
      </c>
      <c r="H151" s="36">
        <f>H153</f>
        <v>0</v>
      </c>
      <c r="I151" s="36">
        <f>I153</f>
        <v>0</v>
      </c>
      <c r="J151" s="36">
        <f t="shared" si="15"/>
        <v>5000000</v>
      </c>
      <c r="K151" s="20">
        <f>F151/B151*100</f>
        <v>0</v>
      </c>
    </row>
    <row r="152" spans="1:11" ht="36" customHeight="1" x14ac:dyDescent="0.25">
      <c r="A152" s="42" t="s">
        <v>13</v>
      </c>
      <c r="B152" s="36">
        <f t="shared" si="16"/>
        <v>0</v>
      </c>
      <c r="C152" s="36"/>
      <c r="D152" s="36"/>
      <c r="E152" s="36"/>
      <c r="F152" s="36">
        <f t="shared" si="17"/>
        <v>0</v>
      </c>
      <c r="G152" s="36"/>
      <c r="H152" s="36"/>
      <c r="I152" s="36"/>
      <c r="J152" s="36">
        <f t="shared" si="15"/>
        <v>0</v>
      </c>
      <c r="K152" s="20"/>
    </row>
    <row r="153" spans="1:11" ht="49.2" x14ac:dyDescent="0.25">
      <c r="A153" s="54" t="s">
        <v>82</v>
      </c>
      <c r="B153" s="36">
        <f t="shared" si="16"/>
        <v>4000000</v>
      </c>
      <c r="C153" s="36"/>
      <c r="D153" s="36"/>
      <c r="E153" s="36">
        <v>4000000</v>
      </c>
      <c r="F153" s="36">
        <f t="shared" si="17"/>
        <v>0</v>
      </c>
      <c r="G153" s="36">
        <f>+G154</f>
        <v>0</v>
      </c>
      <c r="H153" s="36"/>
      <c r="I153" s="36"/>
      <c r="J153" s="36">
        <f t="shared" si="15"/>
        <v>4000000</v>
      </c>
      <c r="K153" s="20">
        <f>F153/B153*100</f>
        <v>0</v>
      </c>
    </row>
    <row r="154" spans="1:11" ht="30.6" x14ac:dyDescent="0.25">
      <c r="A154" s="54" t="s">
        <v>83</v>
      </c>
      <c r="B154" s="36">
        <f t="shared" si="16"/>
        <v>1000000</v>
      </c>
      <c r="C154" s="36"/>
      <c r="D154" s="36"/>
      <c r="E154" s="36">
        <v>1000000</v>
      </c>
      <c r="F154" s="36">
        <f t="shared" si="17"/>
        <v>0</v>
      </c>
      <c r="G154" s="36"/>
      <c r="H154" s="36"/>
      <c r="I154" s="36"/>
      <c r="J154" s="36">
        <f t="shared" si="15"/>
        <v>1000000</v>
      </c>
      <c r="K154" s="20">
        <f>F154/B154*100</f>
        <v>0</v>
      </c>
    </row>
    <row r="155" spans="1:11" ht="100.8" x14ac:dyDescent="0.25">
      <c r="A155" s="41" t="s">
        <v>29</v>
      </c>
      <c r="B155" s="36">
        <f t="shared" si="16"/>
        <v>14977000</v>
      </c>
      <c r="C155" s="36">
        <f>C157</f>
        <v>0</v>
      </c>
      <c r="D155" s="36">
        <f>D157</f>
        <v>0</v>
      </c>
      <c r="E155" s="36">
        <f>E157</f>
        <v>14977000</v>
      </c>
      <c r="F155" s="36">
        <f t="shared" si="17"/>
        <v>12708.02</v>
      </c>
      <c r="G155" s="36">
        <f>G157</f>
        <v>0</v>
      </c>
      <c r="H155" s="36">
        <f>H157</f>
        <v>0</v>
      </c>
      <c r="I155" s="36">
        <f>I157</f>
        <v>12708.02</v>
      </c>
      <c r="J155" s="36">
        <f t="shared" si="15"/>
        <v>14964291.98</v>
      </c>
      <c r="K155" s="20">
        <f>F155/B155*100</f>
        <v>8.4850237030112838E-2</v>
      </c>
    </row>
    <row r="156" spans="1:11" ht="27" customHeight="1" x14ac:dyDescent="0.25">
      <c r="A156" s="42" t="s">
        <v>13</v>
      </c>
      <c r="B156" s="36">
        <f t="shared" si="16"/>
        <v>0</v>
      </c>
      <c r="C156" s="36"/>
      <c r="D156" s="36"/>
      <c r="E156" s="36"/>
      <c r="F156" s="36">
        <f t="shared" si="17"/>
        <v>0</v>
      </c>
      <c r="G156" s="36"/>
      <c r="H156" s="36"/>
      <c r="I156" s="36"/>
      <c r="J156" s="36">
        <f t="shared" si="15"/>
        <v>0</v>
      </c>
      <c r="K156" s="20"/>
    </row>
    <row r="157" spans="1:11" ht="54" customHeight="1" x14ac:dyDescent="0.25">
      <c r="A157" s="55" t="s">
        <v>84</v>
      </c>
      <c r="B157" s="36">
        <f t="shared" si="16"/>
        <v>14977000</v>
      </c>
      <c r="C157" s="36"/>
      <c r="D157" s="36"/>
      <c r="E157" s="36">
        <v>14977000</v>
      </c>
      <c r="F157" s="36">
        <f t="shared" si="17"/>
        <v>12708.02</v>
      </c>
      <c r="G157" s="36"/>
      <c r="H157" s="36"/>
      <c r="I157" s="36">
        <v>12708.02</v>
      </c>
      <c r="J157" s="36">
        <f t="shared" si="15"/>
        <v>14964291.98</v>
      </c>
      <c r="K157" s="20">
        <f>F157/B157*100</f>
        <v>8.4850237030112838E-2</v>
      </c>
    </row>
    <row r="158" spans="1:11" ht="83.4" customHeight="1" x14ac:dyDescent="0.25">
      <c r="A158" s="40" t="s">
        <v>52</v>
      </c>
      <c r="B158" s="35">
        <f t="shared" si="16"/>
        <v>77655428.900000006</v>
      </c>
      <c r="C158" s="35">
        <f>C159+C162+C168+C171+C174+C177+C181</f>
        <v>0</v>
      </c>
      <c r="D158" s="35">
        <f>D159+D162+D168+D171+D174+D177+D181</f>
        <v>45917458</v>
      </c>
      <c r="E158" s="35">
        <f>E159+E162+E168+E171+E174+E177+E181</f>
        <v>31737970.899999999</v>
      </c>
      <c r="F158" s="35">
        <f t="shared" si="17"/>
        <v>17002367.780000001</v>
      </c>
      <c r="G158" s="35">
        <f>G159+G162+G168+G171+G174+G177+G181</f>
        <v>0</v>
      </c>
      <c r="H158" s="35">
        <f>H159+H162+H168+H171+H174+H177+H181</f>
        <v>0</v>
      </c>
      <c r="I158" s="35">
        <f>I159+I162+I168+I171+I174+I177+I181</f>
        <v>17002367.780000001</v>
      </c>
      <c r="J158" s="35">
        <f t="shared" si="15"/>
        <v>60653061.120000005</v>
      </c>
      <c r="K158" s="21">
        <f>F158/B158*100</f>
        <v>21.894628644566019</v>
      </c>
    </row>
    <row r="159" spans="1:11" ht="75.599999999999994" x14ac:dyDescent="0.25">
      <c r="A159" s="45" t="s">
        <v>57</v>
      </c>
      <c r="B159" s="36">
        <f t="shared" si="16"/>
        <v>600000</v>
      </c>
      <c r="C159" s="36">
        <f>C161</f>
        <v>0</v>
      </c>
      <c r="D159" s="36">
        <f>D161</f>
        <v>0</v>
      </c>
      <c r="E159" s="36">
        <f>E161</f>
        <v>600000</v>
      </c>
      <c r="F159" s="36">
        <f t="shared" si="17"/>
        <v>0</v>
      </c>
      <c r="G159" s="36">
        <f>G161</f>
        <v>0</v>
      </c>
      <c r="H159" s="36">
        <f>H161</f>
        <v>0</v>
      </c>
      <c r="I159" s="36">
        <f>I161</f>
        <v>0</v>
      </c>
      <c r="J159" s="36">
        <f t="shared" si="15"/>
        <v>600000</v>
      </c>
      <c r="K159" s="20">
        <f>F159/B159*100</f>
        <v>0</v>
      </c>
    </row>
    <row r="160" spans="1:11" ht="30.6" x14ac:dyDescent="0.25">
      <c r="A160" s="42" t="s">
        <v>19</v>
      </c>
      <c r="B160" s="36">
        <f t="shared" si="16"/>
        <v>0</v>
      </c>
      <c r="C160" s="36"/>
      <c r="D160" s="36"/>
      <c r="E160" s="36"/>
      <c r="F160" s="36">
        <f t="shared" si="17"/>
        <v>0</v>
      </c>
      <c r="G160" s="36"/>
      <c r="H160" s="36"/>
      <c r="I160" s="36"/>
      <c r="J160" s="35">
        <f t="shared" si="15"/>
        <v>0</v>
      </c>
      <c r="K160" s="20"/>
    </row>
    <row r="161" spans="1:13" ht="54" customHeight="1" x14ac:dyDescent="0.25">
      <c r="A161" s="43" t="s">
        <v>85</v>
      </c>
      <c r="B161" s="36">
        <f t="shared" si="16"/>
        <v>600000</v>
      </c>
      <c r="C161" s="36"/>
      <c r="D161" s="36"/>
      <c r="E161" s="36">
        <v>600000</v>
      </c>
      <c r="F161" s="36">
        <f t="shared" si="17"/>
        <v>0</v>
      </c>
      <c r="G161" s="36"/>
      <c r="H161" s="36"/>
      <c r="I161" s="36"/>
      <c r="J161" s="36">
        <f t="shared" si="15"/>
        <v>600000</v>
      </c>
      <c r="K161" s="20">
        <f>F161/B161*100</f>
        <v>0</v>
      </c>
    </row>
    <row r="162" spans="1:13" ht="126" x14ac:dyDescent="0.25">
      <c r="A162" s="45" t="s">
        <v>148</v>
      </c>
      <c r="B162" s="36">
        <f t="shared" si="16"/>
        <v>6000076.1400000006</v>
      </c>
      <c r="C162" s="36">
        <f>C164+C165+C166+C167</f>
        <v>0</v>
      </c>
      <c r="D162" s="36">
        <f>D164+D165+D166+D167</f>
        <v>4597808</v>
      </c>
      <c r="E162" s="36">
        <f>E164+E165+E166+E167</f>
        <v>1402268.1400000001</v>
      </c>
      <c r="F162" s="36">
        <f t="shared" si="17"/>
        <v>163473.12</v>
      </c>
      <c r="G162" s="36">
        <f>G164+G165+G166+G167</f>
        <v>0</v>
      </c>
      <c r="H162" s="36">
        <f>H164+H165+H166+H167</f>
        <v>0</v>
      </c>
      <c r="I162" s="36">
        <f>I164+I165+I166+I167</f>
        <v>163473.12</v>
      </c>
      <c r="J162" s="36">
        <f t="shared" si="15"/>
        <v>5836603.0200000005</v>
      </c>
      <c r="K162" s="20">
        <f>F162/B162*100</f>
        <v>2.7245174258738651</v>
      </c>
    </row>
    <row r="163" spans="1:13" ht="30.6" x14ac:dyDescent="0.25">
      <c r="A163" s="42" t="s">
        <v>19</v>
      </c>
      <c r="B163" s="36">
        <f t="shared" si="16"/>
        <v>0</v>
      </c>
      <c r="C163" s="36"/>
      <c r="D163" s="36"/>
      <c r="E163" s="36"/>
      <c r="F163" s="36">
        <f t="shared" si="17"/>
        <v>0</v>
      </c>
      <c r="G163" s="36"/>
      <c r="H163" s="36"/>
      <c r="I163" s="36"/>
      <c r="J163" s="36">
        <f t="shared" si="15"/>
        <v>0</v>
      </c>
      <c r="K163" s="20"/>
    </row>
    <row r="164" spans="1:13" ht="49.2" x14ac:dyDescent="0.25">
      <c r="A164" s="49" t="s">
        <v>200</v>
      </c>
      <c r="B164" s="36">
        <f t="shared" si="16"/>
        <v>175455.4</v>
      </c>
      <c r="C164" s="36"/>
      <c r="D164" s="36"/>
      <c r="E164" s="36">
        <v>175455.4</v>
      </c>
      <c r="F164" s="36">
        <f t="shared" si="17"/>
        <v>86147.88</v>
      </c>
      <c r="G164" s="36"/>
      <c r="H164" s="36"/>
      <c r="I164" s="36">
        <v>86147.88</v>
      </c>
      <c r="J164" s="36">
        <f t="shared" si="15"/>
        <v>89307.51999999999</v>
      </c>
      <c r="K164" s="20">
        <f>F164/B164*100</f>
        <v>49.099588841380779</v>
      </c>
    </row>
    <row r="165" spans="1:13" ht="62.4" customHeight="1" x14ac:dyDescent="0.25">
      <c r="A165" s="49" t="s">
        <v>201</v>
      </c>
      <c r="B165" s="36">
        <f t="shared" si="16"/>
        <v>77325.240000000005</v>
      </c>
      <c r="C165" s="36"/>
      <c r="D165" s="36"/>
      <c r="E165" s="36">
        <v>77325.240000000005</v>
      </c>
      <c r="F165" s="36">
        <f t="shared" si="17"/>
        <v>77325.240000000005</v>
      </c>
      <c r="G165" s="36"/>
      <c r="H165" s="36"/>
      <c r="I165" s="36">
        <v>77325.240000000005</v>
      </c>
      <c r="J165" s="36">
        <f t="shared" si="15"/>
        <v>0</v>
      </c>
      <c r="K165" s="20">
        <f>F165/B165*100</f>
        <v>100</v>
      </c>
    </row>
    <row r="166" spans="1:13" ht="30.6" x14ac:dyDescent="0.25">
      <c r="A166" s="43" t="s">
        <v>149</v>
      </c>
      <c r="B166" s="36">
        <f t="shared" si="16"/>
        <v>1149487.5</v>
      </c>
      <c r="C166" s="36"/>
      <c r="D166" s="36"/>
      <c r="E166" s="36">
        <v>1149487.5</v>
      </c>
      <c r="F166" s="36">
        <f t="shared" si="17"/>
        <v>0</v>
      </c>
      <c r="G166" s="36"/>
      <c r="H166" s="36"/>
      <c r="I166" s="36"/>
      <c r="J166" s="36">
        <f t="shared" si="15"/>
        <v>1149487.5</v>
      </c>
      <c r="K166" s="20">
        <f>F166/B166*100</f>
        <v>0</v>
      </c>
    </row>
    <row r="167" spans="1:13" ht="30.6" x14ac:dyDescent="0.25">
      <c r="A167" s="43" t="s">
        <v>150</v>
      </c>
      <c r="B167" s="36">
        <f t="shared" si="16"/>
        <v>4597808</v>
      </c>
      <c r="C167" s="36"/>
      <c r="D167" s="36">
        <v>4597808</v>
      </c>
      <c r="E167" s="36"/>
      <c r="F167" s="36"/>
      <c r="G167" s="36"/>
      <c r="H167" s="36"/>
      <c r="I167" s="36"/>
      <c r="J167" s="36">
        <f t="shared" si="15"/>
        <v>4597808</v>
      </c>
      <c r="K167" s="20">
        <f>F167/B167*100</f>
        <v>0</v>
      </c>
    </row>
    <row r="168" spans="1:13" ht="100.8" x14ac:dyDescent="0.25">
      <c r="A168" s="57" t="s">
        <v>166</v>
      </c>
      <c r="B168" s="36">
        <f t="shared" si="16"/>
        <v>2203139.84</v>
      </c>
      <c r="C168" s="36">
        <f>C170</f>
        <v>0</v>
      </c>
      <c r="D168" s="36">
        <f>D170</f>
        <v>0</v>
      </c>
      <c r="E168" s="36">
        <f>E170</f>
        <v>2203139.84</v>
      </c>
      <c r="F168" s="36">
        <f t="shared" ref="F168:F184" si="20">G168+H168+I168</f>
        <v>2113139.84</v>
      </c>
      <c r="G168" s="36">
        <f>G170</f>
        <v>0</v>
      </c>
      <c r="H168" s="36">
        <f>H170</f>
        <v>0</v>
      </c>
      <c r="I168" s="36">
        <f>I170</f>
        <v>2113139.84</v>
      </c>
      <c r="J168" s="36">
        <f t="shared" si="15"/>
        <v>90000</v>
      </c>
      <c r="K168" s="20">
        <f>F168/B168*100</f>
        <v>95.91492113364896</v>
      </c>
      <c r="L168" s="75"/>
      <c r="M168" s="75"/>
    </row>
    <row r="169" spans="1:13" ht="30.6" x14ac:dyDescent="0.25">
      <c r="A169" s="58" t="s">
        <v>19</v>
      </c>
      <c r="B169" s="35">
        <f t="shared" si="16"/>
        <v>0</v>
      </c>
      <c r="C169" s="36"/>
      <c r="D169" s="36"/>
      <c r="E169" s="36"/>
      <c r="F169" s="35">
        <f t="shared" si="20"/>
        <v>0</v>
      </c>
      <c r="G169" s="36"/>
      <c r="H169" s="36"/>
      <c r="I169" s="36"/>
      <c r="J169" s="35">
        <f t="shared" si="15"/>
        <v>0</v>
      </c>
      <c r="K169" s="20"/>
    </row>
    <row r="170" spans="1:13" ht="54" customHeight="1" x14ac:dyDescent="0.25">
      <c r="A170" s="49" t="s">
        <v>165</v>
      </c>
      <c r="B170" s="36">
        <f t="shared" si="16"/>
        <v>2203139.84</v>
      </c>
      <c r="C170" s="36"/>
      <c r="D170" s="36"/>
      <c r="E170" s="36">
        <v>2203139.84</v>
      </c>
      <c r="F170" s="36">
        <f t="shared" si="20"/>
        <v>2113139.84</v>
      </c>
      <c r="G170" s="36"/>
      <c r="H170" s="36"/>
      <c r="I170" s="36">
        <v>2113139.84</v>
      </c>
      <c r="J170" s="36">
        <f t="shared" si="15"/>
        <v>90000</v>
      </c>
      <c r="K170" s="20">
        <f>F170/B170*100</f>
        <v>95.91492113364896</v>
      </c>
    </row>
    <row r="171" spans="1:13" ht="54" customHeight="1" x14ac:dyDescent="0.25">
      <c r="A171" s="57" t="s">
        <v>167</v>
      </c>
      <c r="B171" s="36">
        <f t="shared" si="16"/>
        <v>2266400.81</v>
      </c>
      <c r="C171" s="36">
        <f>C173</f>
        <v>0</v>
      </c>
      <c r="D171" s="36">
        <f>D173</f>
        <v>0</v>
      </c>
      <c r="E171" s="36">
        <f>E173</f>
        <v>2266400.81</v>
      </c>
      <c r="F171" s="36">
        <f t="shared" si="20"/>
        <v>2176400.81</v>
      </c>
      <c r="G171" s="36">
        <f>G173</f>
        <v>0</v>
      </c>
      <c r="H171" s="36">
        <f>H173</f>
        <v>0</v>
      </c>
      <c r="I171" s="36">
        <f>I173</f>
        <v>2176400.81</v>
      </c>
      <c r="J171" s="36">
        <f t="shared" si="15"/>
        <v>90000</v>
      </c>
      <c r="K171" s="20">
        <f>F171/B171*100</f>
        <v>96.028946000950285</v>
      </c>
    </row>
    <row r="172" spans="1:13" ht="30.6" x14ac:dyDescent="0.25">
      <c r="A172" s="58" t="s">
        <v>19</v>
      </c>
      <c r="B172" s="35">
        <f t="shared" si="16"/>
        <v>0</v>
      </c>
      <c r="C172" s="36"/>
      <c r="D172" s="36"/>
      <c r="E172" s="36"/>
      <c r="F172" s="35">
        <f t="shared" si="20"/>
        <v>0</v>
      </c>
      <c r="G172" s="36"/>
      <c r="H172" s="36"/>
      <c r="I172" s="36"/>
      <c r="J172" s="35">
        <f t="shared" si="15"/>
        <v>0</v>
      </c>
      <c r="K172" s="20"/>
    </row>
    <row r="173" spans="1:13" ht="54" customHeight="1" x14ac:dyDescent="0.25">
      <c r="A173" s="49" t="s">
        <v>168</v>
      </c>
      <c r="B173" s="36">
        <f t="shared" si="16"/>
        <v>2266400.81</v>
      </c>
      <c r="C173" s="36"/>
      <c r="D173" s="36"/>
      <c r="E173" s="36">
        <v>2266400.81</v>
      </c>
      <c r="F173" s="36">
        <f t="shared" si="20"/>
        <v>2176400.81</v>
      </c>
      <c r="G173" s="36"/>
      <c r="H173" s="36"/>
      <c r="I173" s="36">
        <v>2176400.81</v>
      </c>
      <c r="J173" s="36">
        <f t="shared" si="15"/>
        <v>90000</v>
      </c>
      <c r="K173" s="20">
        <f>F173/B173*100</f>
        <v>96.028946000950285</v>
      </c>
    </row>
    <row r="174" spans="1:13" ht="127.2" customHeight="1" x14ac:dyDescent="0.25">
      <c r="A174" s="57" t="s">
        <v>169</v>
      </c>
      <c r="B174" s="36">
        <f t="shared" si="16"/>
        <v>2268662.2400000002</v>
      </c>
      <c r="C174" s="36">
        <f>C176</f>
        <v>0</v>
      </c>
      <c r="D174" s="36">
        <f>D176</f>
        <v>0</v>
      </c>
      <c r="E174" s="36">
        <f>E176</f>
        <v>2268662.2400000002</v>
      </c>
      <c r="F174" s="36">
        <f t="shared" si="20"/>
        <v>2178662.2400000002</v>
      </c>
      <c r="G174" s="36">
        <f>G176</f>
        <v>0</v>
      </c>
      <c r="H174" s="36">
        <f>H176</f>
        <v>0</v>
      </c>
      <c r="I174" s="36">
        <f>I176</f>
        <v>2178662.2400000002</v>
      </c>
      <c r="J174" s="36">
        <f t="shared" si="15"/>
        <v>90000</v>
      </c>
      <c r="K174" s="20">
        <f>F174/B174*100</f>
        <v>96.032904395675928</v>
      </c>
    </row>
    <row r="175" spans="1:13" ht="30.6" x14ac:dyDescent="0.25">
      <c r="A175" s="58" t="s">
        <v>19</v>
      </c>
      <c r="B175" s="35">
        <f t="shared" si="16"/>
        <v>0</v>
      </c>
      <c r="C175" s="36"/>
      <c r="D175" s="36"/>
      <c r="E175" s="36"/>
      <c r="F175" s="35">
        <f t="shared" si="20"/>
        <v>0</v>
      </c>
      <c r="G175" s="36"/>
      <c r="H175" s="36"/>
      <c r="I175" s="36"/>
      <c r="J175" s="35">
        <f t="shared" si="15"/>
        <v>0</v>
      </c>
      <c r="K175" s="20"/>
    </row>
    <row r="176" spans="1:13" ht="54" customHeight="1" x14ac:dyDescent="0.25">
      <c r="A176" s="49" t="s">
        <v>170</v>
      </c>
      <c r="B176" s="36">
        <f t="shared" si="16"/>
        <v>2268662.2400000002</v>
      </c>
      <c r="C176" s="36"/>
      <c r="D176" s="36"/>
      <c r="E176" s="36">
        <v>2268662.2400000002</v>
      </c>
      <c r="F176" s="36">
        <f t="shared" si="20"/>
        <v>2178662.2400000002</v>
      </c>
      <c r="G176" s="36"/>
      <c r="H176" s="36"/>
      <c r="I176" s="36">
        <v>2178662.2400000002</v>
      </c>
      <c r="J176" s="36">
        <f t="shared" si="15"/>
        <v>90000</v>
      </c>
      <c r="K176" s="20">
        <f>F176/B176*100</f>
        <v>96.032904395675928</v>
      </c>
    </row>
    <row r="177" spans="1:13" ht="126" x14ac:dyDescent="0.25">
      <c r="A177" s="57" t="s">
        <v>171</v>
      </c>
      <c r="B177" s="36">
        <f t="shared" si="16"/>
        <v>7197125.5999999996</v>
      </c>
      <c r="C177" s="36">
        <f>C179+C180</f>
        <v>0</v>
      </c>
      <c r="D177" s="36">
        <f>D179+D180</f>
        <v>0</v>
      </c>
      <c r="E177" s="36">
        <f>E179+E180</f>
        <v>7197125.5999999996</v>
      </c>
      <c r="F177" s="36">
        <f t="shared" si="20"/>
        <v>4900230</v>
      </c>
      <c r="G177" s="36">
        <f>G179+G180</f>
        <v>0</v>
      </c>
      <c r="H177" s="36">
        <f>H179+H180</f>
        <v>0</v>
      </c>
      <c r="I177" s="36">
        <f>I179+I180</f>
        <v>4900230</v>
      </c>
      <c r="J177" s="36">
        <f t="shared" si="15"/>
        <v>2296895.5999999996</v>
      </c>
      <c r="K177" s="20">
        <f>F177/B177*100</f>
        <v>68.0859314168423</v>
      </c>
    </row>
    <row r="178" spans="1:13" ht="30.6" x14ac:dyDescent="0.25">
      <c r="A178" s="58" t="s">
        <v>19</v>
      </c>
      <c r="B178" s="35">
        <f t="shared" si="16"/>
        <v>0</v>
      </c>
      <c r="C178" s="36"/>
      <c r="D178" s="36"/>
      <c r="E178" s="36"/>
      <c r="F178" s="35">
        <f t="shared" si="20"/>
        <v>0</v>
      </c>
      <c r="G178" s="36"/>
      <c r="H178" s="36"/>
      <c r="I178" s="36"/>
      <c r="J178" s="35">
        <f t="shared" si="15"/>
        <v>0</v>
      </c>
      <c r="K178" s="20"/>
    </row>
    <row r="179" spans="1:13" ht="54" customHeight="1" x14ac:dyDescent="0.25">
      <c r="A179" s="49" t="s">
        <v>172</v>
      </c>
      <c r="B179" s="36">
        <f t="shared" si="16"/>
        <v>5010956.09</v>
      </c>
      <c r="C179" s="36"/>
      <c r="D179" s="36"/>
      <c r="E179" s="36">
        <v>5010956.09</v>
      </c>
      <c r="F179" s="36">
        <f t="shared" si="20"/>
        <v>4900230</v>
      </c>
      <c r="G179" s="36"/>
      <c r="H179" s="36"/>
      <c r="I179" s="36">
        <v>4900230</v>
      </c>
      <c r="J179" s="36">
        <f t="shared" si="15"/>
        <v>110726.08999999985</v>
      </c>
      <c r="K179" s="20">
        <f>F179/B179*100</f>
        <v>97.790320090392171</v>
      </c>
    </row>
    <row r="180" spans="1:13" ht="30.6" x14ac:dyDescent="0.25">
      <c r="A180" s="49" t="s">
        <v>202</v>
      </c>
      <c r="B180" s="36">
        <f t="shared" si="16"/>
        <v>2186169.5099999998</v>
      </c>
      <c r="C180" s="36"/>
      <c r="D180" s="36"/>
      <c r="E180" s="36">
        <v>2186169.5099999998</v>
      </c>
      <c r="F180" s="36">
        <f t="shared" si="20"/>
        <v>0</v>
      </c>
      <c r="G180" s="36"/>
      <c r="H180" s="36"/>
      <c r="I180" s="36"/>
      <c r="J180" s="36">
        <f t="shared" si="15"/>
        <v>2186169.5099999998</v>
      </c>
      <c r="K180" s="20">
        <f>F180/B180*100</f>
        <v>0</v>
      </c>
    </row>
    <row r="181" spans="1:13" ht="58.8" customHeight="1" x14ac:dyDescent="0.25">
      <c r="A181" s="45" t="s">
        <v>151</v>
      </c>
      <c r="B181" s="36">
        <f t="shared" si="16"/>
        <v>57120024.269999996</v>
      </c>
      <c r="C181" s="36">
        <f>C183+C184+C185</f>
        <v>0</v>
      </c>
      <c r="D181" s="36">
        <f>D183+D184+D185</f>
        <v>41319650</v>
      </c>
      <c r="E181" s="36">
        <f>E183+E184+E185</f>
        <v>15800374.27</v>
      </c>
      <c r="F181" s="36">
        <f t="shared" si="20"/>
        <v>5470461.7699999996</v>
      </c>
      <c r="G181" s="36">
        <f>G183+G184+G185</f>
        <v>0</v>
      </c>
      <c r="H181" s="36">
        <f>H183+H184+H185</f>
        <v>0</v>
      </c>
      <c r="I181" s="36">
        <f>I183+I184+I185</f>
        <v>5470461.7699999996</v>
      </c>
      <c r="J181" s="36">
        <f t="shared" si="15"/>
        <v>51649562.5</v>
      </c>
      <c r="K181" s="20">
        <f>F181/B181*100</f>
        <v>9.5771348838049075</v>
      </c>
    </row>
    <row r="182" spans="1:13" ht="30.6" x14ac:dyDescent="0.25">
      <c r="A182" s="42" t="s">
        <v>19</v>
      </c>
      <c r="B182" s="36">
        <f t="shared" si="16"/>
        <v>0</v>
      </c>
      <c r="C182" s="36"/>
      <c r="D182" s="36"/>
      <c r="E182" s="36"/>
      <c r="F182" s="36">
        <f t="shared" si="20"/>
        <v>0</v>
      </c>
      <c r="G182" s="36"/>
      <c r="H182" s="36"/>
      <c r="I182" s="36"/>
      <c r="J182" s="36">
        <f t="shared" si="15"/>
        <v>0</v>
      </c>
      <c r="K182" s="20"/>
    </row>
    <row r="183" spans="1:13" ht="49.2" x14ac:dyDescent="0.25">
      <c r="A183" s="49" t="s">
        <v>175</v>
      </c>
      <c r="B183" s="36">
        <f t="shared" si="16"/>
        <v>5470461.7699999996</v>
      </c>
      <c r="C183" s="36"/>
      <c r="D183" s="36"/>
      <c r="E183" s="36">
        <v>5470461.7699999996</v>
      </c>
      <c r="F183" s="36">
        <f t="shared" si="20"/>
        <v>5470461.7699999996</v>
      </c>
      <c r="G183" s="36"/>
      <c r="H183" s="36"/>
      <c r="I183" s="36">
        <v>5470461.7699999996</v>
      </c>
      <c r="J183" s="36">
        <f t="shared" si="15"/>
        <v>0</v>
      </c>
      <c r="K183" s="20">
        <f t="shared" ref="K183:K188" si="21">F183/B183*100</f>
        <v>100</v>
      </c>
    </row>
    <row r="184" spans="1:13" ht="30.6" x14ac:dyDescent="0.25">
      <c r="A184" s="43" t="s">
        <v>173</v>
      </c>
      <c r="B184" s="36">
        <f t="shared" si="16"/>
        <v>10329912.5</v>
      </c>
      <c r="C184" s="36"/>
      <c r="D184" s="36"/>
      <c r="E184" s="36">
        <v>10329912.5</v>
      </c>
      <c r="F184" s="36">
        <f t="shared" si="20"/>
        <v>0</v>
      </c>
      <c r="G184" s="36"/>
      <c r="H184" s="36"/>
      <c r="I184" s="36"/>
      <c r="J184" s="36">
        <f t="shared" si="15"/>
        <v>10329912.5</v>
      </c>
      <c r="K184" s="20">
        <f t="shared" si="21"/>
        <v>0</v>
      </c>
    </row>
    <row r="185" spans="1:13" ht="30.6" x14ac:dyDescent="0.25">
      <c r="A185" s="43" t="s">
        <v>174</v>
      </c>
      <c r="B185" s="36">
        <f t="shared" si="16"/>
        <v>41319650</v>
      </c>
      <c r="C185" s="36"/>
      <c r="D185" s="36">
        <v>41319650</v>
      </c>
      <c r="E185" s="36"/>
      <c r="F185" s="36"/>
      <c r="G185" s="36"/>
      <c r="H185" s="36"/>
      <c r="I185" s="36"/>
      <c r="J185" s="36">
        <f t="shared" si="15"/>
        <v>41319650</v>
      </c>
      <c r="K185" s="20">
        <f t="shared" si="21"/>
        <v>0</v>
      </c>
    </row>
    <row r="186" spans="1:13" ht="30" x14ac:dyDescent="0.25">
      <c r="A186" s="56" t="s">
        <v>40</v>
      </c>
      <c r="B186" s="35">
        <f t="shared" si="16"/>
        <v>12672000</v>
      </c>
      <c r="C186" s="35">
        <f>C187+C198</f>
        <v>0</v>
      </c>
      <c r="D186" s="35">
        <f>D187+D198</f>
        <v>0</v>
      </c>
      <c r="E186" s="35">
        <f>E187+E198</f>
        <v>12672000</v>
      </c>
      <c r="F186" s="35">
        <f t="shared" ref="F186:F196" si="22">G186+H186+I186</f>
        <v>1880201.09</v>
      </c>
      <c r="G186" s="35">
        <f>G187+G198</f>
        <v>0</v>
      </c>
      <c r="H186" s="35">
        <f>H187+H198</f>
        <v>0</v>
      </c>
      <c r="I186" s="35">
        <f>I187+I198</f>
        <v>1880201.09</v>
      </c>
      <c r="J186" s="35">
        <f t="shared" si="15"/>
        <v>10791798.91</v>
      </c>
      <c r="K186" s="21">
        <f t="shared" si="21"/>
        <v>14.837445470328284</v>
      </c>
      <c r="L186" s="18"/>
      <c r="M186" s="3"/>
    </row>
    <row r="187" spans="1:13" ht="83.4" customHeight="1" x14ac:dyDescent="0.25">
      <c r="A187" s="40" t="s">
        <v>52</v>
      </c>
      <c r="B187" s="35">
        <f t="shared" si="16"/>
        <v>10800000</v>
      </c>
      <c r="C187" s="35">
        <f>C188+C191+C194</f>
        <v>0</v>
      </c>
      <c r="D187" s="35">
        <f>D188+D191+D194</f>
        <v>0</v>
      </c>
      <c r="E187" s="35">
        <f>E188+E191+E194</f>
        <v>10800000</v>
      </c>
      <c r="F187" s="35">
        <f t="shared" si="22"/>
        <v>8201.09</v>
      </c>
      <c r="G187" s="35">
        <f>G188+G191+G194</f>
        <v>0</v>
      </c>
      <c r="H187" s="35">
        <f>H188+H191+H194</f>
        <v>0</v>
      </c>
      <c r="I187" s="35">
        <f>I188+I191+I194</f>
        <v>8201.09</v>
      </c>
      <c r="J187" s="35">
        <f t="shared" si="15"/>
        <v>10791798.91</v>
      </c>
      <c r="K187" s="20">
        <f t="shared" si="21"/>
        <v>7.5936018518518514E-2</v>
      </c>
      <c r="L187" s="18"/>
      <c r="M187" s="3"/>
    </row>
    <row r="188" spans="1:13" ht="50.4" x14ac:dyDescent="0.25">
      <c r="A188" s="57" t="s">
        <v>64</v>
      </c>
      <c r="B188" s="35">
        <f t="shared" si="16"/>
        <v>5500000</v>
      </c>
      <c r="C188" s="36">
        <f>C190</f>
        <v>0</v>
      </c>
      <c r="D188" s="36">
        <f>D190</f>
        <v>0</v>
      </c>
      <c r="E188" s="36">
        <f>E190</f>
        <v>5500000</v>
      </c>
      <c r="F188" s="36">
        <f t="shared" si="22"/>
        <v>8201.09</v>
      </c>
      <c r="G188" s="36">
        <f>G190</f>
        <v>0</v>
      </c>
      <c r="H188" s="36">
        <f>H190</f>
        <v>0</v>
      </c>
      <c r="I188" s="36">
        <f>I190</f>
        <v>8201.09</v>
      </c>
      <c r="J188" s="35">
        <f t="shared" si="15"/>
        <v>5491798.9100000001</v>
      </c>
      <c r="K188" s="20">
        <f t="shared" si="21"/>
        <v>0.14911072727272728</v>
      </c>
      <c r="L188" s="18"/>
      <c r="M188" s="3"/>
    </row>
    <row r="189" spans="1:13" ht="30.6" x14ac:dyDescent="0.25">
      <c r="A189" s="58" t="s">
        <v>19</v>
      </c>
      <c r="B189" s="35">
        <f t="shared" si="16"/>
        <v>0</v>
      </c>
      <c r="C189" s="36"/>
      <c r="D189" s="36"/>
      <c r="E189" s="36"/>
      <c r="F189" s="35">
        <f t="shared" si="22"/>
        <v>0</v>
      </c>
      <c r="G189" s="36"/>
      <c r="H189" s="36"/>
      <c r="I189" s="36"/>
      <c r="J189" s="35">
        <f t="shared" si="15"/>
        <v>0</v>
      </c>
      <c r="K189" s="20"/>
      <c r="L189" s="18"/>
      <c r="M189" s="3"/>
    </row>
    <row r="190" spans="1:13" ht="49.2" x14ac:dyDescent="0.25">
      <c r="A190" s="49" t="s">
        <v>86</v>
      </c>
      <c r="B190" s="36">
        <f t="shared" si="16"/>
        <v>5500000</v>
      </c>
      <c r="C190" s="36"/>
      <c r="D190" s="36"/>
      <c r="E190" s="36">
        <v>5500000</v>
      </c>
      <c r="F190" s="36">
        <f t="shared" si="22"/>
        <v>8201.09</v>
      </c>
      <c r="G190" s="36"/>
      <c r="H190" s="36"/>
      <c r="I190" s="36">
        <v>8201.09</v>
      </c>
      <c r="J190" s="36">
        <f t="shared" si="15"/>
        <v>5491798.9100000001</v>
      </c>
      <c r="K190" s="20">
        <f>F190/B190*100</f>
        <v>0.14911072727272728</v>
      </c>
      <c r="L190" s="18"/>
      <c r="M190" s="3"/>
    </row>
    <row r="191" spans="1:13" ht="50.4" x14ac:dyDescent="0.25">
      <c r="A191" s="57" t="s">
        <v>58</v>
      </c>
      <c r="B191" s="36">
        <f t="shared" si="16"/>
        <v>100000</v>
      </c>
      <c r="C191" s="36">
        <f>C193</f>
        <v>0</v>
      </c>
      <c r="D191" s="36">
        <f>D193</f>
        <v>0</v>
      </c>
      <c r="E191" s="36">
        <f>E193</f>
        <v>100000</v>
      </c>
      <c r="F191" s="36">
        <f t="shared" si="22"/>
        <v>0</v>
      </c>
      <c r="G191" s="36">
        <f>G193</f>
        <v>0</v>
      </c>
      <c r="H191" s="36">
        <f>H193</f>
        <v>0</v>
      </c>
      <c r="I191" s="36">
        <f>I193</f>
        <v>0</v>
      </c>
      <c r="J191" s="36">
        <f t="shared" si="15"/>
        <v>100000</v>
      </c>
      <c r="K191" s="20">
        <f>F191/B191*100</f>
        <v>0</v>
      </c>
      <c r="L191" s="18"/>
      <c r="M191" s="3"/>
    </row>
    <row r="192" spans="1:13" ht="30.6" x14ac:dyDescent="0.25">
      <c r="A192" s="59" t="s">
        <v>19</v>
      </c>
      <c r="B192" s="36">
        <f t="shared" si="16"/>
        <v>0</v>
      </c>
      <c r="C192" s="36"/>
      <c r="D192" s="36"/>
      <c r="E192" s="36"/>
      <c r="F192" s="36">
        <f t="shared" si="22"/>
        <v>0</v>
      </c>
      <c r="G192" s="36"/>
      <c r="H192" s="36"/>
      <c r="I192" s="36"/>
      <c r="J192" s="36">
        <f t="shared" si="15"/>
        <v>0</v>
      </c>
      <c r="K192" s="20"/>
      <c r="L192" s="18"/>
      <c r="M192" s="3"/>
    </row>
    <row r="193" spans="1:13" ht="51" customHeight="1" x14ac:dyDescent="0.25">
      <c r="A193" s="58" t="s">
        <v>87</v>
      </c>
      <c r="B193" s="36">
        <f t="shared" si="16"/>
        <v>100000</v>
      </c>
      <c r="C193" s="36"/>
      <c r="D193" s="36"/>
      <c r="E193" s="36">
        <v>100000</v>
      </c>
      <c r="F193" s="36">
        <f t="shared" si="22"/>
        <v>0</v>
      </c>
      <c r="G193" s="36"/>
      <c r="H193" s="36"/>
      <c r="I193" s="36"/>
      <c r="J193" s="36">
        <f t="shared" si="15"/>
        <v>100000</v>
      </c>
      <c r="K193" s="20">
        <f>F193/B193*100</f>
        <v>0</v>
      </c>
      <c r="L193" s="18"/>
      <c r="M193" s="3"/>
    </row>
    <row r="194" spans="1:13" ht="51" customHeight="1" x14ac:dyDescent="0.25">
      <c r="A194" s="45" t="s">
        <v>176</v>
      </c>
      <c r="B194" s="36">
        <f t="shared" si="16"/>
        <v>5200000</v>
      </c>
      <c r="C194" s="36">
        <f>C196+C197</f>
        <v>0</v>
      </c>
      <c r="D194" s="36">
        <f>D196+D197</f>
        <v>0</v>
      </c>
      <c r="E194" s="36">
        <f>E196+E197</f>
        <v>5200000</v>
      </c>
      <c r="F194" s="36">
        <f t="shared" si="22"/>
        <v>0</v>
      </c>
      <c r="G194" s="36">
        <f>G196+G197</f>
        <v>0</v>
      </c>
      <c r="H194" s="36">
        <f>H196+H197</f>
        <v>0</v>
      </c>
      <c r="I194" s="36">
        <f>I196+I197</f>
        <v>0</v>
      </c>
      <c r="J194" s="36">
        <f t="shared" si="15"/>
        <v>5200000</v>
      </c>
      <c r="K194" s="20">
        <f>F194/B194*100</f>
        <v>0</v>
      </c>
      <c r="L194" s="18"/>
      <c r="M194" s="3"/>
    </row>
    <row r="195" spans="1:13" ht="30.6" x14ac:dyDescent="0.25">
      <c r="A195" s="42" t="s">
        <v>19</v>
      </c>
      <c r="B195" s="36">
        <f t="shared" si="16"/>
        <v>0</v>
      </c>
      <c r="C195" s="36"/>
      <c r="D195" s="36"/>
      <c r="E195" s="36"/>
      <c r="F195" s="36">
        <f t="shared" si="22"/>
        <v>0</v>
      </c>
      <c r="G195" s="36"/>
      <c r="H195" s="36"/>
      <c r="I195" s="36"/>
      <c r="J195" s="36">
        <f t="shared" si="15"/>
        <v>0</v>
      </c>
      <c r="K195" s="20"/>
      <c r="L195" s="18"/>
      <c r="M195" s="3"/>
    </row>
    <row r="196" spans="1:13" ht="30.6" x14ac:dyDescent="0.25">
      <c r="A196" s="43" t="s">
        <v>242</v>
      </c>
      <c r="B196" s="36">
        <f t="shared" si="16"/>
        <v>740000</v>
      </c>
      <c r="C196" s="36"/>
      <c r="D196" s="36"/>
      <c r="E196" s="36">
        <v>740000</v>
      </c>
      <c r="F196" s="36">
        <f t="shared" si="22"/>
        <v>0</v>
      </c>
      <c r="G196" s="36"/>
      <c r="H196" s="36"/>
      <c r="I196" s="36"/>
      <c r="J196" s="36">
        <f t="shared" si="15"/>
        <v>740000</v>
      </c>
      <c r="K196" s="20">
        <f>F196/B196*100</f>
        <v>0</v>
      </c>
      <c r="L196" s="18"/>
      <c r="M196" s="3"/>
    </row>
    <row r="197" spans="1:13" ht="30.6" x14ac:dyDescent="0.25">
      <c r="A197" s="43" t="s">
        <v>243</v>
      </c>
      <c r="B197" s="36">
        <f t="shared" si="16"/>
        <v>4460000</v>
      </c>
      <c r="C197" s="36"/>
      <c r="D197" s="36"/>
      <c r="E197" s="36">
        <v>4460000</v>
      </c>
      <c r="F197" s="36"/>
      <c r="G197" s="36"/>
      <c r="H197" s="36"/>
      <c r="I197" s="36"/>
      <c r="J197" s="36">
        <f t="shared" si="15"/>
        <v>4460000</v>
      </c>
      <c r="K197" s="20">
        <f>F197/B197*100</f>
        <v>0</v>
      </c>
      <c r="L197" s="18"/>
      <c r="M197" s="3"/>
    </row>
    <row r="198" spans="1:13" ht="81.599999999999994" customHeight="1" x14ac:dyDescent="0.25">
      <c r="A198" s="40" t="s">
        <v>59</v>
      </c>
      <c r="B198" s="35">
        <f t="shared" si="16"/>
        <v>1872000</v>
      </c>
      <c r="C198" s="35">
        <f>C199</f>
        <v>0</v>
      </c>
      <c r="D198" s="35">
        <f>D199</f>
        <v>0</v>
      </c>
      <c r="E198" s="35">
        <f>E199</f>
        <v>1872000</v>
      </c>
      <c r="F198" s="35">
        <f>G198+H198+I198</f>
        <v>1872000</v>
      </c>
      <c r="G198" s="35">
        <f>G199</f>
        <v>0</v>
      </c>
      <c r="H198" s="35">
        <f>H199</f>
        <v>0</v>
      </c>
      <c r="I198" s="35">
        <f>I199</f>
        <v>1872000</v>
      </c>
      <c r="J198" s="35">
        <f t="shared" ref="J198:J205" si="23">B198-F198</f>
        <v>0</v>
      </c>
      <c r="K198" s="21">
        <f>F198/B198*100</f>
        <v>100</v>
      </c>
      <c r="L198" s="18"/>
      <c r="M198" s="3"/>
    </row>
    <row r="199" spans="1:13" ht="50.4" x14ac:dyDescent="0.25">
      <c r="A199" s="57" t="s">
        <v>60</v>
      </c>
      <c r="B199" s="36">
        <f t="shared" ref="B199:B201" si="24">C199+D199+E199</f>
        <v>1872000</v>
      </c>
      <c r="C199" s="36">
        <f>C201</f>
        <v>0</v>
      </c>
      <c r="D199" s="36">
        <f>D201</f>
        <v>0</v>
      </c>
      <c r="E199" s="36">
        <f>E201</f>
        <v>1872000</v>
      </c>
      <c r="F199" s="36">
        <f>G199+H199+I199</f>
        <v>1872000</v>
      </c>
      <c r="G199" s="36">
        <f>G201</f>
        <v>0</v>
      </c>
      <c r="H199" s="36">
        <f>H201</f>
        <v>0</v>
      </c>
      <c r="I199" s="36">
        <f>I201</f>
        <v>1872000</v>
      </c>
      <c r="J199" s="36">
        <f t="shared" si="23"/>
        <v>0</v>
      </c>
      <c r="K199" s="20">
        <f>F199/B199*100</f>
        <v>100</v>
      </c>
      <c r="L199" s="18"/>
      <c r="M199" s="3"/>
    </row>
    <row r="200" spans="1:13" ht="30.6" x14ac:dyDescent="0.25">
      <c r="A200" s="58" t="s">
        <v>19</v>
      </c>
      <c r="B200" s="36">
        <f t="shared" si="24"/>
        <v>0</v>
      </c>
      <c r="C200" s="36"/>
      <c r="D200" s="36"/>
      <c r="E200" s="36"/>
      <c r="F200" s="36">
        <f>G200+H200+I200</f>
        <v>0</v>
      </c>
      <c r="G200" s="36"/>
      <c r="H200" s="36"/>
      <c r="I200" s="36"/>
      <c r="J200" s="36">
        <f t="shared" si="23"/>
        <v>0</v>
      </c>
      <c r="K200" s="20"/>
      <c r="L200" s="18"/>
      <c r="M200" s="3"/>
    </row>
    <row r="201" spans="1:13" ht="30.6" x14ac:dyDescent="0.25">
      <c r="A201" s="49" t="s">
        <v>88</v>
      </c>
      <c r="B201" s="36">
        <f t="shared" si="24"/>
        <v>1872000</v>
      </c>
      <c r="C201" s="36"/>
      <c r="D201" s="36"/>
      <c r="E201" s="36">
        <v>1872000</v>
      </c>
      <c r="F201" s="36">
        <f>G201+H201+I201</f>
        <v>1872000</v>
      </c>
      <c r="G201" s="36"/>
      <c r="H201" s="36"/>
      <c r="I201" s="36">
        <v>1872000</v>
      </c>
      <c r="J201" s="36">
        <f t="shared" si="23"/>
        <v>0</v>
      </c>
      <c r="K201" s="20">
        <f>F201/B201*100</f>
        <v>100</v>
      </c>
      <c r="L201" s="18"/>
      <c r="M201" s="3"/>
    </row>
    <row r="202" spans="1:13" ht="30" x14ac:dyDescent="0.25">
      <c r="A202" s="60" t="s">
        <v>39</v>
      </c>
      <c r="B202" s="33">
        <f t="shared" ref="B202:I202" si="25">B203</f>
        <v>175129120</v>
      </c>
      <c r="C202" s="33">
        <f t="shared" si="25"/>
        <v>163196500</v>
      </c>
      <c r="D202" s="33">
        <f t="shared" si="25"/>
        <v>1318700</v>
      </c>
      <c r="E202" s="33">
        <f t="shared" si="25"/>
        <v>10613920</v>
      </c>
      <c r="F202" s="33">
        <f t="shared" si="25"/>
        <v>60158105.500000007</v>
      </c>
      <c r="G202" s="33">
        <f t="shared" si="25"/>
        <v>59067012.450000003</v>
      </c>
      <c r="H202" s="33">
        <f t="shared" si="25"/>
        <v>475259.03</v>
      </c>
      <c r="I202" s="33">
        <f t="shared" si="25"/>
        <v>615834.02</v>
      </c>
      <c r="J202" s="33">
        <f t="shared" si="23"/>
        <v>114971014.5</v>
      </c>
      <c r="K202" s="19">
        <f>F202/B202*100</f>
        <v>34.350715346482644</v>
      </c>
      <c r="L202" s="18"/>
      <c r="M202" s="3"/>
    </row>
    <row r="203" spans="1:13" ht="49.2" x14ac:dyDescent="0.25">
      <c r="A203" s="74" t="s">
        <v>37</v>
      </c>
      <c r="B203" s="35">
        <f>C203+D203+E203</f>
        <v>175129120</v>
      </c>
      <c r="C203" s="35">
        <f>C204+C228</f>
        <v>163196500</v>
      </c>
      <c r="D203" s="35">
        <f>D204+D228</f>
        <v>1318700</v>
      </c>
      <c r="E203" s="35">
        <f>E204+E228</f>
        <v>10613920</v>
      </c>
      <c r="F203" s="35">
        <f t="shared" ref="F203:F212" si="26">G203+H203+I203</f>
        <v>60158105.500000007</v>
      </c>
      <c r="G203" s="35">
        <f>G204+G229</f>
        <v>59067012.450000003</v>
      </c>
      <c r="H203" s="35">
        <f>H204+H229</f>
        <v>475259.03</v>
      </c>
      <c r="I203" s="35">
        <f>I204+I229</f>
        <v>615834.02</v>
      </c>
      <c r="J203" s="35">
        <f t="shared" si="23"/>
        <v>114971014.5</v>
      </c>
      <c r="K203" s="21">
        <f>F203/B203*100</f>
        <v>34.350715346482644</v>
      </c>
      <c r="L203" s="18"/>
      <c r="M203" s="3"/>
    </row>
    <row r="204" spans="1:13" ht="80.400000000000006" customHeight="1" x14ac:dyDescent="0.25">
      <c r="A204" s="40" t="s">
        <v>52</v>
      </c>
      <c r="B204" s="35">
        <f>C204+D204+E204</f>
        <v>174750020</v>
      </c>
      <c r="C204" s="35">
        <f>C205+C212+C219+C222+C225</f>
        <v>163196500</v>
      </c>
      <c r="D204" s="35">
        <f>D205+D212+D219+D222+D225</f>
        <v>1318700</v>
      </c>
      <c r="E204" s="35">
        <f>E205+E212+E219+E222+E225</f>
        <v>10234820</v>
      </c>
      <c r="F204" s="35">
        <f t="shared" si="26"/>
        <v>60158105.500000007</v>
      </c>
      <c r="G204" s="35">
        <f>G205+G212+G219+G222+G225</f>
        <v>59067012.450000003</v>
      </c>
      <c r="H204" s="35">
        <f>H205+H212+H219+H222+H225</f>
        <v>475259.03</v>
      </c>
      <c r="I204" s="35">
        <f>I205+I212+I219+I222+I225</f>
        <v>615834.02</v>
      </c>
      <c r="J204" s="35">
        <f t="shared" si="23"/>
        <v>114591914.5</v>
      </c>
      <c r="K204" s="21">
        <f>F204/B204*100</f>
        <v>34.425235258914419</v>
      </c>
      <c r="L204" s="18"/>
      <c r="M204" s="3"/>
    </row>
    <row r="205" spans="1:13" ht="109.2" customHeight="1" x14ac:dyDescent="0.25">
      <c r="A205" s="44" t="s">
        <v>43</v>
      </c>
      <c r="B205" s="36">
        <f>C205+D205+E205</f>
        <v>140257800</v>
      </c>
      <c r="C205" s="36">
        <f>C207+C208+C209+C210+C211</f>
        <v>137451200</v>
      </c>
      <c r="D205" s="36">
        <f>D207+D208+D209+D210+D211</f>
        <v>1110700</v>
      </c>
      <c r="E205" s="36">
        <f>E207+E208+E209+E210+E211</f>
        <v>1695900</v>
      </c>
      <c r="F205" s="36">
        <f t="shared" si="26"/>
        <v>59661603.640000001</v>
      </c>
      <c r="G205" s="36">
        <f>G207+G208+G209+G210+G211</f>
        <v>59067012.450000003</v>
      </c>
      <c r="H205" s="36">
        <f>H207+H208+H209+H210+H211</f>
        <v>475259.03</v>
      </c>
      <c r="I205" s="36">
        <f>I207+I208+I209+I210+I211</f>
        <v>119332.16</v>
      </c>
      <c r="J205" s="36">
        <f t="shared" si="23"/>
        <v>80596196.359999999</v>
      </c>
      <c r="K205" s="20">
        <f>F205/B205*100</f>
        <v>42.537102136209185</v>
      </c>
      <c r="L205" s="18"/>
      <c r="M205" s="3"/>
    </row>
    <row r="206" spans="1:13" ht="30.6" x14ac:dyDescent="0.25">
      <c r="A206" s="58" t="s">
        <v>19</v>
      </c>
      <c r="B206" s="36"/>
      <c r="C206" s="36"/>
      <c r="D206" s="36"/>
      <c r="E206" s="36"/>
      <c r="F206" s="36">
        <f t="shared" si="26"/>
        <v>0</v>
      </c>
      <c r="G206" s="36"/>
      <c r="H206" s="36"/>
      <c r="I206" s="36"/>
      <c r="J206" s="36"/>
      <c r="K206" s="20"/>
      <c r="L206" s="18"/>
      <c r="M206" s="3"/>
    </row>
    <row r="207" spans="1:13" ht="50.4" x14ac:dyDescent="0.25">
      <c r="A207" s="61" t="s">
        <v>89</v>
      </c>
      <c r="B207" s="36">
        <f t="shared" ref="B207:B212" si="27">C207+D207+E207</f>
        <v>1143900</v>
      </c>
      <c r="C207" s="36"/>
      <c r="D207" s="36"/>
      <c r="E207" s="36">
        <v>1143900</v>
      </c>
      <c r="F207" s="36">
        <f t="shared" si="26"/>
        <v>0</v>
      </c>
      <c r="G207" s="36"/>
      <c r="H207" s="36"/>
      <c r="I207" s="36"/>
      <c r="J207" s="36">
        <f t="shared" ref="J207:J272" si="28">B207-F207</f>
        <v>1143900</v>
      </c>
      <c r="K207" s="20">
        <f t="shared" ref="K207:K212" si="29">F207/B207*100</f>
        <v>0</v>
      </c>
      <c r="L207" s="18"/>
      <c r="M207" s="3"/>
    </row>
    <row r="208" spans="1:13" ht="49.8" x14ac:dyDescent="0.25">
      <c r="A208" s="61" t="s">
        <v>90</v>
      </c>
      <c r="B208" s="36">
        <f t="shared" si="27"/>
        <v>274300</v>
      </c>
      <c r="C208" s="36"/>
      <c r="D208" s="36"/>
      <c r="E208" s="36">
        <v>274300</v>
      </c>
      <c r="F208" s="36">
        <f t="shared" si="26"/>
        <v>0</v>
      </c>
      <c r="G208" s="36"/>
      <c r="H208" s="36"/>
      <c r="I208" s="36"/>
      <c r="J208" s="36">
        <f t="shared" si="28"/>
        <v>274300</v>
      </c>
      <c r="K208" s="20">
        <f t="shared" si="29"/>
        <v>0</v>
      </c>
      <c r="L208" s="18"/>
      <c r="M208" s="3"/>
    </row>
    <row r="209" spans="1:13" ht="49.2" x14ac:dyDescent="0.25">
      <c r="A209" s="49" t="s">
        <v>206</v>
      </c>
      <c r="B209" s="36">
        <f t="shared" si="27"/>
        <v>277700</v>
      </c>
      <c r="C209" s="36"/>
      <c r="D209" s="36"/>
      <c r="E209" s="36">
        <v>277700</v>
      </c>
      <c r="F209" s="36">
        <f t="shared" si="26"/>
        <v>119332.16</v>
      </c>
      <c r="G209" s="36"/>
      <c r="H209" s="36"/>
      <c r="I209" s="36">
        <v>119332.16</v>
      </c>
      <c r="J209" s="36">
        <f t="shared" si="28"/>
        <v>158367.84</v>
      </c>
      <c r="K209" s="20">
        <f t="shared" si="29"/>
        <v>42.971609650702199</v>
      </c>
      <c r="L209" s="18"/>
      <c r="M209" s="3"/>
    </row>
    <row r="210" spans="1:13" ht="49.2" x14ac:dyDescent="0.25">
      <c r="A210" s="49" t="s">
        <v>207</v>
      </c>
      <c r="B210" s="36">
        <f t="shared" si="27"/>
        <v>1110700</v>
      </c>
      <c r="C210" s="36"/>
      <c r="D210" s="36">
        <v>1110700</v>
      </c>
      <c r="E210" s="36"/>
      <c r="F210" s="36">
        <f t="shared" si="26"/>
        <v>475259.03</v>
      </c>
      <c r="G210" s="36"/>
      <c r="H210" s="36">
        <v>475259.03</v>
      </c>
      <c r="I210" s="36"/>
      <c r="J210" s="36">
        <f t="shared" si="28"/>
        <v>635440.97</v>
      </c>
      <c r="K210" s="20">
        <f t="shared" si="29"/>
        <v>42.789144683532911</v>
      </c>
      <c r="L210" s="18"/>
      <c r="M210" s="3"/>
    </row>
    <row r="211" spans="1:13" ht="49.2" x14ac:dyDescent="0.25">
      <c r="A211" s="49" t="s">
        <v>208</v>
      </c>
      <c r="B211" s="36">
        <f t="shared" si="27"/>
        <v>137451200</v>
      </c>
      <c r="C211" s="36">
        <v>137451200</v>
      </c>
      <c r="D211" s="36"/>
      <c r="E211" s="36"/>
      <c r="F211" s="36">
        <f t="shared" si="26"/>
        <v>59067012.450000003</v>
      </c>
      <c r="G211" s="36">
        <v>59067012.450000003</v>
      </c>
      <c r="H211" s="36"/>
      <c r="I211" s="36"/>
      <c r="J211" s="36">
        <f t="shared" si="28"/>
        <v>78384187.549999997</v>
      </c>
      <c r="K211" s="20">
        <f t="shared" si="29"/>
        <v>42.973078772684417</v>
      </c>
      <c r="L211" s="18"/>
      <c r="M211" s="3"/>
    </row>
    <row r="212" spans="1:13" ht="126" x14ac:dyDescent="0.25">
      <c r="A212" s="44" t="s">
        <v>38</v>
      </c>
      <c r="B212" s="36">
        <f t="shared" si="27"/>
        <v>27007720</v>
      </c>
      <c r="C212" s="36">
        <f>C214+C215+C216+C217+C218</f>
        <v>25745300</v>
      </c>
      <c r="D212" s="36">
        <f>D214+D215+D216+D217+D218</f>
        <v>208000</v>
      </c>
      <c r="E212" s="36">
        <f>E214+E215+E216+E217+E218</f>
        <v>1054420</v>
      </c>
      <c r="F212" s="36">
        <f t="shared" si="26"/>
        <v>496501.86</v>
      </c>
      <c r="G212" s="36">
        <f>G214+G215+G216+G217+G218</f>
        <v>0</v>
      </c>
      <c r="H212" s="36">
        <f>H214+H215+H216+H217+H218</f>
        <v>0</v>
      </c>
      <c r="I212" s="36">
        <f>I214+I215+I216+I217+I218</f>
        <v>496501.86</v>
      </c>
      <c r="J212" s="36">
        <f t="shared" si="28"/>
        <v>26511218.140000001</v>
      </c>
      <c r="K212" s="20">
        <f t="shared" si="29"/>
        <v>1.8383701400932768</v>
      </c>
      <c r="L212" s="18"/>
      <c r="M212" s="3"/>
    </row>
    <row r="213" spans="1:13" ht="30.6" x14ac:dyDescent="0.25">
      <c r="A213" s="58" t="s">
        <v>19</v>
      </c>
      <c r="B213" s="36"/>
      <c r="C213" s="36"/>
      <c r="D213" s="36"/>
      <c r="E213" s="36"/>
      <c r="F213" s="36"/>
      <c r="G213" s="36"/>
      <c r="H213" s="36"/>
      <c r="I213" s="36"/>
      <c r="J213" s="36">
        <f t="shared" si="28"/>
        <v>0</v>
      </c>
      <c r="K213" s="20"/>
      <c r="L213" s="18"/>
      <c r="M213" s="3"/>
    </row>
    <row r="214" spans="1:13" ht="50.4" x14ac:dyDescent="0.25">
      <c r="A214" s="61" t="s">
        <v>140</v>
      </c>
      <c r="B214" s="36">
        <f t="shared" ref="B214:B232" si="30">C214+D214+E214</f>
        <v>614100</v>
      </c>
      <c r="C214" s="36"/>
      <c r="D214" s="36"/>
      <c r="E214" s="36">
        <v>614100</v>
      </c>
      <c r="F214" s="36">
        <f t="shared" ref="F214:F232" si="31">G214+H214+I214</f>
        <v>298527.5</v>
      </c>
      <c r="G214" s="36"/>
      <c r="H214" s="36"/>
      <c r="I214" s="36">
        <v>298527.5</v>
      </c>
      <c r="J214" s="36">
        <f t="shared" si="28"/>
        <v>315572.5</v>
      </c>
      <c r="K214" s="20">
        <f t="shared" ref="K214:K219" si="32">F214/B214*100</f>
        <v>48.612196710633448</v>
      </c>
      <c r="L214" s="18"/>
      <c r="M214" s="3"/>
    </row>
    <row r="215" spans="1:13" ht="50.4" x14ac:dyDescent="0.25">
      <c r="A215" s="61" t="s">
        <v>177</v>
      </c>
      <c r="B215" s="36">
        <f t="shared" si="30"/>
        <v>388320</v>
      </c>
      <c r="C215" s="36"/>
      <c r="D215" s="36"/>
      <c r="E215" s="36">
        <v>388320</v>
      </c>
      <c r="F215" s="36">
        <f t="shared" si="31"/>
        <v>197974.36</v>
      </c>
      <c r="G215" s="36"/>
      <c r="H215" s="36"/>
      <c r="I215" s="36">
        <v>197974.36</v>
      </c>
      <c r="J215" s="36">
        <f t="shared" si="28"/>
        <v>190345.64</v>
      </c>
      <c r="K215" s="20">
        <f t="shared" si="32"/>
        <v>50.9822723526988</v>
      </c>
      <c r="L215" s="18"/>
      <c r="M215" s="3"/>
    </row>
    <row r="216" spans="1:13" ht="49.2" x14ac:dyDescent="0.25">
      <c r="A216" s="49" t="s">
        <v>209</v>
      </c>
      <c r="B216" s="36">
        <f t="shared" si="30"/>
        <v>52000</v>
      </c>
      <c r="C216" s="36"/>
      <c r="D216" s="36"/>
      <c r="E216" s="36">
        <v>52000</v>
      </c>
      <c r="F216" s="36">
        <f t="shared" si="31"/>
        <v>0</v>
      </c>
      <c r="G216" s="36"/>
      <c r="H216" s="36"/>
      <c r="I216" s="36"/>
      <c r="J216" s="36">
        <f t="shared" si="28"/>
        <v>52000</v>
      </c>
      <c r="K216" s="20">
        <f t="shared" si="32"/>
        <v>0</v>
      </c>
      <c r="L216" s="18"/>
      <c r="M216" s="3"/>
    </row>
    <row r="217" spans="1:13" ht="49.2" x14ac:dyDescent="0.25">
      <c r="A217" s="49" t="s">
        <v>210</v>
      </c>
      <c r="B217" s="36">
        <f t="shared" si="30"/>
        <v>208000</v>
      </c>
      <c r="C217" s="36"/>
      <c r="D217" s="36">
        <v>208000</v>
      </c>
      <c r="E217" s="36"/>
      <c r="F217" s="36">
        <f t="shared" si="31"/>
        <v>0</v>
      </c>
      <c r="G217" s="36"/>
      <c r="H217" s="36"/>
      <c r="I217" s="36"/>
      <c r="J217" s="36">
        <f t="shared" si="28"/>
        <v>208000</v>
      </c>
      <c r="K217" s="20">
        <f t="shared" si="32"/>
        <v>0</v>
      </c>
      <c r="L217" s="18"/>
      <c r="M217" s="3"/>
    </row>
    <row r="218" spans="1:13" ht="49.2" x14ac:dyDescent="0.25">
      <c r="A218" s="49" t="s">
        <v>211</v>
      </c>
      <c r="B218" s="36">
        <f t="shared" si="30"/>
        <v>25745300</v>
      </c>
      <c r="C218" s="36">
        <v>25745300</v>
      </c>
      <c r="D218" s="36"/>
      <c r="E218" s="36"/>
      <c r="F218" s="36">
        <f t="shared" si="31"/>
        <v>0</v>
      </c>
      <c r="G218" s="36"/>
      <c r="H218" s="36"/>
      <c r="I218" s="36"/>
      <c r="J218" s="36">
        <f t="shared" si="28"/>
        <v>25745300</v>
      </c>
      <c r="K218" s="20">
        <f t="shared" si="32"/>
        <v>0</v>
      </c>
      <c r="L218" s="18"/>
      <c r="M218" s="3"/>
    </row>
    <row r="219" spans="1:13" ht="75.599999999999994" x14ac:dyDescent="0.25">
      <c r="A219" s="57" t="s">
        <v>32</v>
      </c>
      <c r="B219" s="36">
        <f t="shared" si="30"/>
        <v>1000000</v>
      </c>
      <c r="C219" s="36">
        <f>C221</f>
        <v>0</v>
      </c>
      <c r="D219" s="36">
        <f>D221</f>
        <v>0</v>
      </c>
      <c r="E219" s="36">
        <f>E221</f>
        <v>1000000</v>
      </c>
      <c r="F219" s="36">
        <f t="shared" si="31"/>
        <v>0</v>
      </c>
      <c r="G219" s="36">
        <f>G221</f>
        <v>0</v>
      </c>
      <c r="H219" s="36">
        <f>H221</f>
        <v>0</v>
      </c>
      <c r="I219" s="36">
        <f>I221</f>
        <v>0</v>
      </c>
      <c r="J219" s="36">
        <f t="shared" si="28"/>
        <v>1000000</v>
      </c>
      <c r="K219" s="20">
        <f t="shared" si="32"/>
        <v>0</v>
      </c>
      <c r="L219" s="18"/>
      <c r="M219" s="3"/>
    </row>
    <row r="220" spans="1:13" ht="30.6" x14ac:dyDescent="0.25">
      <c r="A220" s="58" t="s">
        <v>19</v>
      </c>
      <c r="B220" s="36">
        <f t="shared" si="30"/>
        <v>0</v>
      </c>
      <c r="C220" s="36"/>
      <c r="D220" s="36"/>
      <c r="E220" s="36"/>
      <c r="F220" s="36">
        <f t="shared" si="31"/>
        <v>0</v>
      </c>
      <c r="G220" s="36"/>
      <c r="H220" s="36"/>
      <c r="I220" s="36"/>
      <c r="J220" s="36">
        <f t="shared" si="28"/>
        <v>0</v>
      </c>
      <c r="K220" s="20"/>
      <c r="L220" s="18"/>
      <c r="M220" s="3"/>
    </row>
    <row r="221" spans="1:13" ht="49.2" x14ac:dyDescent="0.25">
      <c r="A221" s="49" t="s">
        <v>178</v>
      </c>
      <c r="B221" s="36">
        <f t="shared" si="30"/>
        <v>1000000</v>
      </c>
      <c r="C221" s="36"/>
      <c r="D221" s="36"/>
      <c r="E221" s="36">
        <v>1000000</v>
      </c>
      <c r="F221" s="36">
        <f t="shared" si="31"/>
        <v>0</v>
      </c>
      <c r="G221" s="36"/>
      <c r="H221" s="36"/>
      <c r="I221" s="36"/>
      <c r="J221" s="36">
        <f t="shared" si="28"/>
        <v>1000000</v>
      </c>
      <c r="K221" s="20">
        <f>F221/B221*100</f>
        <v>0</v>
      </c>
      <c r="L221" s="18"/>
      <c r="M221" s="3"/>
    </row>
    <row r="222" spans="1:13" ht="81.599999999999994" customHeight="1" x14ac:dyDescent="0.25">
      <c r="A222" s="57" t="s">
        <v>179</v>
      </c>
      <c r="B222" s="36">
        <f t="shared" si="30"/>
        <v>3650000</v>
      </c>
      <c r="C222" s="36">
        <f>C224</f>
        <v>0</v>
      </c>
      <c r="D222" s="36">
        <f>D224</f>
        <v>0</v>
      </c>
      <c r="E222" s="36">
        <f>E224</f>
        <v>3650000</v>
      </c>
      <c r="F222" s="36">
        <f t="shared" si="31"/>
        <v>0</v>
      </c>
      <c r="G222" s="36">
        <f>G224</f>
        <v>0</v>
      </c>
      <c r="H222" s="36">
        <f>H224</f>
        <v>0</v>
      </c>
      <c r="I222" s="36">
        <f>I224</f>
        <v>0</v>
      </c>
      <c r="J222" s="36">
        <f t="shared" si="28"/>
        <v>3650000</v>
      </c>
      <c r="K222" s="20">
        <f>F222/B222*100</f>
        <v>0</v>
      </c>
      <c r="L222" s="18"/>
      <c r="M222" s="3"/>
    </row>
    <row r="223" spans="1:13" ht="30.6" x14ac:dyDescent="0.25">
      <c r="A223" s="58" t="s">
        <v>19</v>
      </c>
      <c r="B223" s="36">
        <f t="shared" si="30"/>
        <v>0</v>
      </c>
      <c r="C223" s="36"/>
      <c r="D223" s="36"/>
      <c r="E223" s="36"/>
      <c r="F223" s="36">
        <f t="shared" si="31"/>
        <v>0</v>
      </c>
      <c r="G223" s="36"/>
      <c r="H223" s="36"/>
      <c r="I223" s="36"/>
      <c r="J223" s="36">
        <f t="shared" si="28"/>
        <v>0</v>
      </c>
      <c r="K223" s="20"/>
      <c r="L223" s="18"/>
      <c r="M223" s="3"/>
    </row>
    <row r="224" spans="1:13" ht="49.2" x14ac:dyDescent="0.25">
      <c r="A224" s="49" t="s">
        <v>91</v>
      </c>
      <c r="B224" s="36">
        <f t="shared" si="30"/>
        <v>3650000</v>
      </c>
      <c r="C224" s="36"/>
      <c r="D224" s="36"/>
      <c r="E224" s="36">
        <v>3650000</v>
      </c>
      <c r="F224" s="36">
        <f t="shared" si="31"/>
        <v>0</v>
      </c>
      <c r="G224" s="36"/>
      <c r="H224" s="36"/>
      <c r="I224" s="36"/>
      <c r="J224" s="36">
        <f t="shared" si="28"/>
        <v>3650000</v>
      </c>
      <c r="K224" s="20">
        <f>F224/B224*100</f>
        <v>0</v>
      </c>
      <c r="L224" s="18"/>
      <c r="M224" s="3"/>
    </row>
    <row r="225" spans="1:13" ht="75.599999999999994" x14ac:dyDescent="0.25">
      <c r="A225" s="57" t="s">
        <v>241</v>
      </c>
      <c r="B225" s="36">
        <f t="shared" si="30"/>
        <v>2834500</v>
      </c>
      <c r="C225" s="36">
        <f>C227</f>
        <v>0</v>
      </c>
      <c r="D225" s="36">
        <f>D227</f>
        <v>0</v>
      </c>
      <c r="E225" s="36">
        <f>E227</f>
        <v>2834500</v>
      </c>
      <c r="F225" s="36">
        <f t="shared" si="31"/>
        <v>0</v>
      </c>
      <c r="G225" s="36">
        <f>G227</f>
        <v>0</v>
      </c>
      <c r="H225" s="36">
        <f>H227</f>
        <v>0</v>
      </c>
      <c r="I225" s="36">
        <f>I227</f>
        <v>0</v>
      </c>
      <c r="J225" s="36">
        <f t="shared" si="28"/>
        <v>2834500</v>
      </c>
      <c r="K225" s="20">
        <f>F225/B225*100</f>
        <v>0</v>
      </c>
      <c r="L225" s="18"/>
      <c r="M225" s="3"/>
    </row>
    <row r="226" spans="1:13" ht="30.6" x14ac:dyDescent="0.25">
      <c r="A226" s="58" t="s">
        <v>19</v>
      </c>
      <c r="B226" s="36">
        <f t="shared" si="30"/>
        <v>0</v>
      </c>
      <c r="C226" s="36"/>
      <c r="D226" s="36"/>
      <c r="E226" s="36"/>
      <c r="F226" s="36">
        <f t="shared" si="31"/>
        <v>0</v>
      </c>
      <c r="G226" s="36"/>
      <c r="H226" s="36"/>
      <c r="I226" s="36"/>
      <c r="J226" s="36">
        <f t="shared" si="28"/>
        <v>0</v>
      </c>
      <c r="K226" s="20"/>
      <c r="L226" s="18"/>
      <c r="M226" s="3"/>
    </row>
    <row r="227" spans="1:13" ht="49.2" x14ac:dyDescent="0.25">
      <c r="A227" s="49" t="s">
        <v>92</v>
      </c>
      <c r="B227" s="36">
        <f t="shared" si="30"/>
        <v>2834500</v>
      </c>
      <c r="C227" s="36"/>
      <c r="D227" s="36"/>
      <c r="E227" s="36">
        <v>2834500</v>
      </c>
      <c r="F227" s="36">
        <f t="shared" si="31"/>
        <v>0</v>
      </c>
      <c r="G227" s="36"/>
      <c r="H227" s="36"/>
      <c r="I227" s="36"/>
      <c r="J227" s="36">
        <f t="shared" si="28"/>
        <v>2834500</v>
      </c>
      <c r="K227" s="20">
        <f>F227/B227*100</f>
        <v>0</v>
      </c>
      <c r="L227" s="18"/>
      <c r="M227" s="3"/>
    </row>
    <row r="228" spans="1:13" ht="73.8" x14ac:dyDescent="0.25">
      <c r="A228" s="40" t="s">
        <v>53</v>
      </c>
      <c r="B228" s="36">
        <f t="shared" si="30"/>
        <v>379100</v>
      </c>
      <c r="C228" s="36">
        <f>C229</f>
        <v>0</v>
      </c>
      <c r="D228" s="36">
        <f>D229</f>
        <v>0</v>
      </c>
      <c r="E228" s="36">
        <f>E229</f>
        <v>379100</v>
      </c>
      <c r="F228" s="36">
        <f t="shared" si="31"/>
        <v>0</v>
      </c>
      <c r="G228" s="36">
        <f>G229</f>
        <v>0</v>
      </c>
      <c r="H228" s="36">
        <f>H229</f>
        <v>0</v>
      </c>
      <c r="I228" s="36">
        <f>I229</f>
        <v>0</v>
      </c>
      <c r="J228" s="36">
        <f t="shared" si="28"/>
        <v>379100</v>
      </c>
      <c r="K228" s="20">
        <f>F228/B228*100</f>
        <v>0</v>
      </c>
      <c r="L228" s="18"/>
      <c r="M228" s="3"/>
    </row>
    <row r="229" spans="1:13" ht="100.8" x14ac:dyDescent="0.25">
      <c r="A229" s="44" t="s">
        <v>194</v>
      </c>
      <c r="B229" s="36">
        <f t="shared" si="30"/>
        <v>379100</v>
      </c>
      <c r="C229" s="36">
        <f>C231+C232</f>
        <v>0</v>
      </c>
      <c r="D229" s="36">
        <f>D231+D232</f>
        <v>0</v>
      </c>
      <c r="E229" s="36">
        <f>E231+E232</f>
        <v>379100</v>
      </c>
      <c r="F229" s="36">
        <f t="shared" si="31"/>
        <v>0</v>
      </c>
      <c r="G229" s="36">
        <f>G231+G232</f>
        <v>0</v>
      </c>
      <c r="H229" s="36">
        <f>H231+H232</f>
        <v>0</v>
      </c>
      <c r="I229" s="36">
        <f>I231+I232</f>
        <v>0</v>
      </c>
      <c r="J229" s="36">
        <f t="shared" si="28"/>
        <v>379100</v>
      </c>
      <c r="K229" s="20">
        <f>F229/B229*100</f>
        <v>0</v>
      </c>
      <c r="L229" s="18"/>
      <c r="M229" s="3"/>
    </row>
    <row r="230" spans="1:13" ht="30.6" x14ac:dyDescent="0.25">
      <c r="A230" s="82" t="s">
        <v>19</v>
      </c>
      <c r="B230" s="36">
        <f t="shared" si="30"/>
        <v>0</v>
      </c>
      <c r="C230" s="36"/>
      <c r="D230" s="36"/>
      <c r="E230" s="36"/>
      <c r="F230" s="36">
        <f t="shared" si="31"/>
        <v>0</v>
      </c>
      <c r="G230" s="36"/>
      <c r="H230" s="36"/>
      <c r="I230" s="36"/>
      <c r="J230" s="36">
        <f t="shared" si="28"/>
        <v>0</v>
      </c>
      <c r="K230" s="20"/>
      <c r="L230" s="18"/>
      <c r="M230" s="3"/>
    </row>
    <row r="231" spans="1:13" ht="30.6" x14ac:dyDescent="0.25">
      <c r="A231" s="49" t="s">
        <v>195</v>
      </c>
      <c r="B231" s="36">
        <f t="shared" si="30"/>
        <v>29100</v>
      </c>
      <c r="C231" s="36"/>
      <c r="D231" s="36"/>
      <c r="E231" s="36">
        <v>29100</v>
      </c>
      <c r="F231" s="36">
        <f t="shared" si="31"/>
        <v>0</v>
      </c>
      <c r="G231" s="36"/>
      <c r="H231" s="36"/>
      <c r="I231" s="36"/>
      <c r="J231" s="36">
        <f t="shared" si="28"/>
        <v>29100</v>
      </c>
      <c r="K231" s="20">
        <f t="shared" ref="K231:K236" si="33">F231/B231*100</f>
        <v>0</v>
      </c>
      <c r="L231" s="18"/>
      <c r="M231" s="3"/>
    </row>
    <row r="232" spans="1:13" ht="49.8" x14ac:dyDescent="0.25">
      <c r="A232" s="58" t="s">
        <v>196</v>
      </c>
      <c r="B232" s="36">
        <f t="shared" si="30"/>
        <v>350000</v>
      </c>
      <c r="C232" s="36"/>
      <c r="D232" s="36"/>
      <c r="E232" s="36">
        <v>350000</v>
      </c>
      <c r="F232" s="36">
        <f t="shared" si="31"/>
        <v>0</v>
      </c>
      <c r="G232" s="36"/>
      <c r="H232" s="36"/>
      <c r="I232" s="36"/>
      <c r="J232" s="36">
        <f t="shared" si="28"/>
        <v>350000</v>
      </c>
      <c r="K232" s="20">
        <f t="shared" si="33"/>
        <v>0</v>
      </c>
      <c r="L232" s="18"/>
      <c r="M232" s="3"/>
    </row>
    <row r="233" spans="1:13" ht="32.25" customHeight="1" x14ac:dyDescent="0.25">
      <c r="A233" s="38" t="s">
        <v>8</v>
      </c>
      <c r="B233" s="33">
        <f t="shared" ref="B233:I233" si="34">B234+B274</f>
        <v>779279084.56999993</v>
      </c>
      <c r="C233" s="33">
        <f t="shared" si="34"/>
        <v>647450100</v>
      </c>
      <c r="D233" s="33">
        <f t="shared" si="34"/>
        <v>93179474</v>
      </c>
      <c r="E233" s="33">
        <f t="shared" si="34"/>
        <v>38649510.57</v>
      </c>
      <c r="F233" s="33">
        <f t="shared" si="34"/>
        <v>357923104</v>
      </c>
      <c r="G233" s="33">
        <f t="shared" si="34"/>
        <v>251257546.49000001</v>
      </c>
      <c r="H233" s="33">
        <f t="shared" si="34"/>
        <v>82630897.590000004</v>
      </c>
      <c r="I233" s="33">
        <f t="shared" si="34"/>
        <v>24034659.920000002</v>
      </c>
      <c r="J233" s="33">
        <f t="shared" si="28"/>
        <v>421355980.56999993</v>
      </c>
      <c r="K233" s="19">
        <f t="shared" si="33"/>
        <v>45.930028289864751</v>
      </c>
    </row>
    <row r="234" spans="1:13" ht="26.25" customHeight="1" x14ac:dyDescent="0.25">
      <c r="A234" s="53" t="s">
        <v>6</v>
      </c>
      <c r="B234" s="34">
        <f t="shared" ref="B234:B276" si="35">C234+D234+E234</f>
        <v>444657674</v>
      </c>
      <c r="C234" s="34">
        <f>C235</f>
        <v>431351700</v>
      </c>
      <c r="D234" s="34">
        <f>D235</f>
        <v>2230574</v>
      </c>
      <c r="E234" s="34">
        <f>E235</f>
        <v>11075400</v>
      </c>
      <c r="F234" s="34">
        <f t="shared" ref="F234:F276" si="36">G234+H234+I234</f>
        <v>36733775.400000006</v>
      </c>
      <c r="G234" s="34">
        <f>G235</f>
        <v>35159146.490000002</v>
      </c>
      <c r="H234" s="34">
        <f>H235</f>
        <v>177554.84</v>
      </c>
      <c r="I234" s="34">
        <f>I235</f>
        <v>1397074.0699999998</v>
      </c>
      <c r="J234" s="35">
        <f t="shared" si="28"/>
        <v>407923898.60000002</v>
      </c>
      <c r="K234" s="21">
        <f t="shared" si="33"/>
        <v>8.2611360486719061</v>
      </c>
    </row>
    <row r="235" spans="1:13" ht="73.8" x14ac:dyDescent="0.25">
      <c r="A235" s="17" t="s">
        <v>53</v>
      </c>
      <c r="B235" s="34">
        <f t="shared" si="35"/>
        <v>444657674</v>
      </c>
      <c r="C235" s="34">
        <f>C236+C242+++C248+C255+C261+C267</f>
        <v>431351700</v>
      </c>
      <c r="D235" s="34">
        <f>D236+D242+++D248+D255+D261+D267</f>
        <v>2230574</v>
      </c>
      <c r="E235" s="34">
        <f>E236+E242+++E248+E255+E261+E267</f>
        <v>11075400</v>
      </c>
      <c r="F235" s="34">
        <f t="shared" si="36"/>
        <v>36733775.400000006</v>
      </c>
      <c r="G235" s="34">
        <f>G236+G242+++G248+G255+G261+G267</f>
        <v>35159146.490000002</v>
      </c>
      <c r="H235" s="34">
        <f>H236+H242+++H248+H255+H261+H267</f>
        <v>177554.84</v>
      </c>
      <c r="I235" s="34">
        <f>I236+I242+++I248+I255+I261+I267</f>
        <v>1397074.0699999998</v>
      </c>
      <c r="J235" s="35">
        <f t="shared" si="28"/>
        <v>407923898.60000002</v>
      </c>
      <c r="K235" s="21">
        <f t="shared" si="33"/>
        <v>8.2611360486719061</v>
      </c>
    </row>
    <row r="236" spans="1:13" ht="106.8" customHeight="1" x14ac:dyDescent="0.25">
      <c r="A236" s="45" t="s">
        <v>111</v>
      </c>
      <c r="B236" s="36">
        <f t="shared" si="35"/>
        <v>49350000</v>
      </c>
      <c r="C236" s="36">
        <f>C238+C239+C240+C241</f>
        <v>48510000</v>
      </c>
      <c r="D236" s="36">
        <f>D238+D239+D240+D241</f>
        <v>245000</v>
      </c>
      <c r="E236" s="36">
        <f>E238+E239+E240+E241</f>
        <v>595000</v>
      </c>
      <c r="F236" s="36">
        <f t="shared" si="36"/>
        <v>15652509.659999998</v>
      </c>
      <c r="G236" s="36">
        <f>G238+G239+G240+G241</f>
        <v>15496000.08</v>
      </c>
      <c r="H236" s="36">
        <f>H238+H239+H240+H241</f>
        <v>78254.789999999994</v>
      </c>
      <c r="I236" s="36">
        <f>I238+I239+I240+I241</f>
        <v>78254.789999999994</v>
      </c>
      <c r="J236" s="36">
        <f t="shared" si="28"/>
        <v>33697490.340000004</v>
      </c>
      <c r="K236" s="20">
        <f t="shared" si="33"/>
        <v>31.717344802431608</v>
      </c>
    </row>
    <row r="237" spans="1:13" ht="30.6" x14ac:dyDescent="0.25">
      <c r="A237" s="42" t="s">
        <v>21</v>
      </c>
      <c r="B237" s="36">
        <f t="shared" si="35"/>
        <v>0</v>
      </c>
      <c r="C237" s="36"/>
      <c r="D237" s="36"/>
      <c r="E237" s="36"/>
      <c r="F237" s="36">
        <f t="shared" si="36"/>
        <v>0</v>
      </c>
      <c r="G237" s="36"/>
      <c r="H237" s="36"/>
      <c r="I237" s="36"/>
      <c r="J237" s="36">
        <f t="shared" si="28"/>
        <v>0</v>
      </c>
      <c r="K237" s="20"/>
    </row>
    <row r="238" spans="1:13" ht="49.2" x14ac:dyDescent="0.25">
      <c r="A238" s="43" t="s">
        <v>124</v>
      </c>
      <c r="B238" s="36">
        <f t="shared" si="35"/>
        <v>350000</v>
      </c>
      <c r="C238" s="36"/>
      <c r="D238" s="36"/>
      <c r="E238" s="36">
        <v>350000</v>
      </c>
      <c r="F238" s="36">
        <f t="shared" si="36"/>
        <v>0</v>
      </c>
      <c r="G238" s="36"/>
      <c r="H238" s="36"/>
      <c r="I238" s="36"/>
      <c r="J238" s="36">
        <f t="shared" si="28"/>
        <v>350000</v>
      </c>
      <c r="K238" s="20">
        <f>F238/B238*100</f>
        <v>0</v>
      </c>
    </row>
    <row r="239" spans="1:13" ht="49.2" x14ac:dyDescent="0.25">
      <c r="A239" s="43" t="s">
        <v>240</v>
      </c>
      <c r="B239" s="36">
        <f t="shared" si="35"/>
        <v>245000</v>
      </c>
      <c r="C239" s="36"/>
      <c r="D239" s="36"/>
      <c r="E239" s="36">
        <v>245000</v>
      </c>
      <c r="F239" s="36">
        <f t="shared" si="36"/>
        <v>78254.789999999994</v>
      </c>
      <c r="G239" s="36"/>
      <c r="H239" s="36"/>
      <c r="I239" s="36">
        <v>78254.789999999994</v>
      </c>
      <c r="J239" s="36">
        <f t="shared" si="28"/>
        <v>166745.21000000002</v>
      </c>
      <c r="K239" s="20">
        <f>F239/B239*100</f>
        <v>31.940730612244895</v>
      </c>
    </row>
    <row r="240" spans="1:13" ht="49.2" x14ac:dyDescent="0.25">
      <c r="A240" s="43" t="s">
        <v>239</v>
      </c>
      <c r="B240" s="36">
        <f t="shared" si="35"/>
        <v>245000</v>
      </c>
      <c r="C240" s="36"/>
      <c r="D240" s="36">
        <v>245000</v>
      </c>
      <c r="E240" s="36"/>
      <c r="F240" s="36">
        <f t="shared" si="36"/>
        <v>78254.789999999994</v>
      </c>
      <c r="G240" s="36"/>
      <c r="H240" s="36">
        <v>78254.789999999994</v>
      </c>
      <c r="I240" s="36"/>
      <c r="J240" s="36">
        <f t="shared" si="28"/>
        <v>166745.21000000002</v>
      </c>
      <c r="K240" s="20">
        <f>F240/B240*100</f>
        <v>31.940730612244895</v>
      </c>
    </row>
    <row r="241" spans="1:11" ht="49.2" x14ac:dyDescent="0.25">
      <c r="A241" s="43" t="s">
        <v>238</v>
      </c>
      <c r="B241" s="36">
        <f t="shared" si="35"/>
        <v>48510000</v>
      </c>
      <c r="C241" s="36">
        <v>48510000</v>
      </c>
      <c r="D241" s="36"/>
      <c r="E241" s="36"/>
      <c r="F241" s="36">
        <f t="shared" si="36"/>
        <v>15496000.08</v>
      </c>
      <c r="G241" s="36">
        <v>15496000.08</v>
      </c>
      <c r="H241" s="36"/>
      <c r="I241" s="36"/>
      <c r="J241" s="36">
        <f t="shared" si="28"/>
        <v>33013999.920000002</v>
      </c>
      <c r="K241" s="20">
        <f>F241/B241*100</f>
        <v>31.943929251700681</v>
      </c>
    </row>
    <row r="242" spans="1:11" ht="50.4" x14ac:dyDescent="0.25">
      <c r="A242" s="45" t="s">
        <v>61</v>
      </c>
      <c r="B242" s="36">
        <f t="shared" si="35"/>
        <v>83125780</v>
      </c>
      <c r="C242" s="36">
        <f>C244+C245+C246+C247</f>
        <v>80710560</v>
      </c>
      <c r="D242" s="36">
        <f>D244+D245+D246+D247</f>
        <v>407610</v>
      </c>
      <c r="E242" s="36">
        <f>E244+E245+E246+E247</f>
        <v>2007610</v>
      </c>
      <c r="F242" s="36">
        <f t="shared" si="36"/>
        <v>207443.51</v>
      </c>
      <c r="G242" s="36">
        <f>G244+G245+G246+G247</f>
        <v>0</v>
      </c>
      <c r="H242" s="36">
        <f>H244+H245+H246+H247</f>
        <v>0</v>
      </c>
      <c r="I242" s="36">
        <f>I244+I245+I246+I247</f>
        <v>207443.51</v>
      </c>
      <c r="J242" s="36">
        <f t="shared" si="28"/>
        <v>82918336.489999995</v>
      </c>
      <c r="K242" s="20">
        <f>F242/B242*100</f>
        <v>0.24955376057824663</v>
      </c>
    </row>
    <row r="243" spans="1:11" ht="34.200000000000003" customHeight="1" x14ac:dyDescent="0.25">
      <c r="A243" s="42" t="s">
        <v>19</v>
      </c>
      <c r="B243" s="36">
        <f t="shared" si="35"/>
        <v>0</v>
      </c>
      <c r="C243" s="36"/>
      <c r="D243" s="36"/>
      <c r="E243" s="36"/>
      <c r="F243" s="36">
        <f t="shared" si="36"/>
        <v>0</v>
      </c>
      <c r="G243" s="36"/>
      <c r="H243" s="36"/>
      <c r="I243" s="36"/>
      <c r="J243" s="35">
        <f t="shared" si="28"/>
        <v>0</v>
      </c>
      <c r="K243" s="20"/>
    </row>
    <row r="244" spans="1:11" ht="49.2" x14ac:dyDescent="0.25">
      <c r="A244" s="43" t="s">
        <v>93</v>
      </c>
      <c r="B244" s="36">
        <f t="shared" si="35"/>
        <v>1600000</v>
      </c>
      <c r="C244" s="36"/>
      <c r="D244" s="36"/>
      <c r="E244" s="36">
        <v>1600000</v>
      </c>
      <c r="F244" s="36">
        <f t="shared" si="36"/>
        <v>207443.51</v>
      </c>
      <c r="G244" s="36"/>
      <c r="H244" s="36"/>
      <c r="I244" s="36">
        <v>207443.51</v>
      </c>
      <c r="J244" s="36">
        <f t="shared" si="28"/>
        <v>1392556.49</v>
      </c>
      <c r="K244" s="20">
        <f>F244/B244*100</f>
        <v>12.965219375</v>
      </c>
    </row>
    <row r="245" spans="1:11" ht="49.2" x14ac:dyDescent="0.25">
      <c r="A245" s="43" t="s">
        <v>212</v>
      </c>
      <c r="B245" s="36">
        <f t="shared" si="35"/>
        <v>407610</v>
      </c>
      <c r="C245" s="36"/>
      <c r="D245" s="36"/>
      <c r="E245" s="36">
        <v>407610</v>
      </c>
      <c r="F245" s="36">
        <f t="shared" si="36"/>
        <v>0</v>
      </c>
      <c r="G245" s="36"/>
      <c r="H245" s="36"/>
      <c r="I245" s="36"/>
      <c r="J245" s="36">
        <f t="shared" si="28"/>
        <v>407610</v>
      </c>
      <c r="K245" s="20">
        <f>F245/B245*100</f>
        <v>0</v>
      </c>
    </row>
    <row r="246" spans="1:11" ht="49.2" x14ac:dyDescent="0.25">
      <c r="A246" s="43" t="s">
        <v>213</v>
      </c>
      <c r="B246" s="36">
        <f t="shared" si="35"/>
        <v>407610</v>
      </c>
      <c r="C246" s="36"/>
      <c r="D246" s="36">
        <v>407610</v>
      </c>
      <c r="E246" s="36"/>
      <c r="F246" s="36">
        <f t="shared" si="36"/>
        <v>0</v>
      </c>
      <c r="G246" s="36"/>
      <c r="H246" s="36"/>
      <c r="I246" s="36"/>
      <c r="J246" s="36">
        <f t="shared" si="28"/>
        <v>407610</v>
      </c>
      <c r="K246" s="20">
        <f>F246/B246*100</f>
        <v>0</v>
      </c>
    </row>
    <row r="247" spans="1:11" ht="49.2" x14ac:dyDescent="0.25">
      <c r="A247" s="43" t="s">
        <v>231</v>
      </c>
      <c r="B247" s="36">
        <f t="shared" si="35"/>
        <v>80710560</v>
      </c>
      <c r="C247" s="36">
        <v>80710560</v>
      </c>
      <c r="D247" s="36"/>
      <c r="E247" s="36"/>
      <c r="F247" s="36">
        <f t="shared" si="36"/>
        <v>0</v>
      </c>
      <c r="G247" s="36"/>
      <c r="H247" s="36"/>
      <c r="I247" s="36"/>
      <c r="J247" s="36">
        <f t="shared" si="28"/>
        <v>80710560</v>
      </c>
      <c r="K247" s="20">
        <f>F247/B247*100</f>
        <v>0</v>
      </c>
    </row>
    <row r="248" spans="1:11" ht="100.8" x14ac:dyDescent="0.25">
      <c r="A248" s="45" t="s">
        <v>62</v>
      </c>
      <c r="B248" s="36">
        <f>C248+D248+E248</f>
        <v>96249703</v>
      </c>
      <c r="C248" s="36">
        <f>C250+C251+C252+C253+C254</f>
        <v>94837670</v>
      </c>
      <c r="D248" s="36">
        <f>D250+D251+D252+D253+D254</f>
        <v>531033</v>
      </c>
      <c r="E248" s="36">
        <f t="shared" ref="E248" si="37">E250+E251+E252+E253+E254</f>
        <v>881000</v>
      </c>
      <c r="F248" s="36">
        <f t="shared" si="36"/>
        <v>19901469.990000002</v>
      </c>
      <c r="G248" s="36">
        <f>G250+G251+G252+G253+G254</f>
        <v>19663146.41</v>
      </c>
      <c r="H248" s="36">
        <f t="shared" ref="H248:I248" si="38">H250+H251+H252+H253+H254</f>
        <v>99300.05</v>
      </c>
      <c r="I248" s="36">
        <f t="shared" si="38"/>
        <v>139023.53</v>
      </c>
      <c r="J248" s="36">
        <f t="shared" si="28"/>
        <v>76348233.00999999</v>
      </c>
      <c r="K248" s="20">
        <f>F248/B248*100</f>
        <v>20.676915740716627</v>
      </c>
    </row>
    <row r="249" spans="1:11" ht="31.2" customHeight="1" x14ac:dyDescent="0.25">
      <c r="A249" s="42" t="s">
        <v>19</v>
      </c>
      <c r="B249" s="36">
        <f t="shared" si="35"/>
        <v>0</v>
      </c>
      <c r="C249" s="36"/>
      <c r="D249" s="36"/>
      <c r="E249" s="36"/>
      <c r="F249" s="36">
        <f t="shared" si="36"/>
        <v>0</v>
      </c>
      <c r="G249" s="36"/>
      <c r="H249" s="36"/>
      <c r="I249" s="36"/>
      <c r="J249" s="35">
        <f t="shared" si="28"/>
        <v>0</v>
      </c>
      <c r="K249" s="20"/>
    </row>
    <row r="250" spans="1:11" ht="49.2" x14ac:dyDescent="0.25">
      <c r="A250" s="43" t="s">
        <v>94</v>
      </c>
      <c r="B250" s="36">
        <f t="shared" si="35"/>
        <v>402027</v>
      </c>
      <c r="C250" s="36"/>
      <c r="D250" s="36"/>
      <c r="E250" s="36">
        <v>402027</v>
      </c>
      <c r="F250" s="36">
        <f t="shared" si="36"/>
        <v>39723.480000000003</v>
      </c>
      <c r="G250" s="36"/>
      <c r="H250" s="36"/>
      <c r="I250" s="36">
        <v>39723.480000000003</v>
      </c>
      <c r="J250" s="36">
        <f t="shared" si="28"/>
        <v>362303.52</v>
      </c>
      <c r="K250" s="20">
        <f t="shared" ref="K250:K255" si="39">F250/B250*100</f>
        <v>9.8807990508100207</v>
      </c>
    </row>
    <row r="251" spans="1:11" ht="30.6" x14ac:dyDescent="0.25">
      <c r="A251" s="43" t="s">
        <v>252</v>
      </c>
      <c r="B251" s="36">
        <f t="shared" ref="B251" si="40">C251+D251+E251</f>
        <v>52060</v>
      </c>
      <c r="C251" s="36"/>
      <c r="D251" s="36">
        <v>52060</v>
      </c>
      <c r="E251" s="36"/>
      <c r="F251" s="36">
        <f t="shared" ref="F251" si="41">G251+H251+I251</f>
        <v>0</v>
      </c>
      <c r="G251" s="36"/>
      <c r="H251" s="36"/>
      <c r="I251" s="36"/>
      <c r="J251" s="36">
        <f t="shared" ref="J251" si="42">B251-F251</f>
        <v>52060</v>
      </c>
      <c r="K251" s="20">
        <f t="shared" si="39"/>
        <v>0</v>
      </c>
    </row>
    <row r="252" spans="1:11" ht="49.2" x14ac:dyDescent="0.25">
      <c r="A252" s="43" t="s">
        <v>214</v>
      </c>
      <c r="B252" s="36">
        <f t="shared" si="35"/>
        <v>478973</v>
      </c>
      <c r="C252" s="36"/>
      <c r="D252" s="36"/>
      <c r="E252" s="36">
        <v>478973</v>
      </c>
      <c r="F252" s="36">
        <f t="shared" si="36"/>
        <v>99300.05</v>
      </c>
      <c r="G252" s="36"/>
      <c r="H252" s="36"/>
      <c r="I252" s="36">
        <v>99300.05</v>
      </c>
      <c r="J252" s="36">
        <f t="shared" si="28"/>
        <v>379672.95</v>
      </c>
      <c r="K252" s="20">
        <f t="shared" si="39"/>
        <v>20.731867975856677</v>
      </c>
    </row>
    <row r="253" spans="1:11" ht="49.2" x14ac:dyDescent="0.25">
      <c r="A253" s="43" t="s">
        <v>215</v>
      </c>
      <c r="B253" s="36">
        <f t="shared" si="35"/>
        <v>478973</v>
      </c>
      <c r="C253" s="36"/>
      <c r="D253" s="36">
        <v>478973</v>
      </c>
      <c r="E253" s="36"/>
      <c r="F253" s="36">
        <f t="shared" si="36"/>
        <v>99300.05</v>
      </c>
      <c r="G253" s="36"/>
      <c r="H253" s="36">
        <v>99300.05</v>
      </c>
      <c r="I253" s="36"/>
      <c r="J253" s="36">
        <f t="shared" si="28"/>
        <v>379672.95</v>
      </c>
      <c r="K253" s="20">
        <f t="shared" si="39"/>
        <v>20.731867975856677</v>
      </c>
    </row>
    <row r="254" spans="1:11" ht="49.2" x14ac:dyDescent="0.25">
      <c r="A254" s="43" t="s">
        <v>216</v>
      </c>
      <c r="B254" s="36">
        <f t="shared" si="35"/>
        <v>94837670</v>
      </c>
      <c r="C254" s="36">
        <v>94837670</v>
      </c>
      <c r="D254" s="36"/>
      <c r="E254" s="36"/>
      <c r="F254" s="36">
        <f t="shared" si="36"/>
        <v>19663146.41</v>
      </c>
      <c r="G254" s="36">
        <v>19663146.41</v>
      </c>
      <c r="H254" s="36"/>
      <c r="I254" s="36"/>
      <c r="J254" s="36">
        <f t="shared" si="28"/>
        <v>75174523.590000004</v>
      </c>
      <c r="K254" s="20">
        <f t="shared" si="39"/>
        <v>20.733476908490054</v>
      </c>
    </row>
    <row r="255" spans="1:11" ht="100.8" x14ac:dyDescent="0.25">
      <c r="A255" s="45" t="s">
        <v>63</v>
      </c>
      <c r="B255" s="36">
        <f t="shared" si="35"/>
        <v>102242091</v>
      </c>
      <c r="C255" s="36">
        <f>C257+C258+C259+C260</f>
        <v>100873230</v>
      </c>
      <c r="D255" s="36">
        <f>D257+D258+D259+D260</f>
        <v>509451</v>
      </c>
      <c r="E255" s="36">
        <f>E257+E258+E259+E260</f>
        <v>859410</v>
      </c>
      <c r="F255" s="36">
        <f t="shared" si="36"/>
        <v>0</v>
      </c>
      <c r="G255" s="36">
        <f>G257+G258+G259+G260</f>
        <v>0</v>
      </c>
      <c r="H255" s="36">
        <f>H257+H258+H259+H260</f>
        <v>0</v>
      </c>
      <c r="I255" s="36">
        <f>I257+I258+I259+I260</f>
        <v>0</v>
      </c>
      <c r="J255" s="36">
        <f t="shared" si="28"/>
        <v>102242091</v>
      </c>
      <c r="K255" s="20">
        <f t="shared" si="39"/>
        <v>0</v>
      </c>
    </row>
    <row r="256" spans="1:11" ht="31.2" customHeight="1" x14ac:dyDescent="0.25">
      <c r="A256" s="42" t="s">
        <v>19</v>
      </c>
      <c r="B256" s="36">
        <f t="shared" si="35"/>
        <v>0</v>
      </c>
      <c r="C256" s="36"/>
      <c r="D256" s="36"/>
      <c r="E256" s="36"/>
      <c r="F256" s="36">
        <f t="shared" si="36"/>
        <v>0</v>
      </c>
      <c r="G256" s="36"/>
      <c r="H256" s="36"/>
      <c r="I256" s="36"/>
      <c r="J256" s="35">
        <f t="shared" si="28"/>
        <v>0</v>
      </c>
      <c r="K256" s="20"/>
    </row>
    <row r="257" spans="1:11" ht="49.2" x14ac:dyDescent="0.25">
      <c r="A257" s="43" t="s">
        <v>95</v>
      </c>
      <c r="B257" s="36">
        <f t="shared" si="35"/>
        <v>349959</v>
      </c>
      <c r="C257" s="36"/>
      <c r="D257" s="36"/>
      <c r="E257" s="36">
        <v>349959</v>
      </c>
      <c r="F257" s="36">
        <f t="shared" si="36"/>
        <v>0</v>
      </c>
      <c r="G257" s="36"/>
      <c r="H257" s="36"/>
      <c r="I257" s="36"/>
      <c r="J257" s="36">
        <f t="shared" si="28"/>
        <v>349959</v>
      </c>
      <c r="K257" s="20">
        <f>F257/B257*100</f>
        <v>0</v>
      </c>
    </row>
    <row r="258" spans="1:11" ht="49.2" x14ac:dyDescent="0.25">
      <c r="A258" s="43" t="s">
        <v>217</v>
      </c>
      <c r="B258" s="36">
        <f t="shared" si="35"/>
        <v>509451</v>
      </c>
      <c r="C258" s="36"/>
      <c r="D258" s="36"/>
      <c r="E258" s="36">
        <v>509451</v>
      </c>
      <c r="F258" s="36">
        <f t="shared" si="36"/>
        <v>0</v>
      </c>
      <c r="G258" s="36"/>
      <c r="H258" s="36"/>
      <c r="I258" s="36"/>
      <c r="J258" s="36">
        <f t="shared" si="28"/>
        <v>509451</v>
      </c>
      <c r="K258" s="20">
        <f>F258/B258*100</f>
        <v>0</v>
      </c>
    </row>
    <row r="259" spans="1:11" ht="49.2" x14ac:dyDescent="0.25">
      <c r="A259" s="43" t="s">
        <v>218</v>
      </c>
      <c r="B259" s="36">
        <f t="shared" si="35"/>
        <v>509451</v>
      </c>
      <c r="C259" s="36"/>
      <c r="D259" s="36">
        <v>509451</v>
      </c>
      <c r="E259" s="36"/>
      <c r="F259" s="36">
        <f t="shared" si="36"/>
        <v>0</v>
      </c>
      <c r="G259" s="36"/>
      <c r="H259" s="36"/>
      <c r="I259" s="36"/>
      <c r="J259" s="36">
        <f t="shared" si="28"/>
        <v>509451</v>
      </c>
      <c r="K259" s="20">
        <f>F259/B259*100</f>
        <v>0</v>
      </c>
    </row>
    <row r="260" spans="1:11" ht="49.2" x14ac:dyDescent="0.25">
      <c r="A260" s="43" t="s">
        <v>219</v>
      </c>
      <c r="B260" s="36">
        <f t="shared" si="35"/>
        <v>100873230</v>
      </c>
      <c r="C260" s="36">
        <v>100873230</v>
      </c>
      <c r="D260" s="36"/>
      <c r="E260" s="36"/>
      <c r="F260" s="36">
        <f t="shared" si="36"/>
        <v>0</v>
      </c>
      <c r="G260" s="36"/>
      <c r="H260" s="36"/>
      <c r="I260" s="36"/>
      <c r="J260" s="36">
        <f t="shared" si="28"/>
        <v>100873230</v>
      </c>
      <c r="K260" s="20">
        <f>F260/B260*100</f>
        <v>0</v>
      </c>
    </row>
    <row r="261" spans="1:11" ht="76.8" customHeight="1" x14ac:dyDescent="0.25">
      <c r="A261" s="45" t="s">
        <v>125</v>
      </c>
      <c r="B261" s="36">
        <f t="shared" si="35"/>
        <v>65883100</v>
      </c>
      <c r="C261" s="36">
        <f>C263+C264+C265+C266</f>
        <v>63595620</v>
      </c>
      <c r="D261" s="36">
        <f>D263+D264+D265+D266</f>
        <v>321190</v>
      </c>
      <c r="E261" s="36">
        <f>E263+E264+E265+E266</f>
        <v>1966290</v>
      </c>
      <c r="F261" s="36">
        <f t="shared" si="36"/>
        <v>178711.11</v>
      </c>
      <c r="G261" s="36">
        <f>G263+G264+G265+G266</f>
        <v>0</v>
      </c>
      <c r="H261" s="36">
        <f>H263+H264+H265+H266</f>
        <v>0</v>
      </c>
      <c r="I261" s="36">
        <f>I263+I264+I265+I266</f>
        <v>178711.11</v>
      </c>
      <c r="J261" s="36">
        <f t="shared" si="28"/>
        <v>65704388.890000001</v>
      </c>
      <c r="K261" s="20">
        <f>F261/B261*100</f>
        <v>0.27125485898508112</v>
      </c>
    </row>
    <row r="262" spans="1:11" ht="30.6" x14ac:dyDescent="0.25">
      <c r="A262" s="42" t="s">
        <v>21</v>
      </c>
      <c r="B262" s="36">
        <f t="shared" si="35"/>
        <v>0</v>
      </c>
      <c r="C262" s="36"/>
      <c r="D262" s="36"/>
      <c r="E262" s="36"/>
      <c r="F262" s="36">
        <f t="shared" si="36"/>
        <v>0</v>
      </c>
      <c r="G262" s="36"/>
      <c r="H262" s="36"/>
      <c r="I262" s="36"/>
      <c r="J262" s="36">
        <f t="shared" si="28"/>
        <v>0</v>
      </c>
      <c r="K262" s="20"/>
    </row>
    <row r="263" spans="1:11" ht="49.2" x14ac:dyDescent="0.25">
      <c r="A263" s="43" t="s">
        <v>97</v>
      </c>
      <c r="B263" s="36">
        <f t="shared" si="35"/>
        <v>1645100</v>
      </c>
      <c r="C263" s="36"/>
      <c r="D263" s="36"/>
      <c r="E263" s="36">
        <v>1645100</v>
      </c>
      <c r="F263" s="36">
        <f t="shared" si="36"/>
        <v>178711.11</v>
      </c>
      <c r="G263" s="36"/>
      <c r="H263" s="36"/>
      <c r="I263" s="36">
        <v>178711.11</v>
      </c>
      <c r="J263" s="36">
        <f t="shared" si="28"/>
        <v>1466388.8900000001</v>
      </c>
      <c r="K263" s="20">
        <f>F263/B263*100</f>
        <v>10.863236885295725</v>
      </c>
    </row>
    <row r="264" spans="1:11" ht="49.2" x14ac:dyDescent="0.25">
      <c r="A264" s="43" t="s">
        <v>237</v>
      </c>
      <c r="B264" s="36">
        <f t="shared" si="35"/>
        <v>321190</v>
      </c>
      <c r="C264" s="36"/>
      <c r="D264" s="36"/>
      <c r="E264" s="36">
        <v>321190</v>
      </c>
      <c r="F264" s="36">
        <f t="shared" si="36"/>
        <v>0</v>
      </c>
      <c r="G264" s="36"/>
      <c r="H264" s="36"/>
      <c r="I264" s="36"/>
      <c r="J264" s="36">
        <f t="shared" si="28"/>
        <v>321190</v>
      </c>
      <c r="K264" s="20">
        <f>F264/B264*100</f>
        <v>0</v>
      </c>
    </row>
    <row r="265" spans="1:11" ht="49.2" x14ac:dyDescent="0.25">
      <c r="A265" s="43" t="s">
        <v>236</v>
      </c>
      <c r="B265" s="36">
        <f t="shared" si="35"/>
        <v>321190</v>
      </c>
      <c r="C265" s="36"/>
      <c r="D265" s="36">
        <v>321190</v>
      </c>
      <c r="E265" s="36"/>
      <c r="F265" s="36">
        <f t="shared" si="36"/>
        <v>0</v>
      </c>
      <c r="G265" s="36"/>
      <c r="H265" s="36"/>
      <c r="I265" s="36"/>
      <c r="J265" s="36">
        <f t="shared" si="28"/>
        <v>321190</v>
      </c>
      <c r="K265" s="20">
        <f>F265/B265*100</f>
        <v>0</v>
      </c>
    </row>
    <row r="266" spans="1:11" ht="49.2" x14ac:dyDescent="0.25">
      <c r="A266" s="43" t="s">
        <v>235</v>
      </c>
      <c r="B266" s="36">
        <f t="shared" si="35"/>
        <v>63595620</v>
      </c>
      <c r="C266" s="36">
        <v>63595620</v>
      </c>
      <c r="D266" s="36"/>
      <c r="E266" s="36"/>
      <c r="F266" s="36">
        <f t="shared" si="36"/>
        <v>0</v>
      </c>
      <c r="G266" s="36"/>
      <c r="H266" s="36"/>
      <c r="I266" s="36"/>
      <c r="J266" s="36">
        <f t="shared" si="28"/>
        <v>63595620</v>
      </c>
      <c r="K266" s="20">
        <f>F266/B266*100</f>
        <v>0</v>
      </c>
    </row>
    <row r="267" spans="1:11" ht="79.2" customHeight="1" x14ac:dyDescent="0.25">
      <c r="A267" s="45" t="s">
        <v>126</v>
      </c>
      <c r="B267" s="36">
        <f t="shared" si="35"/>
        <v>47807000</v>
      </c>
      <c r="C267" s="36">
        <f>C269+C270+C271+C272+C273</f>
        <v>42824620</v>
      </c>
      <c r="D267" s="36">
        <f t="shared" ref="D267:E267" si="43">D269+D270+D271+D272+D273</f>
        <v>216290</v>
      </c>
      <c r="E267" s="36">
        <f t="shared" si="43"/>
        <v>4766090</v>
      </c>
      <c r="F267" s="36">
        <f t="shared" si="36"/>
        <v>793641.13</v>
      </c>
      <c r="G267" s="36">
        <f>G269+G270+G271+G272+G273</f>
        <v>0</v>
      </c>
      <c r="H267" s="36">
        <f t="shared" ref="H267:I267" si="44">H269+H270+H271+H272+H273</f>
        <v>0</v>
      </c>
      <c r="I267" s="36">
        <f t="shared" si="44"/>
        <v>793641.13</v>
      </c>
      <c r="J267" s="36">
        <f t="shared" si="28"/>
        <v>47013358.869999997</v>
      </c>
      <c r="K267" s="20">
        <f>F267/B267*100</f>
        <v>1.6600939820528373</v>
      </c>
    </row>
    <row r="268" spans="1:11" ht="30.6" x14ac:dyDescent="0.25">
      <c r="A268" s="42" t="s">
        <v>21</v>
      </c>
      <c r="B268" s="36">
        <f t="shared" si="35"/>
        <v>0</v>
      </c>
      <c r="C268" s="36"/>
      <c r="D268" s="36"/>
      <c r="E268" s="36"/>
      <c r="F268" s="36">
        <f t="shared" si="36"/>
        <v>0</v>
      </c>
      <c r="G268" s="36"/>
      <c r="H268" s="36"/>
      <c r="I268" s="36"/>
      <c r="J268" s="36">
        <f t="shared" si="28"/>
        <v>0</v>
      </c>
      <c r="K268" s="20"/>
    </row>
    <row r="269" spans="1:11" ht="49.2" x14ac:dyDescent="0.25">
      <c r="A269" s="43" t="s">
        <v>96</v>
      </c>
      <c r="B269" s="36">
        <f t="shared" si="35"/>
        <v>1306100</v>
      </c>
      <c r="C269" s="36"/>
      <c r="D269" s="36"/>
      <c r="E269" s="36">
        <v>1306100</v>
      </c>
      <c r="F269" s="36">
        <f t="shared" si="36"/>
        <v>793641.13</v>
      </c>
      <c r="G269" s="36"/>
      <c r="H269" s="36"/>
      <c r="I269" s="36">
        <v>793641.13</v>
      </c>
      <c r="J269" s="36">
        <f t="shared" si="28"/>
        <v>512458.87</v>
      </c>
      <c r="K269" s="20">
        <f t="shared" ref="K269:K276" si="45">F269/B269*100</f>
        <v>60.764193400199062</v>
      </c>
    </row>
    <row r="270" spans="1:11" ht="30.6" x14ac:dyDescent="0.25">
      <c r="A270" s="43" t="s">
        <v>253</v>
      </c>
      <c r="B270" s="36">
        <f t="shared" ref="B270" si="46">C270+D270+E270</f>
        <v>3243700</v>
      </c>
      <c r="C270" s="36"/>
      <c r="D270" s="36"/>
      <c r="E270" s="36">
        <v>3243700</v>
      </c>
      <c r="F270" s="36">
        <f t="shared" ref="F270" si="47">G270+H270+I270</f>
        <v>0</v>
      </c>
      <c r="G270" s="36"/>
      <c r="H270" s="36"/>
      <c r="I270" s="36"/>
      <c r="J270" s="36">
        <f t="shared" ref="J270" si="48">B270-F270</f>
        <v>3243700</v>
      </c>
      <c r="K270" s="20">
        <f t="shared" ref="K270" si="49">F270/B270*100</f>
        <v>0</v>
      </c>
    </row>
    <row r="271" spans="1:11" ht="49.2" x14ac:dyDescent="0.25">
      <c r="A271" s="43" t="s">
        <v>254</v>
      </c>
      <c r="B271" s="36">
        <f t="shared" si="35"/>
        <v>216290</v>
      </c>
      <c r="C271" s="36"/>
      <c r="D271" s="36"/>
      <c r="E271" s="36">
        <v>216290</v>
      </c>
      <c r="F271" s="36">
        <f t="shared" si="36"/>
        <v>0</v>
      </c>
      <c r="G271" s="36"/>
      <c r="H271" s="36"/>
      <c r="I271" s="36"/>
      <c r="J271" s="36">
        <f t="shared" si="28"/>
        <v>216290</v>
      </c>
      <c r="K271" s="20">
        <f t="shared" si="45"/>
        <v>0</v>
      </c>
    </row>
    <row r="272" spans="1:11" ht="49.2" x14ac:dyDescent="0.25">
      <c r="A272" s="43" t="s">
        <v>255</v>
      </c>
      <c r="B272" s="36">
        <f t="shared" si="35"/>
        <v>216290</v>
      </c>
      <c r="C272" s="36"/>
      <c r="D272" s="36">
        <v>216290</v>
      </c>
      <c r="E272" s="36"/>
      <c r="F272" s="36">
        <f t="shared" si="36"/>
        <v>0</v>
      </c>
      <c r="G272" s="36"/>
      <c r="H272" s="36"/>
      <c r="I272" s="36"/>
      <c r="J272" s="36">
        <f t="shared" si="28"/>
        <v>216290</v>
      </c>
      <c r="K272" s="20">
        <f t="shared" si="45"/>
        <v>0</v>
      </c>
    </row>
    <row r="273" spans="1:16" ht="49.2" x14ac:dyDescent="0.25">
      <c r="A273" s="43" t="s">
        <v>256</v>
      </c>
      <c r="B273" s="36">
        <f t="shared" si="35"/>
        <v>42824620</v>
      </c>
      <c r="C273" s="36">
        <v>42824620</v>
      </c>
      <c r="D273" s="36"/>
      <c r="E273" s="36"/>
      <c r="F273" s="36">
        <f t="shared" si="36"/>
        <v>0</v>
      </c>
      <c r="G273" s="36"/>
      <c r="H273" s="36"/>
      <c r="I273" s="36"/>
      <c r="J273" s="36">
        <f t="shared" ref="J273:J276" si="50">B273-F273</f>
        <v>42824620</v>
      </c>
      <c r="K273" s="20">
        <f t="shared" si="45"/>
        <v>0</v>
      </c>
    </row>
    <row r="274" spans="1:16" ht="38.4" customHeight="1" x14ac:dyDescent="0.25">
      <c r="A274" s="17" t="s">
        <v>12</v>
      </c>
      <c r="B274" s="35">
        <f t="shared" si="35"/>
        <v>334621410.56999999</v>
      </c>
      <c r="C274" s="35">
        <f>C275+C281</f>
        <v>216098400</v>
      </c>
      <c r="D274" s="35">
        <f>D275+D281</f>
        <v>90948900</v>
      </c>
      <c r="E274" s="35">
        <f>E275+E281</f>
        <v>27574110.57</v>
      </c>
      <c r="F274" s="35">
        <f t="shared" si="36"/>
        <v>321189328.60000002</v>
      </c>
      <c r="G274" s="35">
        <f>G275+G281</f>
        <v>216098400</v>
      </c>
      <c r="H274" s="35">
        <f>H275+H281</f>
        <v>82453342.75</v>
      </c>
      <c r="I274" s="35">
        <f>I275+I281</f>
        <v>22637585.850000001</v>
      </c>
      <c r="J274" s="35">
        <f t="shared" si="50"/>
        <v>13432081.969999969</v>
      </c>
      <c r="K274" s="21">
        <f t="shared" si="45"/>
        <v>95.985886872235852</v>
      </c>
    </row>
    <row r="275" spans="1:16" ht="62.4" customHeight="1" x14ac:dyDescent="0.25">
      <c r="A275" s="17" t="s">
        <v>107</v>
      </c>
      <c r="B275" s="36">
        <f t="shared" si="35"/>
        <v>43032300</v>
      </c>
      <c r="C275" s="36">
        <f>C276</f>
        <v>0</v>
      </c>
      <c r="D275" s="36">
        <f>D276</f>
        <v>34425840</v>
      </c>
      <c r="E275" s="36">
        <f>E276</f>
        <v>8606460</v>
      </c>
      <c r="F275" s="36">
        <f t="shared" si="36"/>
        <v>38737192.600000001</v>
      </c>
      <c r="G275" s="36">
        <f>G276</f>
        <v>0</v>
      </c>
      <c r="H275" s="36">
        <f>H276</f>
        <v>30970242.649999999</v>
      </c>
      <c r="I275" s="36">
        <f>I276</f>
        <v>7766949.9500000002</v>
      </c>
      <c r="J275" s="36">
        <f t="shared" si="50"/>
        <v>4295107.3999999985</v>
      </c>
      <c r="K275" s="20">
        <f t="shared" si="45"/>
        <v>90.018875588801905</v>
      </c>
    </row>
    <row r="276" spans="1:16" ht="100.8" x14ac:dyDescent="0.25">
      <c r="A276" s="62" t="s">
        <v>35</v>
      </c>
      <c r="B276" s="36">
        <f t="shared" si="35"/>
        <v>43032300</v>
      </c>
      <c r="C276" s="36">
        <f>C278</f>
        <v>0</v>
      </c>
      <c r="D276" s="36">
        <f>D278</f>
        <v>34425840</v>
      </c>
      <c r="E276" s="36">
        <f>E278</f>
        <v>8606460</v>
      </c>
      <c r="F276" s="36">
        <f t="shared" si="36"/>
        <v>38737192.600000001</v>
      </c>
      <c r="G276" s="36">
        <f>G278</f>
        <v>0</v>
      </c>
      <c r="H276" s="36">
        <f>H278</f>
        <v>30970242.649999999</v>
      </c>
      <c r="I276" s="36">
        <f>I278</f>
        <v>7766949.9500000002</v>
      </c>
      <c r="J276" s="36">
        <f t="shared" si="50"/>
        <v>4295107.3999999985</v>
      </c>
      <c r="K276" s="20">
        <f t="shared" si="45"/>
        <v>90.018875588801905</v>
      </c>
    </row>
    <row r="277" spans="1:16" ht="30.6" x14ac:dyDescent="0.25">
      <c r="A277" s="61" t="s">
        <v>19</v>
      </c>
      <c r="B277" s="35"/>
      <c r="C277" s="35"/>
      <c r="D277" s="35"/>
      <c r="E277" s="35"/>
      <c r="F277" s="35"/>
      <c r="G277" s="35"/>
      <c r="H277" s="35"/>
      <c r="I277" s="35"/>
      <c r="J277" s="35"/>
      <c r="K277" s="20"/>
    </row>
    <row r="278" spans="1:16" ht="98.4" x14ac:dyDescent="0.25">
      <c r="A278" s="68" t="s">
        <v>108</v>
      </c>
      <c r="B278" s="36">
        <f t="shared" ref="B278:B316" si="51">C278+D278+E278</f>
        <v>43032300</v>
      </c>
      <c r="C278" s="36">
        <f>C279+C280</f>
        <v>0</v>
      </c>
      <c r="D278" s="36">
        <f>D279+D280</f>
        <v>34425840</v>
      </c>
      <c r="E278" s="36">
        <f>E279+E280</f>
        <v>8606460</v>
      </c>
      <c r="F278" s="36">
        <f t="shared" ref="F278:F315" si="52">G278+H278+I278</f>
        <v>38737192.600000001</v>
      </c>
      <c r="G278" s="36">
        <f>G279+G280</f>
        <v>0</v>
      </c>
      <c r="H278" s="36">
        <f>H279+H280</f>
        <v>30970242.649999999</v>
      </c>
      <c r="I278" s="36">
        <f>I279+I280</f>
        <v>7766949.9500000002</v>
      </c>
      <c r="J278" s="36">
        <f t="shared" ref="J278:J317" si="53">B278-F278</f>
        <v>4295107.3999999985</v>
      </c>
      <c r="K278" s="20">
        <f>F278/B278*100</f>
        <v>90.018875588801905</v>
      </c>
    </row>
    <row r="279" spans="1:16" ht="30.6" x14ac:dyDescent="0.25">
      <c r="A279" s="69" t="s">
        <v>230</v>
      </c>
      <c r="B279" s="36">
        <f t="shared" si="51"/>
        <v>8606460</v>
      </c>
      <c r="C279" s="36"/>
      <c r="D279" s="36"/>
      <c r="E279" s="36">
        <v>8606460</v>
      </c>
      <c r="F279" s="36">
        <f t="shared" si="52"/>
        <v>7766949.9500000002</v>
      </c>
      <c r="G279" s="36"/>
      <c r="H279" s="36"/>
      <c r="I279" s="36">
        <v>7766949.9500000002</v>
      </c>
      <c r="J279" s="36">
        <f t="shared" si="53"/>
        <v>839510.04999999981</v>
      </c>
      <c r="K279" s="20">
        <f>F279/B279*100</f>
        <v>90.245582388113121</v>
      </c>
    </row>
    <row r="280" spans="1:16" ht="30.6" x14ac:dyDescent="0.25">
      <c r="A280" s="69" t="s">
        <v>229</v>
      </c>
      <c r="B280" s="36">
        <f t="shared" si="51"/>
        <v>34425840</v>
      </c>
      <c r="C280" s="36"/>
      <c r="D280" s="36">
        <v>34425840</v>
      </c>
      <c r="E280" s="36"/>
      <c r="F280" s="36">
        <f t="shared" si="52"/>
        <v>30970242.649999999</v>
      </c>
      <c r="G280" s="36"/>
      <c r="H280" s="36">
        <v>30970242.649999999</v>
      </c>
      <c r="I280" s="36"/>
      <c r="J280" s="36">
        <f t="shared" si="53"/>
        <v>3455597.3500000015</v>
      </c>
      <c r="K280" s="20">
        <f>F280/B280*100</f>
        <v>89.962198888974086</v>
      </c>
    </row>
    <row r="281" spans="1:16" ht="82.2" customHeight="1" x14ac:dyDescent="0.25">
      <c r="A281" s="17" t="s">
        <v>53</v>
      </c>
      <c r="B281" s="35">
        <f t="shared" si="51"/>
        <v>291589110.56999999</v>
      </c>
      <c r="C281" s="35">
        <f>C282+C292+C295+C300</f>
        <v>216098400</v>
      </c>
      <c r="D281" s="35">
        <f>D282+D292+D295+D300</f>
        <v>56523060</v>
      </c>
      <c r="E281" s="35">
        <f>E282+E292+E295+E300</f>
        <v>18967650.57</v>
      </c>
      <c r="F281" s="35">
        <f t="shared" si="52"/>
        <v>282452136</v>
      </c>
      <c r="G281" s="35">
        <f>G282+G292+G295+G300</f>
        <v>216098400</v>
      </c>
      <c r="H281" s="35">
        <f>H282+H292+H295+H300</f>
        <v>51483100.100000001</v>
      </c>
      <c r="I281" s="35">
        <f>I282+I292+I295+I300</f>
        <v>14870635.9</v>
      </c>
      <c r="J281" s="35">
        <f t="shared" si="53"/>
        <v>9136974.5699999928</v>
      </c>
      <c r="K281" s="21">
        <f>F281/B281*100</f>
        <v>96.866489783469973</v>
      </c>
    </row>
    <row r="282" spans="1:16" ht="100.8" x14ac:dyDescent="0.25">
      <c r="A282" s="62" t="s">
        <v>35</v>
      </c>
      <c r="B282" s="36">
        <f t="shared" si="51"/>
        <v>282032400</v>
      </c>
      <c r="C282" s="36">
        <f>C284+C285+C286+C287+C288+C289+C290+C291</f>
        <v>216098400</v>
      </c>
      <c r="D282" s="36">
        <f>D284+D285+D286+D287+D288+D289+D290+D291</f>
        <v>51523060</v>
      </c>
      <c r="E282" s="36">
        <f>E284+E285+E286+E287+E288+E289+E290+E291</f>
        <v>14410940</v>
      </c>
      <c r="F282" s="36">
        <f t="shared" si="52"/>
        <v>281911688.15999997</v>
      </c>
      <c r="G282" s="36">
        <f>G284+G285+G286+G287+G288+G289+G290+G291</f>
        <v>216098400</v>
      </c>
      <c r="H282" s="36">
        <f>H284+H285+H286+H287+H288+H289+H290+H291</f>
        <v>51483100.100000001</v>
      </c>
      <c r="I282" s="36">
        <f>I284+I285+I286+I287+I288+I289+I290+I291</f>
        <v>14330188.059999999</v>
      </c>
      <c r="J282" s="36">
        <f t="shared" si="53"/>
        <v>120711.84000003338</v>
      </c>
      <c r="K282" s="20">
        <f>F282/B282*100</f>
        <v>99.957199300505877</v>
      </c>
      <c r="L282" s="10"/>
      <c r="M282" s="10"/>
      <c r="N282" s="10"/>
      <c r="O282" s="10"/>
      <c r="P282" s="10"/>
    </row>
    <row r="283" spans="1:16" ht="25.8" customHeight="1" x14ac:dyDescent="0.25">
      <c r="A283" s="63" t="s">
        <v>19</v>
      </c>
      <c r="B283" s="36">
        <f t="shared" si="51"/>
        <v>0</v>
      </c>
      <c r="C283" s="36"/>
      <c r="D283" s="36"/>
      <c r="E283" s="36"/>
      <c r="F283" s="36">
        <f t="shared" si="52"/>
        <v>0</v>
      </c>
      <c r="G283" s="36"/>
      <c r="H283" s="36"/>
      <c r="I283" s="36"/>
      <c r="J283" s="36">
        <f t="shared" si="53"/>
        <v>0</v>
      </c>
      <c r="K283" s="20"/>
      <c r="L283" s="10"/>
      <c r="M283" s="10"/>
      <c r="N283" s="10"/>
      <c r="O283" s="10"/>
      <c r="P283" s="10"/>
    </row>
    <row r="284" spans="1:16" ht="49.2" x14ac:dyDescent="0.25">
      <c r="A284" s="43" t="s">
        <v>98</v>
      </c>
      <c r="B284" s="36">
        <f t="shared" si="51"/>
        <v>1530150</v>
      </c>
      <c r="C284" s="36"/>
      <c r="D284" s="36"/>
      <c r="E284" s="36">
        <v>1530150</v>
      </c>
      <c r="F284" s="36">
        <f t="shared" si="52"/>
        <v>1459438.04</v>
      </c>
      <c r="G284" s="36"/>
      <c r="H284" s="36"/>
      <c r="I284" s="36">
        <v>1459438.04</v>
      </c>
      <c r="J284" s="36">
        <f t="shared" si="53"/>
        <v>70711.959999999963</v>
      </c>
      <c r="K284" s="20">
        <f t="shared" ref="K284:K292" si="54">F284/B284*100</f>
        <v>95.378756331078648</v>
      </c>
      <c r="L284" s="10"/>
      <c r="M284" s="10"/>
      <c r="N284" s="10"/>
      <c r="O284" s="10"/>
      <c r="P284" s="10"/>
    </row>
    <row r="285" spans="1:16" ht="54" customHeight="1" x14ac:dyDescent="0.25">
      <c r="A285" s="43" t="s">
        <v>221</v>
      </c>
      <c r="B285" s="36">
        <f t="shared" si="51"/>
        <v>2758700</v>
      </c>
      <c r="C285" s="36"/>
      <c r="D285" s="36"/>
      <c r="E285" s="36">
        <v>2758700</v>
      </c>
      <c r="F285" s="36">
        <f t="shared" si="52"/>
        <v>2758700</v>
      </c>
      <c r="G285" s="36"/>
      <c r="H285" s="36"/>
      <c r="I285" s="36">
        <v>2758700</v>
      </c>
      <c r="J285" s="36">
        <f t="shared" si="53"/>
        <v>0</v>
      </c>
      <c r="K285" s="20">
        <f t="shared" si="54"/>
        <v>100</v>
      </c>
      <c r="L285" s="10"/>
      <c r="M285" s="10"/>
      <c r="N285" s="10"/>
      <c r="O285" s="10"/>
      <c r="P285" s="10"/>
    </row>
    <row r="286" spans="1:16" ht="55.2" customHeight="1" x14ac:dyDescent="0.25">
      <c r="A286" s="43" t="s">
        <v>222</v>
      </c>
      <c r="B286" s="36">
        <f t="shared" si="51"/>
        <v>11034900</v>
      </c>
      <c r="C286" s="36"/>
      <c r="D286" s="36">
        <v>11034900</v>
      </c>
      <c r="E286" s="36"/>
      <c r="F286" s="36">
        <f t="shared" si="52"/>
        <v>11034900</v>
      </c>
      <c r="G286" s="36"/>
      <c r="H286" s="36">
        <v>11034900</v>
      </c>
      <c r="I286" s="36"/>
      <c r="J286" s="36">
        <f t="shared" si="53"/>
        <v>0</v>
      </c>
      <c r="K286" s="20">
        <f t="shared" si="54"/>
        <v>100</v>
      </c>
      <c r="L286" s="10"/>
      <c r="M286" s="10"/>
      <c r="N286" s="10"/>
      <c r="O286" s="10"/>
      <c r="P286" s="10"/>
    </row>
    <row r="287" spans="1:16" ht="49.2" x14ac:dyDescent="0.25">
      <c r="A287" s="43" t="s">
        <v>220</v>
      </c>
      <c r="B287" s="36">
        <f t="shared" si="51"/>
        <v>216098400</v>
      </c>
      <c r="C287" s="36">
        <v>216098400</v>
      </c>
      <c r="D287" s="36"/>
      <c r="E287" s="36"/>
      <c r="F287" s="36">
        <f t="shared" si="52"/>
        <v>216098400</v>
      </c>
      <c r="G287" s="36">
        <v>216098400</v>
      </c>
      <c r="H287" s="36"/>
      <c r="I287" s="36"/>
      <c r="J287" s="36">
        <f t="shared" si="53"/>
        <v>0</v>
      </c>
      <c r="K287" s="20">
        <f t="shared" si="54"/>
        <v>100</v>
      </c>
      <c r="L287" s="10"/>
      <c r="M287" s="10"/>
      <c r="N287" s="10"/>
      <c r="O287" s="10"/>
      <c r="P287" s="10"/>
    </row>
    <row r="288" spans="1:16" ht="30.6" x14ac:dyDescent="0.25">
      <c r="A288" s="43" t="s">
        <v>113</v>
      </c>
      <c r="B288" s="36">
        <f t="shared" si="51"/>
        <v>7157590</v>
      </c>
      <c r="C288" s="36"/>
      <c r="D288" s="36"/>
      <c r="E288" s="36">
        <v>7157590</v>
      </c>
      <c r="F288" s="36">
        <f t="shared" si="52"/>
        <v>7157590</v>
      </c>
      <c r="G288" s="36"/>
      <c r="H288" s="36"/>
      <c r="I288" s="36">
        <v>7157590</v>
      </c>
      <c r="J288" s="36">
        <f t="shared" si="53"/>
        <v>0</v>
      </c>
      <c r="K288" s="20">
        <f t="shared" si="54"/>
        <v>100</v>
      </c>
      <c r="L288" s="10"/>
      <c r="M288" s="10"/>
      <c r="N288" s="10"/>
      <c r="O288" s="10"/>
      <c r="P288" s="10"/>
    </row>
    <row r="289" spans="1:16" ht="30.6" x14ac:dyDescent="0.25">
      <c r="A289" s="43" t="s">
        <v>112</v>
      </c>
      <c r="B289" s="36">
        <f t="shared" si="51"/>
        <v>28630360</v>
      </c>
      <c r="C289" s="36"/>
      <c r="D289" s="36">
        <v>28630360</v>
      </c>
      <c r="E289" s="36"/>
      <c r="F289" s="36">
        <f t="shared" si="52"/>
        <v>28630360</v>
      </c>
      <c r="G289" s="36"/>
      <c r="H289" s="36">
        <v>28630360</v>
      </c>
      <c r="I289" s="36"/>
      <c r="J289" s="36">
        <f t="shared" si="53"/>
        <v>0</v>
      </c>
      <c r="K289" s="20">
        <f t="shared" si="54"/>
        <v>100</v>
      </c>
      <c r="L289" s="10"/>
      <c r="M289" s="10"/>
      <c r="N289" s="10"/>
      <c r="O289" s="10"/>
      <c r="P289" s="10"/>
    </row>
    <row r="290" spans="1:16" ht="30.6" x14ac:dyDescent="0.25">
      <c r="A290" s="43" t="s">
        <v>99</v>
      </c>
      <c r="B290" s="36">
        <f t="shared" si="51"/>
        <v>2964500</v>
      </c>
      <c r="C290" s="36"/>
      <c r="D290" s="36"/>
      <c r="E290" s="36">
        <v>2964500</v>
      </c>
      <c r="F290" s="36">
        <f t="shared" si="52"/>
        <v>2954460.02</v>
      </c>
      <c r="G290" s="36"/>
      <c r="H290" s="36"/>
      <c r="I290" s="36">
        <v>2954460.02</v>
      </c>
      <c r="J290" s="36">
        <f t="shared" si="53"/>
        <v>10039.979999999981</v>
      </c>
      <c r="K290" s="20">
        <f t="shared" si="54"/>
        <v>99.661326361949747</v>
      </c>
      <c r="L290" s="10"/>
      <c r="M290" s="10"/>
      <c r="N290" s="10"/>
      <c r="O290" s="10"/>
      <c r="P290" s="10"/>
    </row>
    <row r="291" spans="1:16" ht="30.6" x14ac:dyDescent="0.25">
      <c r="A291" s="43" t="s">
        <v>100</v>
      </c>
      <c r="B291" s="36">
        <f t="shared" si="51"/>
        <v>11857800</v>
      </c>
      <c r="C291" s="36"/>
      <c r="D291" s="36">
        <v>11857800</v>
      </c>
      <c r="E291" s="36"/>
      <c r="F291" s="36">
        <f t="shared" si="52"/>
        <v>11817840.1</v>
      </c>
      <c r="G291" s="36"/>
      <c r="H291" s="36">
        <v>11817840.1</v>
      </c>
      <c r="I291" s="36"/>
      <c r="J291" s="36">
        <f t="shared" si="53"/>
        <v>39959.900000000373</v>
      </c>
      <c r="K291" s="20">
        <f t="shared" si="54"/>
        <v>99.663007471875048</v>
      </c>
      <c r="L291" s="10"/>
      <c r="M291" s="10"/>
      <c r="N291" s="10"/>
      <c r="O291" s="10"/>
      <c r="P291" s="10"/>
    </row>
    <row r="292" spans="1:16" ht="75.599999999999994" x14ac:dyDescent="0.25">
      <c r="A292" s="62" t="s">
        <v>36</v>
      </c>
      <c r="B292" s="36">
        <f t="shared" si="51"/>
        <v>2564400</v>
      </c>
      <c r="C292" s="36">
        <f>C294</f>
        <v>0</v>
      </c>
      <c r="D292" s="36">
        <f>D294</f>
        <v>0</v>
      </c>
      <c r="E292" s="36">
        <f>E294</f>
        <v>2564400</v>
      </c>
      <c r="F292" s="36">
        <f t="shared" si="52"/>
        <v>40996.800000000003</v>
      </c>
      <c r="G292" s="36">
        <f>G294</f>
        <v>0</v>
      </c>
      <c r="H292" s="36">
        <f>H294</f>
        <v>0</v>
      </c>
      <c r="I292" s="36">
        <f>I294</f>
        <v>40996.800000000003</v>
      </c>
      <c r="J292" s="36">
        <f t="shared" si="53"/>
        <v>2523403.2000000002</v>
      </c>
      <c r="K292" s="20">
        <f t="shared" si="54"/>
        <v>1.5986897519887695</v>
      </c>
      <c r="L292" s="10"/>
      <c r="M292" s="10"/>
      <c r="N292" s="10"/>
      <c r="O292" s="10"/>
      <c r="P292" s="10"/>
    </row>
    <row r="293" spans="1:16" ht="30.6" x14ac:dyDescent="0.25">
      <c r="A293" s="63" t="s">
        <v>19</v>
      </c>
      <c r="B293" s="36">
        <f t="shared" si="51"/>
        <v>0</v>
      </c>
      <c r="C293" s="36"/>
      <c r="D293" s="36"/>
      <c r="E293" s="36"/>
      <c r="F293" s="36">
        <f t="shared" si="52"/>
        <v>0</v>
      </c>
      <c r="G293" s="36"/>
      <c r="H293" s="36"/>
      <c r="I293" s="36"/>
      <c r="J293" s="36">
        <f t="shared" si="53"/>
        <v>0</v>
      </c>
      <c r="K293" s="20"/>
      <c r="L293" s="10"/>
      <c r="M293" s="10"/>
      <c r="N293" s="10"/>
      <c r="O293" s="10"/>
      <c r="P293" s="10"/>
    </row>
    <row r="294" spans="1:16" ht="51" customHeight="1" x14ac:dyDescent="0.25">
      <c r="A294" s="43" t="s">
        <v>101</v>
      </c>
      <c r="B294" s="36">
        <f t="shared" si="51"/>
        <v>2564400</v>
      </c>
      <c r="C294" s="36"/>
      <c r="D294" s="36"/>
      <c r="E294" s="36">
        <v>2564400</v>
      </c>
      <c r="F294" s="36">
        <f t="shared" si="52"/>
        <v>40996.800000000003</v>
      </c>
      <c r="G294" s="36"/>
      <c r="H294" s="36"/>
      <c r="I294" s="36">
        <v>40996.800000000003</v>
      </c>
      <c r="J294" s="36">
        <f t="shared" si="53"/>
        <v>2523403.2000000002</v>
      </c>
      <c r="K294" s="20">
        <f>F294/B294*100</f>
        <v>1.5986897519887695</v>
      </c>
      <c r="L294" s="10"/>
      <c r="M294" s="10"/>
      <c r="N294" s="10"/>
      <c r="O294" s="10"/>
      <c r="P294" s="10"/>
    </row>
    <row r="295" spans="1:16" ht="75.599999999999994" x14ac:dyDescent="0.25">
      <c r="A295" s="62" t="s">
        <v>114</v>
      </c>
      <c r="B295" s="36">
        <f t="shared" si="51"/>
        <v>6870000</v>
      </c>
      <c r="C295" s="36">
        <f>C297+C298+C299</f>
        <v>0</v>
      </c>
      <c r="D295" s="36">
        <f>D297+D298+D299</f>
        <v>5000000</v>
      </c>
      <c r="E295" s="36">
        <f>E297+E298+E299</f>
        <v>1870000</v>
      </c>
      <c r="F295" s="36">
        <f t="shared" si="52"/>
        <v>378140.47</v>
      </c>
      <c r="G295" s="36">
        <f>G297+G298+G299</f>
        <v>0</v>
      </c>
      <c r="H295" s="36">
        <f>H297+H298+H299</f>
        <v>0</v>
      </c>
      <c r="I295" s="36">
        <f>I297+I298+I299</f>
        <v>378140.47</v>
      </c>
      <c r="J295" s="36">
        <f t="shared" si="53"/>
        <v>6491859.5300000003</v>
      </c>
      <c r="K295" s="20">
        <f>F295/B295*100</f>
        <v>5.5042280931586607</v>
      </c>
      <c r="L295" s="10"/>
      <c r="M295" s="10"/>
      <c r="N295" s="10"/>
      <c r="O295" s="10"/>
      <c r="P295" s="10"/>
    </row>
    <row r="296" spans="1:16" ht="30.6" x14ac:dyDescent="0.25">
      <c r="A296" s="63" t="s">
        <v>19</v>
      </c>
      <c r="B296" s="36">
        <f t="shared" si="51"/>
        <v>0</v>
      </c>
      <c r="C296" s="36"/>
      <c r="D296" s="36"/>
      <c r="E296" s="36"/>
      <c r="F296" s="36">
        <f t="shared" si="52"/>
        <v>0</v>
      </c>
      <c r="G296" s="36"/>
      <c r="H296" s="36"/>
      <c r="I296" s="36"/>
      <c r="J296" s="36">
        <f t="shared" si="53"/>
        <v>0</v>
      </c>
      <c r="K296" s="20"/>
      <c r="L296" s="10"/>
      <c r="M296" s="10"/>
      <c r="N296" s="10"/>
      <c r="O296" s="10"/>
      <c r="P296" s="10"/>
    </row>
    <row r="297" spans="1:16" ht="49.2" x14ac:dyDescent="0.25">
      <c r="A297" s="43" t="s">
        <v>102</v>
      </c>
      <c r="B297" s="36">
        <f t="shared" si="51"/>
        <v>620000</v>
      </c>
      <c r="C297" s="36"/>
      <c r="D297" s="36"/>
      <c r="E297" s="36">
        <v>620000</v>
      </c>
      <c r="F297" s="36">
        <f t="shared" si="52"/>
        <v>378140.47</v>
      </c>
      <c r="G297" s="36"/>
      <c r="H297" s="36"/>
      <c r="I297" s="36">
        <v>378140.47</v>
      </c>
      <c r="J297" s="36">
        <f t="shared" si="53"/>
        <v>241859.53000000003</v>
      </c>
      <c r="K297" s="20">
        <f>F297/B297*100</f>
        <v>60.990398387096768</v>
      </c>
      <c r="L297" s="10"/>
      <c r="M297" s="10"/>
      <c r="N297" s="10"/>
      <c r="O297" s="10"/>
      <c r="P297" s="10"/>
    </row>
    <row r="298" spans="1:16" ht="30.6" x14ac:dyDescent="0.25">
      <c r="A298" s="43" t="s">
        <v>127</v>
      </c>
      <c r="B298" s="36">
        <f t="shared" si="51"/>
        <v>1250000</v>
      </c>
      <c r="C298" s="36"/>
      <c r="D298" s="36"/>
      <c r="E298" s="36">
        <v>1250000</v>
      </c>
      <c r="F298" s="36">
        <f t="shared" si="52"/>
        <v>0</v>
      </c>
      <c r="G298" s="36"/>
      <c r="H298" s="36"/>
      <c r="I298" s="36"/>
      <c r="J298" s="36">
        <f t="shared" si="53"/>
        <v>1250000</v>
      </c>
      <c r="K298" s="20">
        <f>F298/B298*100</f>
        <v>0</v>
      </c>
      <c r="L298" s="10"/>
      <c r="M298" s="10"/>
      <c r="N298" s="10"/>
      <c r="O298" s="10"/>
      <c r="P298" s="10"/>
    </row>
    <row r="299" spans="1:16" ht="30.6" x14ac:dyDescent="0.25">
      <c r="A299" s="43" t="s">
        <v>115</v>
      </c>
      <c r="B299" s="36">
        <f t="shared" si="51"/>
        <v>5000000</v>
      </c>
      <c r="C299" s="36"/>
      <c r="D299" s="36">
        <v>5000000</v>
      </c>
      <c r="E299" s="36"/>
      <c r="F299" s="36">
        <f t="shared" si="52"/>
        <v>0</v>
      </c>
      <c r="G299" s="36"/>
      <c r="H299" s="36"/>
      <c r="I299" s="36"/>
      <c r="J299" s="36">
        <f t="shared" si="53"/>
        <v>5000000</v>
      </c>
      <c r="K299" s="20">
        <f>F299/B299*100</f>
        <v>0</v>
      </c>
      <c r="L299" s="10"/>
      <c r="M299" s="10"/>
      <c r="N299" s="10"/>
      <c r="O299" s="10"/>
      <c r="P299" s="10"/>
    </row>
    <row r="300" spans="1:16" ht="75.599999999999994" x14ac:dyDescent="0.25">
      <c r="A300" s="62" t="s">
        <v>198</v>
      </c>
      <c r="B300" s="36">
        <f t="shared" si="51"/>
        <v>122310.57</v>
      </c>
      <c r="C300" s="36">
        <f>C302</f>
        <v>0</v>
      </c>
      <c r="D300" s="36">
        <f>D302</f>
        <v>0</v>
      </c>
      <c r="E300" s="36">
        <f>E302</f>
        <v>122310.57</v>
      </c>
      <c r="F300" s="36">
        <f t="shared" si="52"/>
        <v>121310.57</v>
      </c>
      <c r="G300" s="36">
        <f>G302</f>
        <v>0</v>
      </c>
      <c r="H300" s="36">
        <f>H302</f>
        <v>0</v>
      </c>
      <c r="I300" s="36">
        <f>I302</f>
        <v>121310.57</v>
      </c>
      <c r="J300" s="36">
        <f t="shared" si="53"/>
        <v>1000</v>
      </c>
      <c r="K300" s="20">
        <f>F300/B300*100</f>
        <v>99.182409173630703</v>
      </c>
      <c r="L300" s="10"/>
      <c r="M300" s="10"/>
      <c r="N300" s="10"/>
      <c r="O300" s="10"/>
      <c r="P300" s="10"/>
    </row>
    <row r="301" spans="1:16" ht="30.6" x14ac:dyDescent="0.25">
      <c r="A301" s="63" t="s">
        <v>19</v>
      </c>
      <c r="B301" s="36">
        <f t="shared" si="51"/>
        <v>0</v>
      </c>
      <c r="C301" s="36"/>
      <c r="D301" s="36"/>
      <c r="E301" s="36"/>
      <c r="F301" s="36">
        <f t="shared" si="52"/>
        <v>0</v>
      </c>
      <c r="G301" s="36"/>
      <c r="H301" s="36"/>
      <c r="I301" s="36"/>
      <c r="J301" s="36">
        <f t="shared" si="53"/>
        <v>0</v>
      </c>
      <c r="K301" s="20"/>
      <c r="L301" s="10"/>
      <c r="M301" s="10"/>
      <c r="N301" s="10"/>
      <c r="O301" s="10"/>
      <c r="P301" s="10"/>
    </row>
    <row r="302" spans="1:16" ht="49.2" x14ac:dyDescent="0.25">
      <c r="A302" s="43" t="s">
        <v>197</v>
      </c>
      <c r="B302" s="36">
        <f t="shared" si="51"/>
        <v>122310.57</v>
      </c>
      <c r="C302" s="36"/>
      <c r="D302" s="36"/>
      <c r="E302" s="36">
        <v>122310.57</v>
      </c>
      <c r="F302" s="36">
        <f t="shared" si="52"/>
        <v>121310.57</v>
      </c>
      <c r="G302" s="36"/>
      <c r="H302" s="36"/>
      <c r="I302" s="36">
        <v>121310.57</v>
      </c>
      <c r="J302" s="36">
        <f t="shared" si="53"/>
        <v>1000</v>
      </c>
      <c r="K302" s="20">
        <f>F302/B302*100</f>
        <v>99.182409173630703</v>
      </c>
      <c r="L302" s="10"/>
      <c r="M302" s="10"/>
      <c r="N302" s="10"/>
      <c r="O302" s="10"/>
      <c r="P302" s="10"/>
    </row>
    <row r="303" spans="1:16" ht="30" x14ac:dyDescent="0.25">
      <c r="A303" s="76" t="s">
        <v>128</v>
      </c>
      <c r="B303" s="33">
        <f t="shared" si="51"/>
        <v>2880000</v>
      </c>
      <c r="C303" s="33">
        <f t="shared" ref="C303:E305" si="55">C304</f>
        <v>0</v>
      </c>
      <c r="D303" s="33">
        <f t="shared" si="55"/>
        <v>0</v>
      </c>
      <c r="E303" s="33">
        <f t="shared" si="55"/>
        <v>2880000</v>
      </c>
      <c r="F303" s="33">
        <f t="shared" si="52"/>
        <v>0</v>
      </c>
      <c r="G303" s="33">
        <f t="shared" ref="G303:I305" si="56">G304</f>
        <v>0</v>
      </c>
      <c r="H303" s="33">
        <f t="shared" si="56"/>
        <v>0</v>
      </c>
      <c r="I303" s="33">
        <f t="shared" si="56"/>
        <v>0</v>
      </c>
      <c r="J303" s="33">
        <f t="shared" si="53"/>
        <v>2880000</v>
      </c>
      <c r="K303" s="19">
        <f>F303/B303*100</f>
        <v>0</v>
      </c>
      <c r="L303" s="10"/>
      <c r="M303" s="10"/>
      <c r="N303" s="10"/>
      <c r="O303" s="10"/>
      <c r="P303" s="10"/>
    </row>
    <row r="304" spans="1:16" ht="30.6" x14ac:dyDescent="0.25">
      <c r="A304" s="73" t="s">
        <v>129</v>
      </c>
      <c r="B304" s="36">
        <f t="shared" si="51"/>
        <v>2880000</v>
      </c>
      <c r="C304" s="36">
        <f t="shared" si="55"/>
        <v>0</v>
      </c>
      <c r="D304" s="36">
        <f t="shared" si="55"/>
        <v>0</v>
      </c>
      <c r="E304" s="36">
        <f t="shared" si="55"/>
        <v>2880000</v>
      </c>
      <c r="F304" s="36">
        <f t="shared" si="52"/>
        <v>0</v>
      </c>
      <c r="G304" s="36">
        <f t="shared" si="56"/>
        <v>0</v>
      </c>
      <c r="H304" s="36">
        <f t="shared" si="56"/>
        <v>0</v>
      </c>
      <c r="I304" s="36">
        <f t="shared" si="56"/>
        <v>0</v>
      </c>
      <c r="J304" s="36">
        <f t="shared" si="53"/>
        <v>2880000</v>
      </c>
      <c r="K304" s="20">
        <f>F304/B304*100</f>
        <v>0</v>
      </c>
      <c r="L304" s="10"/>
      <c r="M304" s="10"/>
      <c r="N304" s="10"/>
      <c r="O304" s="10"/>
      <c r="P304" s="10"/>
    </row>
    <row r="305" spans="1:16" ht="73.8" x14ac:dyDescent="0.25">
      <c r="A305" s="74" t="s">
        <v>53</v>
      </c>
      <c r="B305" s="36">
        <f t="shared" si="51"/>
        <v>2880000</v>
      </c>
      <c r="C305" s="36">
        <f t="shared" si="55"/>
        <v>0</v>
      </c>
      <c r="D305" s="36">
        <f t="shared" si="55"/>
        <v>0</v>
      </c>
      <c r="E305" s="36">
        <f t="shared" si="55"/>
        <v>2880000</v>
      </c>
      <c r="F305" s="36">
        <f t="shared" si="52"/>
        <v>0</v>
      </c>
      <c r="G305" s="36">
        <f t="shared" si="56"/>
        <v>0</v>
      </c>
      <c r="H305" s="36">
        <f t="shared" si="56"/>
        <v>0</v>
      </c>
      <c r="I305" s="36">
        <f t="shared" si="56"/>
        <v>0</v>
      </c>
      <c r="J305" s="36">
        <f t="shared" si="53"/>
        <v>2880000</v>
      </c>
      <c r="K305" s="20">
        <f>F305/B305*100</f>
        <v>0</v>
      </c>
      <c r="L305" s="10"/>
      <c r="M305" s="10"/>
      <c r="N305" s="10"/>
      <c r="O305" s="10"/>
      <c r="P305" s="10"/>
    </row>
    <row r="306" spans="1:16" ht="75.599999999999994" x14ac:dyDescent="0.25">
      <c r="A306" s="57" t="s">
        <v>130</v>
      </c>
      <c r="B306" s="36">
        <f t="shared" si="51"/>
        <v>2880000</v>
      </c>
      <c r="C306" s="36">
        <f>C308</f>
        <v>0</v>
      </c>
      <c r="D306" s="36">
        <f>D308</f>
        <v>0</v>
      </c>
      <c r="E306" s="36">
        <f>E308</f>
        <v>2880000</v>
      </c>
      <c r="F306" s="36">
        <f t="shared" si="52"/>
        <v>0</v>
      </c>
      <c r="G306" s="36">
        <f>G308</f>
        <v>0</v>
      </c>
      <c r="H306" s="36">
        <f>H308</f>
        <v>0</v>
      </c>
      <c r="I306" s="36">
        <f>I308</f>
        <v>0</v>
      </c>
      <c r="J306" s="36">
        <f t="shared" si="53"/>
        <v>2880000</v>
      </c>
      <c r="K306" s="20">
        <f>F306/B306*100</f>
        <v>0</v>
      </c>
      <c r="L306" s="10"/>
      <c r="M306" s="10"/>
      <c r="N306" s="10"/>
      <c r="O306" s="10"/>
      <c r="P306" s="10"/>
    </row>
    <row r="307" spans="1:16" ht="30.6" x14ac:dyDescent="0.25">
      <c r="A307" s="63" t="s">
        <v>19</v>
      </c>
      <c r="B307" s="36">
        <f t="shared" si="51"/>
        <v>0</v>
      </c>
      <c r="C307" s="36"/>
      <c r="D307" s="36"/>
      <c r="E307" s="36"/>
      <c r="F307" s="36">
        <f t="shared" si="52"/>
        <v>0</v>
      </c>
      <c r="G307" s="36"/>
      <c r="H307" s="36"/>
      <c r="I307" s="36"/>
      <c r="J307" s="36">
        <f t="shared" si="53"/>
        <v>0</v>
      </c>
      <c r="K307" s="20"/>
      <c r="L307" s="10"/>
      <c r="M307" s="10"/>
      <c r="N307" s="10"/>
      <c r="O307" s="10"/>
      <c r="P307" s="10"/>
    </row>
    <row r="308" spans="1:16" ht="49.2" x14ac:dyDescent="0.25">
      <c r="A308" s="43" t="s">
        <v>134</v>
      </c>
      <c r="B308" s="36">
        <f t="shared" si="51"/>
        <v>2880000</v>
      </c>
      <c r="C308" s="36"/>
      <c r="D308" s="36"/>
      <c r="E308" s="36">
        <v>2880000</v>
      </c>
      <c r="F308" s="36">
        <f t="shared" si="52"/>
        <v>0</v>
      </c>
      <c r="G308" s="36"/>
      <c r="H308" s="36"/>
      <c r="I308" s="36"/>
      <c r="J308" s="36">
        <f t="shared" si="53"/>
        <v>2880000</v>
      </c>
      <c r="K308" s="20">
        <f>F308/B308*100</f>
        <v>0</v>
      </c>
      <c r="L308" s="10"/>
      <c r="M308" s="10"/>
      <c r="N308" s="10"/>
      <c r="O308" s="10"/>
      <c r="P308" s="10"/>
    </row>
    <row r="309" spans="1:16" ht="30" x14ac:dyDescent="0.25">
      <c r="A309" s="76" t="s">
        <v>131</v>
      </c>
      <c r="B309" s="33">
        <f t="shared" si="51"/>
        <v>57920625</v>
      </c>
      <c r="C309" s="33">
        <f t="shared" ref="C309:E311" si="57">C310</f>
        <v>0</v>
      </c>
      <c r="D309" s="33">
        <f t="shared" si="57"/>
        <v>46173300</v>
      </c>
      <c r="E309" s="33">
        <f t="shared" si="57"/>
        <v>11747325</v>
      </c>
      <c r="F309" s="33">
        <f t="shared" si="52"/>
        <v>0</v>
      </c>
      <c r="G309" s="33">
        <f t="shared" ref="G309:I311" si="58">G310</f>
        <v>0</v>
      </c>
      <c r="H309" s="33">
        <f t="shared" si="58"/>
        <v>0</v>
      </c>
      <c r="I309" s="33">
        <f t="shared" si="58"/>
        <v>0</v>
      </c>
      <c r="J309" s="33">
        <f t="shared" si="53"/>
        <v>57920625</v>
      </c>
      <c r="K309" s="19">
        <f>F309/B309*100</f>
        <v>0</v>
      </c>
      <c r="L309" s="10"/>
      <c r="M309" s="10"/>
      <c r="N309" s="10"/>
      <c r="O309" s="10"/>
      <c r="P309" s="10"/>
    </row>
    <row r="310" spans="1:16" ht="30.6" x14ac:dyDescent="0.25">
      <c r="A310" s="73" t="s">
        <v>132</v>
      </c>
      <c r="B310" s="36">
        <f t="shared" si="51"/>
        <v>57920625</v>
      </c>
      <c r="C310" s="36">
        <f t="shared" si="57"/>
        <v>0</v>
      </c>
      <c r="D310" s="36">
        <f t="shared" si="57"/>
        <v>46173300</v>
      </c>
      <c r="E310" s="36">
        <f t="shared" si="57"/>
        <v>11747325</v>
      </c>
      <c r="F310" s="36">
        <f t="shared" si="52"/>
        <v>0</v>
      </c>
      <c r="G310" s="36">
        <f t="shared" si="58"/>
        <v>0</v>
      </c>
      <c r="H310" s="36">
        <f t="shared" si="58"/>
        <v>0</v>
      </c>
      <c r="I310" s="36">
        <f t="shared" si="58"/>
        <v>0</v>
      </c>
      <c r="J310" s="36">
        <f t="shared" si="53"/>
        <v>57920625</v>
      </c>
      <c r="K310" s="20">
        <f>F310/B310*100</f>
        <v>0</v>
      </c>
      <c r="L310" s="10"/>
      <c r="M310" s="10"/>
      <c r="N310" s="10"/>
      <c r="O310" s="10"/>
      <c r="P310" s="10"/>
    </row>
    <row r="311" spans="1:16" ht="73.8" x14ac:dyDescent="0.25">
      <c r="A311" s="74" t="s">
        <v>53</v>
      </c>
      <c r="B311" s="36">
        <f t="shared" si="51"/>
        <v>57920625</v>
      </c>
      <c r="C311" s="36">
        <f t="shared" si="57"/>
        <v>0</v>
      </c>
      <c r="D311" s="36">
        <f t="shared" si="57"/>
        <v>46173300</v>
      </c>
      <c r="E311" s="36">
        <f t="shared" si="57"/>
        <v>11747325</v>
      </c>
      <c r="F311" s="36">
        <f t="shared" si="52"/>
        <v>0</v>
      </c>
      <c r="G311" s="36">
        <f t="shared" si="58"/>
        <v>0</v>
      </c>
      <c r="H311" s="36">
        <f t="shared" si="58"/>
        <v>0</v>
      </c>
      <c r="I311" s="36">
        <f t="shared" si="58"/>
        <v>0</v>
      </c>
      <c r="J311" s="36">
        <f t="shared" si="53"/>
        <v>57920625</v>
      </c>
      <c r="K311" s="20">
        <f>F311/B311*100</f>
        <v>0</v>
      </c>
      <c r="L311" s="10"/>
      <c r="M311" s="10"/>
      <c r="N311" s="10"/>
      <c r="O311" s="10"/>
      <c r="P311" s="10"/>
    </row>
    <row r="312" spans="1:16" ht="75.599999999999994" x14ac:dyDescent="0.25">
      <c r="A312" s="57" t="s">
        <v>133</v>
      </c>
      <c r="B312" s="36">
        <f t="shared" si="51"/>
        <v>57920625</v>
      </c>
      <c r="C312" s="36">
        <f>C314+C315+C316</f>
        <v>0</v>
      </c>
      <c r="D312" s="36">
        <f>D314+D315+D316</f>
        <v>46173300</v>
      </c>
      <c r="E312" s="36">
        <f>E314+E315+E316</f>
        <v>11747325</v>
      </c>
      <c r="F312" s="36">
        <f t="shared" si="52"/>
        <v>0</v>
      </c>
      <c r="G312" s="36">
        <f>G314+G315+G316</f>
        <v>0</v>
      </c>
      <c r="H312" s="36">
        <f>H314+H315+H316</f>
        <v>0</v>
      </c>
      <c r="I312" s="36">
        <f>I314+I315+I316</f>
        <v>0</v>
      </c>
      <c r="J312" s="36">
        <f t="shared" si="53"/>
        <v>57920625</v>
      </c>
      <c r="K312" s="20">
        <f>F312/B312*100</f>
        <v>0</v>
      </c>
      <c r="L312" s="10"/>
      <c r="M312" s="10"/>
      <c r="N312" s="10"/>
      <c r="O312" s="10"/>
      <c r="P312" s="10"/>
    </row>
    <row r="313" spans="1:16" ht="30.6" x14ac:dyDescent="0.25">
      <c r="A313" s="59" t="s">
        <v>19</v>
      </c>
      <c r="B313" s="36">
        <f t="shared" si="51"/>
        <v>0</v>
      </c>
      <c r="C313" s="36"/>
      <c r="D313" s="36"/>
      <c r="E313" s="36"/>
      <c r="F313" s="36">
        <f t="shared" si="52"/>
        <v>0</v>
      </c>
      <c r="G313" s="36"/>
      <c r="H313" s="36"/>
      <c r="I313" s="36"/>
      <c r="J313" s="36">
        <f t="shared" si="53"/>
        <v>0</v>
      </c>
      <c r="K313" s="20"/>
      <c r="L313" s="10"/>
      <c r="M313" s="10"/>
      <c r="N313" s="10"/>
      <c r="O313" s="10"/>
      <c r="P313" s="10"/>
    </row>
    <row r="314" spans="1:16" ht="49.2" x14ac:dyDescent="0.25">
      <c r="A314" s="43" t="s">
        <v>135</v>
      </c>
      <c r="B314" s="36">
        <f t="shared" si="51"/>
        <v>204000</v>
      </c>
      <c r="C314" s="36"/>
      <c r="D314" s="36"/>
      <c r="E314" s="36">
        <v>204000</v>
      </c>
      <c r="F314" s="36">
        <f t="shared" si="52"/>
        <v>0</v>
      </c>
      <c r="G314" s="36"/>
      <c r="H314" s="36"/>
      <c r="I314" s="36"/>
      <c r="J314" s="36">
        <f t="shared" si="53"/>
        <v>204000</v>
      </c>
      <c r="K314" s="20">
        <f>F314/B314*100</f>
        <v>0</v>
      </c>
      <c r="L314" s="10"/>
      <c r="M314" s="10"/>
      <c r="N314" s="10"/>
      <c r="O314" s="10"/>
      <c r="P314" s="10"/>
    </row>
    <row r="315" spans="1:16" ht="30.6" x14ac:dyDescent="0.25">
      <c r="A315" s="43" t="s">
        <v>136</v>
      </c>
      <c r="B315" s="36">
        <f t="shared" si="51"/>
        <v>11543325</v>
      </c>
      <c r="C315" s="36"/>
      <c r="D315" s="36"/>
      <c r="E315" s="36">
        <v>11543325</v>
      </c>
      <c r="F315" s="36">
        <f t="shared" si="52"/>
        <v>0</v>
      </c>
      <c r="G315" s="36"/>
      <c r="H315" s="36"/>
      <c r="I315" s="36"/>
      <c r="J315" s="36">
        <f t="shared" si="53"/>
        <v>11543325</v>
      </c>
      <c r="K315" s="20">
        <f>F315/B315*100</f>
        <v>0</v>
      </c>
      <c r="L315" s="10"/>
      <c r="M315" s="10"/>
      <c r="N315" s="10"/>
      <c r="O315" s="10"/>
      <c r="P315" s="10"/>
    </row>
    <row r="316" spans="1:16" ht="30.6" x14ac:dyDescent="0.25">
      <c r="A316" s="43" t="s">
        <v>137</v>
      </c>
      <c r="B316" s="36">
        <f t="shared" si="51"/>
        <v>46173300</v>
      </c>
      <c r="C316" s="36"/>
      <c r="D316" s="36">
        <v>46173300</v>
      </c>
      <c r="E316" s="36"/>
      <c r="F316" s="36"/>
      <c r="G316" s="36"/>
      <c r="H316" s="36"/>
      <c r="I316" s="36"/>
      <c r="J316" s="36">
        <f t="shared" si="53"/>
        <v>46173300</v>
      </c>
      <c r="K316" s="20">
        <f>F316/B316*100</f>
        <v>0</v>
      </c>
      <c r="L316" s="10"/>
      <c r="M316" s="10"/>
      <c r="N316" s="10"/>
      <c r="O316" s="10"/>
      <c r="P316" s="10"/>
    </row>
    <row r="317" spans="1:16" s="4" customFormat="1" ht="61.2" customHeight="1" x14ac:dyDescent="0.3">
      <c r="A317" s="52" t="s">
        <v>27</v>
      </c>
      <c r="B317" s="33">
        <f t="shared" ref="B317:I317" si="59">B9+B137+B202+B233+B303+B309</f>
        <v>2390587683.5900002</v>
      </c>
      <c r="C317" s="33">
        <f t="shared" si="59"/>
        <v>1585329923.26</v>
      </c>
      <c r="D317" s="33">
        <f t="shared" si="59"/>
        <v>532081994.48000002</v>
      </c>
      <c r="E317" s="33">
        <f t="shared" si="59"/>
        <v>273175765.85000002</v>
      </c>
      <c r="F317" s="33">
        <f t="shared" si="59"/>
        <v>945755206.14999998</v>
      </c>
      <c r="G317" s="33">
        <f t="shared" si="59"/>
        <v>719625565.6099999</v>
      </c>
      <c r="H317" s="33">
        <f t="shared" si="59"/>
        <v>152736782.11000001</v>
      </c>
      <c r="I317" s="33">
        <f t="shared" si="59"/>
        <v>73392858.430000007</v>
      </c>
      <c r="J317" s="33">
        <f t="shared" si="53"/>
        <v>1444832477.4400001</v>
      </c>
      <c r="K317" s="22">
        <f>F317/B317*100</f>
        <v>39.561619623578828</v>
      </c>
    </row>
    <row r="318" spans="1:16" ht="19.8" customHeight="1" x14ac:dyDescent="0.5">
      <c r="A318" s="8"/>
      <c r="B318" s="12"/>
      <c r="C318" s="8"/>
      <c r="D318" s="8"/>
      <c r="E318" s="13">
        <f>E17+E24+E30+E37+E96+E102+E108+E123+E127+E131+E149+E166+E184+E209+E216+E239+E245+E252+E258+E264+E271+E279+E285+E288+E290+E298+E315</f>
        <v>130077648.34999999</v>
      </c>
      <c r="F318" s="13"/>
      <c r="G318" s="31"/>
      <c r="H318" s="31"/>
      <c r="I318" s="31"/>
      <c r="J318" s="8"/>
      <c r="K318" s="8"/>
    </row>
    <row r="319" spans="1:16" ht="13.8" customHeight="1" x14ac:dyDescent="0.5">
      <c r="A319" s="9"/>
      <c r="B319" s="16"/>
      <c r="C319" s="8"/>
      <c r="D319" s="8"/>
      <c r="E319" s="8"/>
      <c r="F319" s="31"/>
      <c r="G319" s="31"/>
      <c r="H319" s="31"/>
      <c r="I319" s="31"/>
      <c r="J319" s="8"/>
      <c r="K319" s="8"/>
    </row>
    <row r="320" spans="1:16" ht="24.75" customHeight="1" x14ac:dyDescent="0.25">
      <c r="A320" s="8"/>
      <c r="B320" s="89" t="s">
        <v>1</v>
      </c>
      <c r="C320" s="89" t="s">
        <v>15</v>
      </c>
      <c r="D320" s="89" t="s">
        <v>14</v>
      </c>
      <c r="E320" s="91" t="s">
        <v>16</v>
      </c>
      <c r="F320" s="92"/>
      <c r="G320" s="8"/>
      <c r="H320" s="8"/>
      <c r="I320" s="8"/>
      <c r="J320" s="8"/>
      <c r="K320" s="8"/>
    </row>
    <row r="321" spans="1:11" ht="23.25" customHeight="1" x14ac:dyDescent="0.25">
      <c r="A321" s="8"/>
      <c r="B321" s="90"/>
      <c r="C321" s="90"/>
      <c r="D321" s="90"/>
      <c r="E321" s="64" t="s">
        <v>17</v>
      </c>
      <c r="F321" s="64" t="s">
        <v>18</v>
      </c>
      <c r="G321" s="8"/>
      <c r="H321" s="8"/>
      <c r="I321" s="8"/>
      <c r="J321" s="8"/>
      <c r="K321" s="8"/>
    </row>
    <row r="322" spans="1:11" ht="28.8" customHeight="1" x14ac:dyDescent="0.5">
      <c r="A322" s="8"/>
      <c r="B322" s="65"/>
      <c r="C322" s="78">
        <f>B317</f>
        <v>2390587683.5900002</v>
      </c>
      <c r="D322" s="78">
        <f>F317</f>
        <v>945755206.14999998</v>
      </c>
      <c r="E322" s="78">
        <f>C322-D322</f>
        <v>1444832477.4400001</v>
      </c>
      <c r="F322" s="79">
        <f>D322/C322*100</f>
        <v>39.561619623578828</v>
      </c>
      <c r="G322" s="8"/>
      <c r="H322" s="8"/>
      <c r="I322" s="8"/>
      <c r="J322" s="8"/>
      <c r="K322" s="8"/>
    </row>
    <row r="323" spans="1:11" ht="24.6" customHeight="1" x14ac:dyDescent="0.5">
      <c r="A323" s="8"/>
      <c r="B323" s="65" t="s">
        <v>19</v>
      </c>
      <c r="C323" s="78"/>
      <c r="D323" s="78"/>
      <c r="E323" s="78"/>
      <c r="F323" s="79"/>
      <c r="G323" s="8"/>
      <c r="H323" s="8"/>
      <c r="I323" s="8"/>
      <c r="J323" s="8"/>
      <c r="K323" s="8"/>
    </row>
    <row r="324" spans="1:11" ht="30.6" customHeight="1" x14ac:dyDescent="0.5">
      <c r="A324" s="8"/>
      <c r="B324" s="66" t="s">
        <v>3</v>
      </c>
      <c r="C324" s="80">
        <f>C317</f>
        <v>1585329923.26</v>
      </c>
      <c r="D324" s="78">
        <f>G317</f>
        <v>719625565.6099999</v>
      </c>
      <c r="E324" s="78">
        <f>C324-D324</f>
        <v>865704357.6500001</v>
      </c>
      <c r="F324" s="79">
        <f>D324/C324*100</f>
        <v>45.392795218940599</v>
      </c>
      <c r="G324" s="8"/>
      <c r="H324" s="8"/>
      <c r="I324" s="8"/>
      <c r="J324" s="8"/>
      <c r="K324" s="8"/>
    </row>
    <row r="325" spans="1:11" ht="30" customHeight="1" x14ac:dyDescent="0.5">
      <c r="B325" s="66" t="s">
        <v>4</v>
      </c>
      <c r="C325" s="80">
        <f>D317</f>
        <v>532081994.48000002</v>
      </c>
      <c r="D325" s="78">
        <f>H317</f>
        <v>152736782.11000001</v>
      </c>
      <c r="E325" s="78">
        <f>C325-D325</f>
        <v>379345212.37</v>
      </c>
      <c r="F325" s="79">
        <f>D325/C325*100</f>
        <v>28.705497215568926</v>
      </c>
      <c r="G325" s="8"/>
      <c r="H325" s="8"/>
      <c r="I325" s="8"/>
      <c r="J325" s="8"/>
      <c r="K325" s="8"/>
    </row>
    <row r="326" spans="1:11" ht="30" customHeight="1" x14ac:dyDescent="0.5">
      <c r="A326" s="5"/>
      <c r="B326" s="66" t="s">
        <v>5</v>
      </c>
      <c r="C326" s="80">
        <f>E317</f>
        <v>273175765.85000002</v>
      </c>
      <c r="D326" s="78">
        <f>I317</f>
        <v>73392858.430000007</v>
      </c>
      <c r="E326" s="78">
        <f>C326-D326</f>
        <v>199782907.42000002</v>
      </c>
      <c r="F326" s="79">
        <f>D326/C326*100</f>
        <v>26.866533420940346</v>
      </c>
      <c r="G326" s="8"/>
      <c r="H326" s="8"/>
      <c r="I326" s="8"/>
      <c r="J326" s="8"/>
      <c r="K326" s="8"/>
    </row>
    <row r="327" spans="1:11" ht="28.2" x14ac:dyDescent="0.5">
      <c r="A327" s="23" t="s">
        <v>191</v>
      </c>
      <c r="E327" s="84"/>
      <c r="F327" s="84"/>
    </row>
    <row r="328" spans="1:11" ht="61.8" customHeight="1" x14ac:dyDescent="0.5">
      <c r="A328" s="23" t="s">
        <v>192</v>
      </c>
      <c r="B328" s="23"/>
      <c r="C328" s="23"/>
      <c r="D328" s="23"/>
      <c r="E328" s="24" t="s">
        <v>33</v>
      </c>
      <c r="F328" s="32"/>
    </row>
    <row r="329" spans="1:11" ht="89.4" customHeight="1" x14ac:dyDescent="0.45">
      <c r="A329" s="67" t="s">
        <v>28</v>
      </c>
      <c r="B329" s="8"/>
      <c r="C329" s="8"/>
      <c r="D329" s="8"/>
      <c r="E329" s="13"/>
      <c r="F329" s="6"/>
    </row>
    <row r="330" spans="1:11" ht="34.799999999999997" customHeight="1" x14ac:dyDescent="0.4">
      <c r="E330" s="25"/>
    </row>
    <row r="332" spans="1:11" ht="39.6" customHeight="1" x14ac:dyDescent="0.5">
      <c r="B332" s="28"/>
      <c r="C332" s="29"/>
      <c r="D332" s="29"/>
      <c r="E332" s="29"/>
      <c r="F332" s="30"/>
      <c r="G332" s="29"/>
      <c r="H332" s="29"/>
      <c r="I332" s="29"/>
      <c r="J332" s="3"/>
    </row>
    <row r="333" spans="1:11" ht="28.2" x14ac:dyDescent="0.5">
      <c r="B333" s="28"/>
      <c r="C333" s="29"/>
      <c r="D333" s="29"/>
      <c r="E333" s="29"/>
      <c r="F333" s="30"/>
      <c r="G333" s="29"/>
      <c r="H333" s="29"/>
      <c r="I333" s="29"/>
      <c r="J333" s="3"/>
    </row>
    <row r="334" spans="1:11" ht="28.2" x14ac:dyDescent="0.5">
      <c r="B334" s="28"/>
      <c r="C334" s="29"/>
      <c r="D334" s="29"/>
      <c r="E334" s="29"/>
      <c r="F334" s="30"/>
      <c r="G334" s="29"/>
      <c r="H334" s="29"/>
      <c r="I334" s="29"/>
      <c r="J334" s="3"/>
    </row>
    <row r="335" spans="1:11" ht="28.2" x14ac:dyDescent="0.5">
      <c r="B335" s="28"/>
      <c r="C335" s="29"/>
      <c r="D335" s="29"/>
      <c r="E335" s="29"/>
      <c r="F335" s="30"/>
      <c r="G335" s="29"/>
      <c r="H335" s="29"/>
      <c r="I335" s="29"/>
      <c r="J335" s="3"/>
    </row>
    <row r="336" spans="1:11" ht="28.2" x14ac:dyDescent="0.5">
      <c r="B336" s="28"/>
      <c r="C336" s="29"/>
      <c r="D336" s="29"/>
      <c r="E336" s="29"/>
      <c r="F336" s="30"/>
      <c r="G336" s="29"/>
      <c r="H336" s="29"/>
      <c r="I336" s="29"/>
      <c r="J336" s="3"/>
    </row>
    <row r="337" spans="2:10" ht="28.2" x14ac:dyDescent="0.5">
      <c r="B337" s="28"/>
      <c r="C337" s="29"/>
      <c r="D337" s="29"/>
      <c r="E337" s="29"/>
      <c r="F337" s="30"/>
      <c r="G337" s="29"/>
      <c r="H337" s="29"/>
      <c r="I337" s="29"/>
      <c r="J337" s="3"/>
    </row>
    <row r="338" spans="2:10" ht="28.2" x14ac:dyDescent="0.5">
      <c r="B338" s="28"/>
      <c r="C338" s="27"/>
      <c r="D338" s="27"/>
      <c r="E338" s="27"/>
      <c r="F338" s="30"/>
      <c r="G338" s="27"/>
      <c r="H338" s="27"/>
      <c r="I338" s="27"/>
      <c r="J338" s="3"/>
    </row>
    <row r="339" spans="2:10" ht="28.2" x14ac:dyDescent="0.5">
      <c r="B339" s="28">
        <f>C339+D339+E339</f>
        <v>0</v>
      </c>
      <c r="C339" s="27"/>
      <c r="D339" s="27"/>
      <c r="E339" s="27"/>
      <c r="F339" s="30">
        <f>G339+H339+I339</f>
        <v>0</v>
      </c>
      <c r="G339" s="27"/>
      <c r="H339" s="27"/>
      <c r="I339" s="27"/>
      <c r="J339" s="3"/>
    </row>
    <row r="340" spans="2:10" ht="28.2" x14ac:dyDescent="0.5">
      <c r="B340" s="28">
        <f>C340+D340+E340</f>
        <v>0</v>
      </c>
      <c r="C340" s="27"/>
      <c r="D340" s="27"/>
      <c r="E340" s="27"/>
      <c r="F340" s="30">
        <f>G340+H340+I340</f>
        <v>0</v>
      </c>
      <c r="G340" s="27"/>
      <c r="H340" s="27"/>
      <c r="I340" s="27"/>
      <c r="J340" s="3"/>
    </row>
    <row r="341" spans="2:10" ht="28.2" x14ac:dyDescent="0.5">
      <c r="B341" s="28">
        <f>C341+D341+E341</f>
        <v>0</v>
      </c>
      <c r="C341" s="27"/>
      <c r="D341" s="27"/>
      <c r="E341" s="27"/>
      <c r="F341" s="30">
        <f>G341+H341+I341</f>
        <v>0</v>
      </c>
      <c r="G341" s="27"/>
      <c r="H341" s="27"/>
      <c r="I341" s="27"/>
      <c r="J341" s="3"/>
    </row>
    <row r="342" spans="2:10" ht="28.2" x14ac:dyDescent="0.5">
      <c r="B342" s="28">
        <f>C342+D342+E342</f>
        <v>0</v>
      </c>
      <c r="C342" s="27"/>
      <c r="D342" s="27"/>
      <c r="E342" s="27"/>
      <c r="F342" s="30">
        <f>G342+H342+I342</f>
        <v>0</v>
      </c>
      <c r="G342" s="27"/>
      <c r="H342" s="27"/>
      <c r="I342" s="27"/>
      <c r="J342" s="3"/>
    </row>
    <row r="343" spans="2:10" ht="24.6" x14ac:dyDescent="0.4">
      <c r="B343" s="27"/>
      <c r="C343" s="27"/>
      <c r="D343" s="27"/>
      <c r="E343" s="27"/>
      <c r="F343" s="27"/>
      <c r="G343" s="27"/>
      <c r="H343" s="27"/>
      <c r="I343" s="27"/>
      <c r="J343" s="3"/>
    </row>
    <row r="344" spans="2:10" ht="24.6" x14ac:dyDescent="0.4">
      <c r="B344" s="27"/>
      <c r="C344" s="27"/>
      <c r="D344" s="27"/>
      <c r="E344" s="27"/>
      <c r="F344" s="27"/>
      <c r="G344" s="27"/>
      <c r="H344" s="27"/>
      <c r="I344" s="27"/>
      <c r="J344" s="3"/>
    </row>
    <row r="345" spans="2:10" ht="24.6" x14ac:dyDescent="0.4">
      <c r="B345" s="27"/>
      <c r="C345" s="27"/>
      <c r="D345" s="27"/>
      <c r="E345" s="27"/>
      <c r="F345" s="27"/>
      <c r="G345" s="27"/>
      <c r="H345" s="27"/>
      <c r="I345" s="27"/>
      <c r="J345" s="3"/>
    </row>
    <row r="346" spans="2:10" ht="24.6" x14ac:dyDescent="0.4">
      <c r="B346" s="27"/>
      <c r="C346" s="27"/>
      <c r="D346" s="27"/>
      <c r="E346" s="27"/>
      <c r="F346" s="27"/>
      <c r="G346" s="27"/>
      <c r="H346" s="27"/>
      <c r="I346" s="27"/>
      <c r="J346" s="3"/>
    </row>
    <row r="347" spans="2:10" ht="24.6" x14ac:dyDescent="0.4">
      <c r="B347" s="27"/>
      <c r="C347" s="27"/>
      <c r="D347" s="27"/>
      <c r="E347" s="27"/>
      <c r="F347" s="27"/>
      <c r="G347" s="27"/>
      <c r="H347" s="27"/>
      <c r="I347" s="27"/>
      <c r="J347" s="3"/>
    </row>
    <row r="348" spans="2:10" ht="24.6" x14ac:dyDescent="0.4">
      <c r="B348" s="26"/>
      <c r="C348" s="26"/>
      <c r="D348" s="26"/>
      <c r="E348" s="26"/>
      <c r="F348" s="26"/>
      <c r="G348" s="26"/>
      <c r="H348" s="26"/>
      <c r="I348" s="26"/>
    </row>
    <row r="349" spans="2:10" ht="24.6" x14ac:dyDescent="0.4">
      <c r="B349" s="26"/>
      <c r="C349" s="26"/>
      <c r="D349" s="26"/>
      <c r="E349" s="26"/>
      <c r="F349" s="26"/>
      <c r="G349" s="26"/>
      <c r="H349" s="26"/>
      <c r="I349" s="26"/>
    </row>
    <row r="350" spans="2:10" ht="24.6" x14ac:dyDescent="0.4">
      <c r="B350" s="26"/>
      <c r="C350" s="26"/>
      <c r="D350" s="26"/>
      <c r="E350" s="26"/>
      <c r="F350" s="26"/>
      <c r="G350" s="26"/>
      <c r="H350" s="26"/>
      <c r="I350" s="26"/>
    </row>
    <row r="351" spans="2:10" ht="24.6" x14ac:dyDescent="0.4">
      <c r="B351" s="26"/>
      <c r="C351" s="26"/>
      <c r="D351" s="26"/>
      <c r="E351" s="26"/>
      <c r="F351" s="26"/>
      <c r="G351" s="26"/>
      <c r="H351" s="26"/>
      <c r="I351" s="26"/>
    </row>
    <row r="352" spans="2:10" ht="24.6" x14ac:dyDescent="0.4">
      <c r="B352" s="26"/>
      <c r="C352" s="26"/>
      <c r="D352" s="26"/>
      <c r="E352" s="26"/>
      <c r="F352" s="26"/>
      <c r="G352" s="26"/>
      <c r="H352" s="26"/>
      <c r="I352" s="26"/>
    </row>
    <row r="353" spans="2:9" ht="24.6" x14ac:dyDescent="0.4">
      <c r="B353" s="26"/>
      <c r="C353" s="26"/>
      <c r="D353" s="26"/>
      <c r="E353" s="26"/>
      <c r="F353" s="26"/>
      <c r="G353" s="26"/>
      <c r="H353" s="26"/>
      <c r="I353" s="26"/>
    </row>
  </sheetData>
  <autoFilter ref="B1:B353"/>
  <mergeCells count="17">
    <mergeCell ref="A1:K1"/>
    <mergeCell ref="A2:K2"/>
    <mergeCell ref="A4:K4"/>
    <mergeCell ref="A5:A7"/>
    <mergeCell ref="B5:E5"/>
    <mergeCell ref="F5:I5"/>
    <mergeCell ref="J5:J7"/>
    <mergeCell ref="K5:K7"/>
    <mergeCell ref="B6:B7"/>
    <mergeCell ref="C6:E6"/>
    <mergeCell ref="E327:F327"/>
    <mergeCell ref="F6:F7"/>
    <mergeCell ref="G6:I6"/>
    <mergeCell ref="B320:B321"/>
    <mergeCell ref="C320:C321"/>
    <mergeCell ref="D320:D321"/>
    <mergeCell ref="E320:F320"/>
  </mergeCells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 alignWithMargins="0">
    <oddHeader>&amp;R&amp;"Arial Cyr,полужирный"&amp;18Страница &amp;P</oddHeader>
  </headerFooter>
  <rowBreaks count="3" manualBreakCount="3">
    <brk id="256" max="10" man="1"/>
    <brk id="280" max="10" man="1"/>
    <brk id="30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01.11.2020г. (руб)</vt:lpstr>
      <vt:lpstr>'на 01.11.2020г. (руб)'!Заголовки_для_печати</vt:lpstr>
      <vt:lpstr>'на 01.11.2020г. (руб)'!Область_печати</vt:lpstr>
    </vt:vector>
  </TitlesOfParts>
  <Company>gorfin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finup05</cp:lastModifiedBy>
  <cp:lastPrinted>2020-10-07T13:09:14Z</cp:lastPrinted>
  <dcterms:created xsi:type="dcterms:W3CDTF">2007-01-23T06:19:47Z</dcterms:created>
  <dcterms:modified xsi:type="dcterms:W3CDTF">2020-11-03T11:03:40Z</dcterms:modified>
</cp:coreProperties>
</file>