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12.2020г. (руб)" sheetId="355" r:id="rId1"/>
  </sheets>
  <definedNames>
    <definedName name="_xlnm._FilterDatabase" localSheetId="0" hidden="1">'на 01.12.2020г. (руб)'!$B$1:$B$318</definedName>
    <definedName name="_xlnm.Print_Titles" localSheetId="0">'на 01.12.2020г. (руб)'!$5:$8</definedName>
    <definedName name="_xlnm.Print_Area" localSheetId="0">'на 01.12.2020г. (руб)'!$A$1:$K$294</definedName>
  </definedNames>
  <calcPr calcId="145621"/>
</workbook>
</file>

<file path=xl/calcChain.xml><?xml version="1.0" encoding="utf-8"?>
<calcChain xmlns="http://schemas.openxmlformats.org/spreadsheetml/2006/main">
  <c r="H30" i="355" l="1"/>
  <c r="I30" i="355"/>
  <c r="G30" i="355"/>
  <c r="F90" i="355"/>
  <c r="F91" i="355"/>
  <c r="I108" i="355"/>
  <c r="G108" i="355"/>
  <c r="H108" i="355"/>
  <c r="H104" i="355" s="1"/>
  <c r="H116" i="355"/>
  <c r="G116" i="355"/>
  <c r="H222" i="355" l="1"/>
  <c r="I222" i="355"/>
  <c r="G222" i="355"/>
  <c r="D222" i="355"/>
  <c r="E222" i="355"/>
  <c r="C222" i="355"/>
  <c r="H137" i="355" l="1"/>
  <c r="I137" i="355"/>
  <c r="G137" i="355"/>
  <c r="D137" i="355"/>
  <c r="E137" i="355"/>
  <c r="C137" i="355"/>
  <c r="H27" i="355"/>
  <c r="I27" i="355"/>
  <c r="G27" i="355"/>
  <c r="D27" i="355"/>
  <c r="E27" i="355"/>
  <c r="C27" i="355"/>
  <c r="C240" i="355"/>
  <c r="H165" i="355" l="1"/>
  <c r="I165" i="355"/>
  <c r="G165" i="355"/>
  <c r="D165" i="355"/>
  <c r="E165" i="355"/>
  <c r="C165" i="355"/>
  <c r="H162" i="355"/>
  <c r="I162" i="355"/>
  <c r="G162" i="355"/>
  <c r="D162" i="355"/>
  <c r="E162" i="355"/>
  <c r="C162" i="355"/>
  <c r="D59" i="355"/>
  <c r="E59" i="355"/>
  <c r="C59" i="355"/>
  <c r="H62" i="355"/>
  <c r="I62" i="355"/>
  <c r="G62" i="355"/>
  <c r="D62" i="355"/>
  <c r="E62" i="355"/>
  <c r="C62" i="355"/>
  <c r="D108" i="355" l="1"/>
  <c r="E108" i="355"/>
  <c r="C108" i="355"/>
  <c r="F115" i="355" l="1"/>
  <c r="B115" i="355"/>
  <c r="F114" i="355"/>
  <c r="B114" i="355"/>
  <c r="F113" i="355"/>
  <c r="B113" i="355"/>
  <c r="J113" i="355" l="1"/>
  <c r="J114" i="355"/>
  <c r="J115" i="355"/>
  <c r="K113" i="355"/>
  <c r="K114" i="355"/>
  <c r="K115" i="355"/>
  <c r="F307" i="355"/>
  <c r="B307" i="355"/>
  <c r="F306" i="355"/>
  <c r="B306" i="355"/>
  <c r="F305" i="355"/>
  <c r="B305" i="355"/>
  <c r="F304" i="355"/>
  <c r="B304" i="355"/>
  <c r="F281" i="355"/>
  <c r="B281" i="355"/>
  <c r="F280" i="355"/>
  <c r="B280" i="355"/>
  <c r="I279" i="355"/>
  <c r="H279" i="355"/>
  <c r="G279" i="355"/>
  <c r="E279" i="355"/>
  <c r="D279" i="355"/>
  <c r="C279" i="355"/>
  <c r="I278" i="355"/>
  <c r="H278" i="355"/>
  <c r="G278" i="355"/>
  <c r="E278" i="355"/>
  <c r="D278" i="355"/>
  <c r="C278" i="355"/>
  <c r="I277" i="355"/>
  <c r="H277" i="355"/>
  <c r="G277" i="355"/>
  <c r="E277" i="355"/>
  <c r="D277" i="355"/>
  <c r="C277" i="355"/>
  <c r="I276" i="355"/>
  <c r="H276" i="355"/>
  <c r="G276" i="355"/>
  <c r="E276" i="355"/>
  <c r="D276" i="355"/>
  <c r="C276" i="355"/>
  <c r="F275" i="355"/>
  <c r="B275" i="355"/>
  <c r="F274" i="355"/>
  <c r="B274" i="355"/>
  <c r="I273" i="355"/>
  <c r="H273" i="355"/>
  <c r="G273" i="355"/>
  <c r="E273" i="355"/>
  <c r="D273" i="355"/>
  <c r="C273" i="355"/>
  <c r="F272" i="355"/>
  <c r="B272" i="355"/>
  <c r="F271" i="355"/>
  <c r="B271" i="355"/>
  <c r="F270" i="355"/>
  <c r="B270" i="355"/>
  <c r="F269" i="355"/>
  <c r="B269" i="355"/>
  <c r="I268" i="355"/>
  <c r="H268" i="355"/>
  <c r="G268" i="355"/>
  <c r="E268" i="355"/>
  <c r="D268" i="355"/>
  <c r="C268" i="355"/>
  <c r="F267" i="355"/>
  <c r="B267" i="355"/>
  <c r="F266" i="355"/>
  <c r="B266" i="355"/>
  <c r="I265" i="355"/>
  <c r="H265" i="355"/>
  <c r="G265" i="355"/>
  <c r="E265" i="355"/>
  <c r="D265" i="355"/>
  <c r="C265" i="355"/>
  <c r="F264" i="355"/>
  <c r="B264" i="355"/>
  <c r="F263" i="355"/>
  <c r="B263" i="355"/>
  <c r="F262" i="355"/>
  <c r="B262" i="355"/>
  <c r="F261" i="355"/>
  <c r="B261" i="355"/>
  <c r="F260" i="355"/>
  <c r="B260" i="355"/>
  <c r="F259" i="355"/>
  <c r="B259" i="355"/>
  <c r="F258" i="355"/>
  <c r="B258" i="355"/>
  <c r="F257" i="355"/>
  <c r="B257" i="355"/>
  <c r="F256" i="355"/>
  <c r="B256" i="355"/>
  <c r="I255" i="355"/>
  <c r="H255" i="355"/>
  <c r="G255" i="355"/>
  <c r="E255" i="355"/>
  <c r="D255" i="355"/>
  <c r="D254" i="355" s="1"/>
  <c r="C255" i="355"/>
  <c r="I254" i="355"/>
  <c r="H254" i="355"/>
  <c r="G254" i="355"/>
  <c r="F253" i="355"/>
  <c r="B253" i="355"/>
  <c r="F252" i="355"/>
  <c r="B252" i="355"/>
  <c r="I251" i="355"/>
  <c r="H251" i="355"/>
  <c r="G251" i="355"/>
  <c r="E251" i="355"/>
  <c r="D251" i="355"/>
  <c r="C251" i="355"/>
  <c r="I249" i="355"/>
  <c r="H249" i="355"/>
  <c r="G249" i="355"/>
  <c r="E249" i="355"/>
  <c r="D249" i="355"/>
  <c r="C249" i="355"/>
  <c r="I248" i="355"/>
  <c r="H248" i="355"/>
  <c r="G248" i="355"/>
  <c r="E248" i="355"/>
  <c r="D248" i="355"/>
  <c r="C248" i="355"/>
  <c r="F246" i="355"/>
  <c r="B246" i="355"/>
  <c r="F245" i="355"/>
  <c r="B245" i="355"/>
  <c r="F244" i="355"/>
  <c r="B244" i="355"/>
  <c r="F243" i="355"/>
  <c r="B243" i="355"/>
  <c r="F242" i="355"/>
  <c r="B242" i="355"/>
  <c r="F241" i="355"/>
  <c r="B241" i="355"/>
  <c r="I240" i="355"/>
  <c r="H240" i="355"/>
  <c r="G240" i="355"/>
  <c r="E240" i="355"/>
  <c r="D240" i="355"/>
  <c r="F239" i="355"/>
  <c r="B239" i="355"/>
  <c r="F238" i="355"/>
  <c r="B238" i="355"/>
  <c r="F237" i="355"/>
  <c r="B237" i="355"/>
  <c r="F236" i="355"/>
  <c r="B236" i="355"/>
  <c r="F235" i="355"/>
  <c r="B235" i="355"/>
  <c r="I234" i="355"/>
  <c r="H234" i="355"/>
  <c r="G234" i="355"/>
  <c r="E234" i="355"/>
  <c r="D234" i="355"/>
  <c r="C234" i="355"/>
  <c r="F233" i="355"/>
  <c r="B233" i="355"/>
  <c r="F232" i="355"/>
  <c r="B232" i="355"/>
  <c r="F231" i="355"/>
  <c r="B231" i="355"/>
  <c r="F230" i="355"/>
  <c r="B230" i="355"/>
  <c r="F229" i="355"/>
  <c r="B229" i="355"/>
  <c r="I228" i="355"/>
  <c r="H228" i="355"/>
  <c r="G228" i="355"/>
  <c r="E228" i="355"/>
  <c r="D228" i="355"/>
  <c r="C228" i="355"/>
  <c r="F227" i="355"/>
  <c r="B227" i="355"/>
  <c r="F226" i="355"/>
  <c r="B226" i="355"/>
  <c r="F225" i="355"/>
  <c r="B225" i="355"/>
  <c r="F224" i="355"/>
  <c r="B224" i="355"/>
  <c r="F223" i="355"/>
  <c r="B223" i="355"/>
  <c r="F221" i="355"/>
  <c r="B221" i="355"/>
  <c r="F220" i="355"/>
  <c r="B220" i="355"/>
  <c r="F219" i="355"/>
  <c r="B219" i="355"/>
  <c r="F218" i="355"/>
  <c r="B218" i="355"/>
  <c r="F217" i="355"/>
  <c r="B217" i="355"/>
  <c r="I216" i="355"/>
  <c r="H216" i="355"/>
  <c r="G216" i="355"/>
  <c r="E216" i="355"/>
  <c r="D216" i="355"/>
  <c r="C216" i="355"/>
  <c r="F215" i="355"/>
  <c r="B215" i="355"/>
  <c r="F214" i="355"/>
  <c r="B214" i="355"/>
  <c r="F213" i="355"/>
  <c r="B213" i="355"/>
  <c r="F212" i="355"/>
  <c r="B212" i="355"/>
  <c r="F211" i="355"/>
  <c r="B211" i="355"/>
  <c r="I210" i="355"/>
  <c r="H210" i="355"/>
  <c r="G210" i="355"/>
  <c r="E210" i="355"/>
  <c r="D210" i="355"/>
  <c r="C210" i="355"/>
  <c r="F206" i="355"/>
  <c r="B206" i="355"/>
  <c r="F205" i="355"/>
  <c r="B205" i="355"/>
  <c r="I204" i="355"/>
  <c r="H204" i="355"/>
  <c r="G204" i="355"/>
  <c r="E204" i="355"/>
  <c r="D204" i="355"/>
  <c r="C204" i="355"/>
  <c r="F203" i="355"/>
  <c r="B203" i="355"/>
  <c r="F202" i="355"/>
  <c r="B202" i="355"/>
  <c r="I201" i="355"/>
  <c r="H201" i="355"/>
  <c r="G201" i="355"/>
  <c r="E201" i="355"/>
  <c r="D201" i="355"/>
  <c r="C201" i="355"/>
  <c r="F200" i="355"/>
  <c r="B200" i="355"/>
  <c r="F199" i="355"/>
  <c r="B199" i="355"/>
  <c r="I198" i="355"/>
  <c r="H198" i="355"/>
  <c r="G198" i="355"/>
  <c r="E198" i="355"/>
  <c r="D198" i="355"/>
  <c r="C198" i="355"/>
  <c r="F197" i="355"/>
  <c r="B197" i="355"/>
  <c r="F196" i="355"/>
  <c r="B196" i="355"/>
  <c r="F195" i="355"/>
  <c r="B195" i="355"/>
  <c r="F194" i="355"/>
  <c r="B194" i="355"/>
  <c r="F193" i="355"/>
  <c r="B193" i="355"/>
  <c r="J192" i="355"/>
  <c r="I191" i="355"/>
  <c r="H191" i="355"/>
  <c r="G191" i="355"/>
  <c r="E191" i="355"/>
  <c r="D191" i="355"/>
  <c r="C191" i="355"/>
  <c r="F190" i="355"/>
  <c r="B190" i="355"/>
  <c r="F189" i="355"/>
  <c r="B189" i="355"/>
  <c r="F188" i="355"/>
  <c r="B188" i="355"/>
  <c r="F187" i="355"/>
  <c r="B187" i="355"/>
  <c r="F186" i="355"/>
  <c r="B186" i="355"/>
  <c r="F185" i="355"/>
  <c r="I184" i="355"/>
  <c r="H184" i="355"/>
  <c r="G184" i="355"/>
  <c r="E184" i="355"/>
  <c r="D184" i="355"/>
  <c r="C184" i="355"/>
  <c r="F180" i="355"/>
  <c r="B180" i="355"/>
  <c r="F179" i="355"/>
  <c r="B179" i="355"/>
  <c r="I178" i="355"/>
  <c r="H178" i="355"/>
  <c r="G178" i="355"/>
  <c r="E178" i="355"/>
  <c r="D178" i="355"/>
  <c r="C178" i="355"/>
  <c r="I177" i="355"/>
  <c r="H177" i="355"/>
  <c r="G177" i="355"/>
  <c r="E177" i="355"/>
  <c r="D177" i="355"/>
  <c r="C177" i="355"/>
  <c r="B176" i="355"/>
  <c r="K176" i="355" s="1"/>
  <c r="F175" i="355"/>
  <c r="B175" i="355"/>
  <c r="F174" i="355"/>
  <c r="B174" i="355"/>
  <c r="I173" i="355"/>
  <c r="H173" i="355"/>
  <c r="G173" i="355"/>
  <c r="E173" i="355"/>
  <c r="D173" i="355"/>
  <c r="C173" i="355"/>
  <c r="F172" i="355"/>
  <c r="B172" i="355"/>
  <c r="F171" i="355"/>
  <c r="B171" i="355"/>
  <c r="I170" i="355"/>
  <c r="I169" i="355" s="1"/>
  <c r="H170" i="355"/>
  <c r="H169" i="355" s="1"/>
  <c r="G170" i="355"/>
  <c r="G169" i="355" s="1"/>
  <c r="E170" i="355"/>
  <c r="E169" i="355" s="1"/>
  <c r="D170" i="355"/>
  <c r="D169" i="355" s="1"/>
  <c r="C170" i="355"/>
  <c r="C169" i="355" s="1"/>
  <c r="F167" i="355"/>
  <c r="B167" i="355"/>
  <c r="F166" i="355"/>
  <c r="B166" i="355"/>
  <c r="F164" i="355"/>
  <c r="B164" i="355"/>
  <c r="F163" i="355"/>
  <c r="B163" i="355"/>
  <c r="F162" i="355"/>
  <c r="F161" i="355"/>
  <c r="B161" i="355"/>
  <c r="F160" i="355"/>
  <c r="B160" i="355"/>
  <c r="I159" i="355"/>
  <c r="H159" i="355"/>
  <c r="G159" i="355"/>
  <c r="E159" i="355"/>
  <c r="D159" i="355"/>
  <c r="C159" i="355"/>
  <c r="F158" i="355"/>
  <c r="B158" i="355"/>
  <c r="F157" i="355"/>
  <c r="B157" i="355"/>
  <c r="I156" i="355"/>
  <c r="H156" i="355"/>
  <c r="G156" i="355"/>
  <c r="E156" i="355"/>
  <c r="D156" i="355"/>
  <c r="C156" i="355"/>
  <c r="F155" i="355"/>
  <c r="B155" i="355"/>
  <c r="F154" i="355"/>
  <c r="B154" i="355"/>
  <c r="I153" i="355"/>
  <c r="H153" i="355"/>
  <c r="G153" i="355"/>
  <c r="E153" i="355"/>
  <c r="D153" i="355"/>
  <c r="C153" i="355"/>
  <c r="B152" i="355"/>
  <c r="K152" i="355" s="1"/>
  <c r="F151" i="355"/>
  <c r="B151" i="355"/>
  <c r="F150" i="355"/>
  <c r="B150" i="355"/>
  <c r="F149" i="355"/>
  <c r="B149" i="355"/>
  <c r="F148" i="355"/>
  <c r="B148" i="355"/>
  <c r="I147" i="355"/>
  <c r="H147" i="355"/>
  <c r="G147" i="355"/>
  <c r="E147" i="355"/>
  <c r="C147" i="355"/>
  <c r="F146" i="355"/>
  <c r="B146" i="355"/>
  <c r="F145" i="355"/>
  <c r="B145" i="355"/>
  <c r="I144" i="355"/>
  <c r="H144" i="355"/>
  <c r="G144" i="355"/>
  <c r="E144" i="355"/>
  <c r="D144" i="355"/>
  <c r="C144" i="355"/>
  <c r="F142" i="355"/>
  <c r="B142" i="355"/>
  <c r="F141" i="355"/>
  <c r="B141" i="355"/>
  <c r="I140" i="355"/>
  <c r="H140" i="355"/>
  <c r="G140" i="355"/>
  <c r="E140" i="355"/>
  <c r="E136" i="355" s="1"/>
  <c r="D140" i="355"/>
  <c r="C140" i="355"/>
  <c r="C136" i="355" s="1"/>
  <c r="F139" i="355"/>
  <c r="B139" i="355"/>
  <c r="F138" i="355"/>
  <c r="B138" i="355"/>
  <c r="I136" i="355"/>
  <c r="H136" i="355"/>
  <c r="F134" i="355"/>
  <c r="B134" i="355"/>
  <c r="F133" i="355"/>
  <c r="B133" i="355"/>
  <c r="I132" i="355"/>
  <c r="H132" i="355"/>
  <c r="H130" i="355" s="1"/>
  <c r="H129" i="355" s="1"/>
  <c r="H128" i="355" s="1"/>
  <c r="G132" i="355"/>
  <c r="E132" i="355"/>
  <c r="D132" i="355"/>
  <c r="D130" i="355" s="1"/>
  <c r="D129" i="355" s="1"/>
  <c r="D128" i="355" s="1"/>
  <c r="C132" i="355"/>
  <c r="F131" i="355"/>
  <c r="B131" i="355"/>
  <c r="I130" i="355"/>
  <c r="I129" i="355" s="1"/>
  <c r="I128" i="355" s="1"/>
  <c r="E130" i="355"/>
  <c r="E129" i="355" s="1"/>
  <c r="E128" i="355" s="1"/>
  <c r="F126" i="355"/>
  <c r="B126" i="355"/>
  <c r="F125" i="355"/>
  <c r="J125" i="355" s="1"/>
  <c r="I124" i="355"/>
  <c r="H124" i="355"/>
  <c r="G124" i="355"/>
  <c r="E124" i="355"/>
  <c r="D124" i="355"/>
  <c r="C124" i="355"/>
  <c r="F123" i="355"/>
  <c r="B123" i="355"/>
  <c r="F122" i="355"/>
  <c r="B122" i="355"/>
  <c r="F121" i="355"/>
  <c r="B121" i="355"/>
  <c r="I120" i="355"/>
  <c r="H120" i="355"/>
  <c r="G120" i="355"/>
  <c r="E120" i="355"/>
  <c r="D120" i="355"/>
  <c r="C120" i="355"/>
  <c r="F119" i="355"/>
  <c r="B119" i="355"/>
  <c r="F118" i="355"/>
  <c r="B118" i="355"/>
  <c r="F117" i="355"/>
  <c r="B117" i="355"/>
  <c r="I116" i="355"/>
  <c r="E116" i="355"/>
  <c r="E104" i="355" s="1"/>
  <c r="E103" i="355" s="1"/>
  <c r="D116" i="355"/>
  <c r="C116" i="355"/>
  <c r="C104" i="355" s="1"/>
  <c r="F112" i="355"/>
  <c r="B112" i="355"/>
  <c r="F111" i="355"/>
  <c r="B111" i="355"/>
  <c r="F110" i="355"/>
  <c r="B110" i="355"/>
  <c r="F109" i="355"/>
  <c r="B109" i="355"/>
  <c r="I104" i="355"/>
  <c r="I103" i="355" s="1"/>
  <c r="B108" i="355"/>
  <c r="F107" i="355"/>
  <c r="B107" i="355"/>
  <c r="F106" i="355"/>
  <c r="B106" i="355"/>
  <c r="B105" i="355"/>
  <c r="J105" i="355" s="1"/>
  <c r="H103" i="355"/>
  <c r="F102" i="355"/>
  <c r="B102" i="355"/>
  <c r="B101" i="355"/>
  <c r="J101" i="355" s="1"/>
  <c r="I100" i="355"/>
  <c r="H100" i="355"/>
  <c r="G100" i="355"/>
  <c r="E100" i="355"/>
  <c r="D100" i="355"/>
  <c r="C100" i="355"/>
  <c r="I99" i="355"/>
  <c r="H99" i="355"/>
  <c r="G99" i="355"/>
  <c r="E99" i="355"/>
  <c r="D99" i="355"/>
  <c r="C99" i="355"/>
  <c r="F97" i="355"/>
  <c r="B97" i="355"/>
  <c r="F96" i="355"/>
  <c r="B96" i="355"/>
  <c r="F95" i="355"/>
  <c r="B95" i="355"/>
  <c r="F94" i="355"/>
  <c r="B94" i="355"/>
  <c r="F93" i="355"/>
  <c r="B93" i="355"/>
  <c r="I92" i="355"/>
  <c r="H92" i="355"/>
  <c r="G92" i="355"/>
  <c r="E92" i="355"/>
  <c r="D92" i="355"/>
  <c r="C92" i="355"/>
  <c r="B91" i="355"/>
  <c r="K91" i="355" s="1"/>
  <c r="B90" i="355"/>
  <c r="K90" i="355" s="1"/>
  <c r="F89" i="355"/>
  <c r="B89" i="355"/>
  <c r="F88" i="355"/>
  <c r="B88" i="355"/>
  <c r="F87" i="355"/>
  <c r="B87" i="355"/>
  <c r="I86" i="355"/>
  <c r="H86" i="355"/>
  <c r="G86" i="355"/>
  <c r="E86" i="355"/>
  <c r="D86" i="355"/>
  <c r="C86" i="355"/>
  <c r="F85" i="355"/>
  <c r="B85" i="355"/>
  <c r="F84" i="355"/>
  <c r="B84" i="355"/>
  <c r="F83" i="355"/>
  <c r="B83" i="355"/>
  <c r="F82" i="355"/>
  <c r="B82" i="355"/>
  <c r="F81" i="355"/>
  <c r="B81" i="355"/>
  <c r="F80" i="355"/>
  <c r="B80" i="355"/>
  <c r="I79" i="355"/>
  <c r="H79" i="355"/>
  <c r="G79" i="355"/>
  <c r="E79" i="355"/>
  <c r="D79" i="355"/>
  <c r="C79" i="355"/>
  <c r="F78" i="355"/>
  <c r="B78" i="355"/>
  <c r="F77" i="355"/>
  <c r="B77" i="355"/>
  <c r="F76" i="355"/>
  <c r="B76" i="355"/>
  <c r="I75" i="355"/>
  <c r="H75" i="355"/>
  <c r="G75" i="355"/>
  <c r="E75" i="355"/>
  <c r="D75" i="355"/>
  <c r="C75" i="355"/>
  <c r="F74" i="355"/>
  <c r="B74" i="355"/>
  <c r="F73" i="355"/>
  <c r="B73" i="355"/>
  <c r="I72" i="355"/>
  <c r="H72" i="355"/>
  <c r="G72" i="355"/>
  <c r="E72" i="355"/>
  <c r="D72" i="355"/>
  <c r="C72" i="355"/>
  <c r="F71" i="355"/>
  <c r="B71" i="355"/>
  <c r="F70" i="355"/>
  <c r="B70" i="355"/>
  <c r="I69" i="355"/>
  <c r="H69" i="355"/>
  <c r="H68" i="355" s="1"/>
  <c r="G69" i="355"/>
  <c r="E69" i="355"/>
  <c r="D69" i="355"/>
  <c r="C69" i="355"/>
  <c r="F67" i="355"/>
  <c r="B67" i="355"/>
  <c r="F66" i="355"/>
  <c r="B66" i="355"/>
  <c r="I65" i="355"/>
  <c r="H65" i="355"/>
  <c r="G65" i="355"/>
  <c r="E65" i="355"/>
  <c r="D65" i="355"/>
  <c r="C65" i="355"/>
  <c r="F64" i="355"/>
  <c r="B64" i="355"/>
  <c r="F63" i="355"/>
  <c r="B63" i="355"/>
  <c r="B62" i="355"/>
  <c r="F61" i="355"/>
  <c r="B61" i="355"/>
  <c r="F60" i="355"/>
  <c r="B60" i="355"/>
  <c r="I59" i="355"/>
  <c r="H59" i="355"/>
  <c r="G59" i="355"/>
  <c r="F58" i="355"/>
  <c r="B58" i="355"/>
  <c r="F57" i="355"/>
  <c r="B57" i="355"/>
  <c r="I56" i="355"/>
  <c r="H56" i="355"/>
  <c r="G56" i="355"/>
  <c r="E56" i="355"/>
  <c r="D56" i="355"/>
  <c r="C56" i="355"/>
  <c r="F55" i="355"/>
  <c r="B55" i="355"/>
  <c r="F54" i="355"/>
  <c r="B54" i="355"/>
  <c r="I53" i="355"/>
  <c r="H53" i="355"/>
  <c r="G53" i="355"/>
  <c r="E53" i="355"/>
  <c r="D53" i="355"/>
  <c r="C53" i="355"/>
  <c r="F52" i="355"/>
  <c r="B52" i="355"/>
  <c r="F51" i="355"/>
  <c r="B51" i="355"/>
  <c r="F50" i="355"/>
  <c r="B50" i="355"/>
  <c r="I49" i="355"/>
  <c r="H49" i="355"/>
  <c r="G49" i="355"/>
  <c r="E49" i="355"/>
  <c r="D49" i="355"/>
  <c r="C49" i="355"/>
  <c r="F48" i="355"/>
  <c r="B48" i="355"/>
  <c r="B47" i="355"/>
  <c r="J47" i="355" s="1"/>
  <c r="I46" i="355"/>
  <c r="H46" i="355"/>
  <c r="G46" i="355"/>
  <c r="E46" i="355"/>
  <c r="D46" i="355"/>
  <c r="C46" i="355"/>
  <c r="F45" i="355"/>
  <c r="B45" i="355"/>
  <c r="F44" i="355"/>
  <c r="B44" i="355"/>
  <c r="H43" i="355"/>
  <c r="G43" i="355"/>
  <c r="E43" i="355"/>
  <c r="D43" i="355"/>
  <c r="C43" i="355"/>
  <c r="F42" i="355"/>
  <c r="B42" i="355"/>
  <c r="B41" i="355"/>
  <c r="J41" i="355" s="1"/>
  <c r="I40" i="355"/>
  <c r="H40" i="355"/>
  <c r="G40" i="355"/>
  <c r="E40" i="355"/>
  <c r="D40" i="355"/>
  <c r="C40" i="355"/>
  <c r="F39" i="355"/>
  <c r="B39" i="355"/>
  <c r="F38" i="355"/>
  <c r="J38" i="355" s="1"/>
  <c r="I37" i="355"/>
  <c r="H37" i="355"/>
  <c r="G37" i="355"/>
  <c r="E37" i="355"/>
  <c r="D37" i="355"/>
  <c r="C37" i="355"/>
  <c r="F36" i="355"/>
  <c r="B36" i="355"/>
  <c r="F35" i="355"/>
  <c r="B35" i="355"/>
  <c r="F34" i="355"/>
  <c r="B34" i="355"/>
  <c r="F33" i="355"/>
  <c r="B33" i="355"/>
  <c r="F32" i="355"/>
  <c r="B32" i="355"/>
  <c r="F31" i="355"/>
  <c r="B31" i="355"/>
  <c r="E30" i="355"/>
  <c r="D30" i="355"/>
  <c r="C30" i="355"/>
  <c r="F29" i="355"/>
  <c r="B29" i="355"/>
  <c r="F28" i="355"/>
  <c r="B28" i="355"/>
  <c r="F26" i="355"/>
  <c r="B26" i="355"/>
  <c r="F25" i="355"/>
  <c r="B25" i="355"/>
  <c r="F24" i="355"/>
  <c r="B24" i="355"/>
  <c r="F23" i="355"/>
  <c r="B23" i="355"/>
  <c r="F22" i="355"/>
  <c r="B22" i="355"/>
  <c r="F21" i="355"/>
  <c r="B21" i="355"/>
  <c r="I20" i="355"/>
  <c r="H20" i="355"/>
  <c r="G20" i="355"/>
  <c r="E20" i="355"/>
  <c r="D20" i="355"/>
  <c r="C20" i="355"/>
  <c r="F19" i="355"/>
  <c r="B19" i="355"/>
  <c r="F18" i="355"/>
  <c r="B18" i="355"/>
  <c r="F17" i="355"/>
  <c r="B17" i="355"/>
  <c r="F16" i="355"/>
  <c r="B16" i="355"/>
  <c r="F15" i="355"/>
  <c r="B15" i="355"/>
  <c r="F14" i="355"/>
  <c r="B14" i="355"/>
  <c r="J13" i="355"/>
  <c r="I12" i="355"/>
  <c r="H12" i="355"/>
  <c r="G12" i="355"/>
  <c r="E12" i="355"/>
  <c r="D12" i="355"/>
  <c r="C12" i="355"/>
  <c r="C11" i="355" l="1"/>
  <c r="E11" i="355"/>
  <c r="H11" i="355"/>
  <c r="H10" i="355" s="1"/>
  <c r="D136" i="355"/>
  <c r="H209" i="355"/>
  <c r="H208" i="355" s="1"/>
  <c r="D11" i="355"/>
  <c r="G11" i="355"/>
  <c r="I11" i="355"/>
  <c r="B191" i="355"/>
  <c r="F191" i="355"/>
  <c r="I183" i="355"/>
  <c r="E183" i="355"/>
  <c r="E182" i="355" s="1"/>
  <c r="G247" i="355"/>
  <c r="J191" i="355"/>
  <c r="H98" i="355"/>
  <c r="K164" i="355"/>
  <c r="F165" i="355"/>
  <c r="K167" i="355"/>
  <c r="F184" i="355"/>
  <c r="J186" i="355"/>
  <c r="J187" i="355"/>
  <c r="J188" i="355"/>
  <c r="J189" i="355"/>
  <c r="J190" i="355"/>
  <c r="H183" i="355"/>
  <c r="K194" i="355"/>
  <c r="K196" i="355"/>
  <c r="F198" i="355"/>
  <c r="K200" i="355"/>
  <c r="F201" i="355"/>
  <c r="K203" i="355"/>
  <c r="F204" i="355"/>
  <c r="K206" i="355"/>
  <c r="B210" i="355"/>
  <c r="J215" i="355"/>
  <c r="B222" i="355"/>
  <c r="J225" i="355"/>
  <c r="F30" i="355"/>
  <c r="B43" i="355"/>
  <c r="F69" i="355"/>
  <c r="F72" i="355"/>
  <c r="F75" i="355"/>
  <c r="F79" i="355"/>
  <c r="F86" i="355"/>
  <c r="F92" i="355"/>
  <c r="K94" i="355"/>
  <c r="K95" i="355"/>
  <c r="K96" i="355"/>
  <c r="K97" i="355"/>
  <c r="F99" i="355"/>
  <c r="F100" i="355"/>
  <c r="J102" i="355"/>
  <c r="F108" i="355"/>
  <c r="K109" i="355"/>
  <c r="K110" i="355"/>
  <c r="F116" i="355"/>
  <c r="K117" i="355"/>
  <c r="K118" i="355"/>
  <c r="F120" i="355"/>
  <c r="K123" i="355"/>
  <c r="F124" i="355"/>
  <c r="K126" i="355"/>
  <c r="F132" i="355"/>
  <c r="K134" i="355"/>
  <c r="E143" i="355"/>
  <c r="E135" i="355" s="1"/>
  <c r="B147" i="355"/>
  <c r="F147" i="355"/>
  <c r="I143" i="355"/>
  <c r="K149" i="355"/>
  <c r="K150" i="355"/>
  <c r="K151" i="355"/>
  <c r="J152" i="355"/>
  <c r="F153" i="355"/>
  <c r="K155" i="355"/>
  <c r="F156" i="355"/>
  <c r="K158" i="355"/>
  <c r="F159" i="355"/>
  <c r="K161" i="355"/>
  <c r="F37" i="355"/>
  <c r="F43" i="355"/>
  <c r="B234" i="355"/>
  <c r="F20" i="355"/>
  <c r="B37" i="355"/>
  <c r="J37" i="355" s="1"/>
  <c r="K39" i="355"/>
  <c r="F40" i="355"/>
  <c r="J42" i="355"/>
  <c r="K45" i="355"/>
  <c r="F46" i="355"/>
  <c r="J48" i="355"/>
  <c r="B49" i="355"/>
  <c r="B56" i="355"/>
  <c r="B240" i="355"/>
  <c r="B137" i="355"/>
  <c r="H168" i="355"/>
  <c r="I247" i="355"/>
  <c r="J138" i="355"/>
  <c r="B140" i="355"/>
  <c r="F170" i="355"/>
  <c r="K172" i="355"/>
  <c r="F173" i="355"/>
  <c r="K175" i="355"/>
  <c r="J176" i="355"/>
  <c r="F177" i="355"/>
  <c r="F178" i="355"/>
  <c r="K180" i="355"/>
  <c r="D247" i="355"/>
  <c r="F248" i="355"/>
  <c r="F249" i="355"/>
  <c r="F251" i="355"/>
  <c r="K252" i="355"/>
  <c r="K253" i="355"/>
  <c r="H247" i="355"/>
  <c r="H207" i="355" s="1"/>
  <c r="D68" i="355"/>
  <c r="I98" i="355"/>
  <c r="B12" i="355"/>
  <c r="J14" i="355"/>
  <c r="J15" i="355"/>
  <c r="J16" i="355"/>
  <c r="J17" i="355"/>
  <c r="J18" i="355"/>
  <c r="J19" i="355"/>
  <c r="B20" i="355"/>
  <c r="J20" i="355" s="1"/>
  <c r="J21" i="355"/>
  <c r="J22" i="355"/>
  <c r="J23" i="355"/>
  <c r="J24" i="355"/>
  <c r="J25" i="355"/>
  <c r="J26" i="355"/>
  <c r="B40" i="355"/>
  <c r="B46" i="355"/>
  <c r="J46" i="355" s="1"/>
  <c r="F49" i="355"/>
  <c r="F53" i="355"/>
  <c r="F56" i="355"/>
  <c r="F59" i="355"/>
  <c r="F62" i="355"/>
  <c r="J62" i="355" s="1"/>
  <c r="F65" i="355"/>
  <c r="B69" i="355"/>
  <c r="B75" i="355"/>
  <c r="J75" i="355" s="1"/>
  <c r="B86" i="355"/>
  <c r="B99" i="355"/>
  <c r="J99" i="355" s="1"/>
  <c r="B100" i="355"/>
  <c r="B116" i="355"/>
  <c r="J116" i="355" s="1"/>
  <c r="B132" i="355"/>
  <c r="B136" i="355"/>
  <c r="K139" i="355"/>
  <c r="F140" i="355"/>
  <c r="I135" i="355"/>
  <c r="K142" i="355"/>
  <c r="D143" i="355"/>
  <c r="D135" i="355" s="1"/>
  <c r="F144" i="355"/>
  <c r="K146" i="355"/>
  <c r="B153" i="355"/>
  <c r="B159" i="355"/>
  <c r="B165" i="355"/>
  <c r="B170" i="355"/>
  <c r="B173" i="355"/>
  <c r="B177" i="355"/>
  <c r="K177" i="355" s="1"/>
  <c r="B178" i="355"/>
  <c r="B198" i="355"/>
  <c r="B204" i="355"/>
  <c r="F210" i="355"/>
  <c r="K212" i="355"/>
  <c r="K213" i="355"/>
  <c r="K219" i="355"/>
  <c r="K221" i="355"/>
  <c r="F222" i="355"/>
  <c r="K224" i="355"/>
  <c r="K226" i="355"/>
  <c r="K227" i="355"/>
  <c r="F228" i="355"/>
  <c r="K230" i="355"/>
  <c r="K231" i="355"/>
  <c r="K232" i="355"/>
  <c r="K233" i="355"/>
  <c r="F234" i="355"/>
  <c r="K237" i="355"/>
  <c r="K238" i="355"/>
  <c r="K239" i="355"/>
  <c r="F240" i="355"/>
  <c r="K242" i="355"/>
  <c r="K243" i="355"/>
  <c r="K244" i="355"/>
  <c r="K245" i="355"/>
  <c r="K246" i="355"/>
  <c r="F254" i="355"/>
  <c r="F255" i="355"/>
  <c r="K257" i="355"/>
  <c r="K258" i="355"/>
  <c r="K259" i="355"/>
  <c r="K260" i="355"/>
  <c r="K261" i="355"/>
  <c r="K262" i="355"/>
  <c r="K263" i="355"/>
  <c r="K264" i="355"/>
  <c r="F265" i="355"/>
  <c r="K267" i="355"/>
  <c r="F268" i="355"/>
  <c r="K270" i="355"/>
  <c r="K271" i="355"/>
  <c r="K272" i="355"/>
  <c r="F273" i="355"/>
  <c r="K275" i="355"/>
  <c r="F276" i="355"/>
  <c r="F277" i="355"/>
  <c r="F278" i="355"/>
  <c r="F279" i="355"/>
  <c r="K281" i="355"/>
  <c r="D104" i="355"/>
  <c r="D103" i="355" s="1"/>
  <c r="D98" i="355" s="1"/>
  <c r="K153" i="355"/>
  <c r="D168" i="355"/>
  <c r="K178" i="355"/>
  <c r="E254" i="355"/>
  <c r="E247" i="355" s="1"/>
  <c r="J40" i="355"/>
  <c r="F27" i="355"/>
  <c r="J28" i="355"/>
  <c r="J29" i="355"/>
  <c r="B30" i="355"/>
  <c r="J30" i="355" s="1"/>
  <c r="K32" i="355"/>
  <c r="K34" i="355"/>
  <c r="K35" i="355"/>
  <c r="K36" i="355"/>
  <c r="J39" i="355"/>
  <c r="J44" i="355"/>
  <c r="J45" i="355"/>
  <c r="E98" i="355"/>
  <c r="F12" i="355"/>
  <c r="J50" i="355"/>
  <c r="J51" i="355"/>
  <c r="J52" i="355"/>
  <c r="B53" i="355"/>
  <c r="J54" i="355"/>
  <c r="J55" i="355"/>
  <c r="J57" i="355"/>
  <c r="J58" i="355"/>
  <c r="B59" i="355"/>
  <c r="J60" i="355"/>
  <c r="J61" i="355"/>
  <c r="I68" i="355"/>
  <c r="G104" i="355"/>
  <c r="J108" i="355"/>
  <c r="J173" i="355"/>
  <c r="J63" i="355"/>
  <c r="J64" i="355"/>
  <c r="B65" i="355"/>
  <c r="J66" i="355"/>
  <c r="J67" i="355"/>
  <c r="J70" i="355"/>
  <c r="J71" i="355"/>
  <c r="B72" i="355"/>
  <c r="J72" i="355" s="1"/>
  <c r="E68" i="355"/>
  <c r="J73" i="355"/>
  <c r="J74" i="355"/>
  <c r="J76" i="355"/>
  <c r="J77" i="355"/>
  <c r="J78" i="355"/>
  <c r="B79" i="355"/>
  <c r="J79" i="355" s="1"/>
  <c r="J80" i="355"/>
  <c r="J81" i="355"/>
  <c r="J82" i="355"/>
  <c r="J83" i="355"/>
  <c r="J84" i="355"/>
  <c r="J85" i="355"/>
  <c r="J87" i="355"/>
  <c r="J88" i="355"/>
  <c r="J89" i="355"/>
  <c r="B92" i="355"/>
  <c r="K92" i="355" s="1"/>
  <c r="J93" i="355"/>
  <c r="J94" i="355"/>
  <c r="J95" i="355"/>
  <c r="K106" i="355"/>
  <c r="K107" i="355"/>
  <c r="B120" i="355"/>
  <c r="J120" i="355" s="1"/>
  <c r="J122" i="355"/>
  <c r="B124" i="355"/>
  <c r="J124" i="355" s="1"/>
  <c r="C130" i="355"/>
  <c r="C129" i="355" s="1"/>
  <c r="C128" i="355" s="1"/>
  <c r="G130" i="355"/>
  <c r="G129" i="355" s="1"/>
  <c r="G128" i="355" s="1"/>
  <c r="F128" i="355" s="1"/>
  <c r="J131" i="355"/>
  <c r="J133" i="355"/>
  <c r="J134" i="355"/>
  <c r="G136" i="355"/>
  <c r="J139" i="355"/>
  <c r="J141" i="355"/>
  <c r="J142" i="355"/>
  <c r="C143" i="355"/>
  <c r="G143" i="355"/>
  <c r="B144" i="355"/>
  <c r="J144" i="355" s="1"/>
  <c r="J145" i="355"/>
  <c r="J146" i="355"/>
  <c r="H143" i="355"/>
  <c r="J148" i="355"/>
  <c r="J149" i="355"/>
  <c r="J150" i="355"/>
  <c r="J151" i="355"/>
  <c r="J154" i="355"/>
  <c r="J155" i="355"/>
  <c r="B156" i="355"/>
  <c r="K156" i="355" s="1"/>
  <c r="J157" i="355"/>
  <c r="J158" i="355"/>
  <c r="J160" i="355"/>
  <c r="J161" i="355"/>
  <c r="B162" i="355"/>
  <c r="K162" i="355" s="1"/>
  <c r="J163" i="355"/>
  <c r="J164" i="355"/>
  <c r="J166" i="355"/>
  <c r="J167" i="355"/>
  <c r="J171" i="355"/>
  <c r="J172" i="355"/>
  <c r="E168" i="355"/>
  <c r="J174" i="355"/>
  <c r="J175" i="355"/>
  <c r="J179" i="355"/>
  <c r="J180" i="355"/>
  <c r="C183" i="355"/>
  <c r="C182" i="355" s="1"/>
  <c r="G183" i="355"/>
  <c r="F183" i="355" s="1"/>
  <c r="B184" i="355"/>
  <c r="K186" i="355"/>
  <c r="K187" i="355"/>
  <c r="K188" i="355"/>
  <c r="K189" i="355"/>
  <c r="K190" i="355"/>
  <c r="J193" i="355"/>
  <c r="J194" i="355"/>
  <c r="J195" i="355"/>
  <c r="J196" i="355"/>
  <c r="J197" i="355"/>
  <c r="J199" i="355"/>
  <c r="B201" i="355"/>
  <c r="J201" i="355" s="1"/>
  <c r="J203" i="355"/>
  <c r="J205" i="355"/>
  <c r="J206" i="355"/>
  <c r="J210" i="355"/>
  <c r="K215" i="355"/>
  <c r="D209" i="355"/>
  <c r="D208" i="355" s="1"/>
  <c r="I209" i="355"/>
  <c r="I208" i="355" s="1"/>
  <c r="J234" i="355"/>
  <c r="B265" i="355"/>
  <c r="C254" i="355"/>
  <c r="I168" i="355"/>
  <c r="D183" i="355"/>
  <c r="K191" i="355"/>
  <c r="E181" i="355"/>
  <c r="K225" i="355"/>
  <c r="J211" i="355"/>
  <c r="J213" i="355"/>
  <c r="K214" i="355"/>
  <c r="E209" i="355"/>
  <c r="E208" i="355" s="1"/>
  <c r="J217" i="355"/>
  <c r="J218" i="355"/>
  <c r="J219" i="355"/>
  <c r="J220" i="355"/>
  <c r="J221" i="355"/>
  <c r="J223" i="355"/>
  <c r="J224" i="355"/>
  <c r="J227" i="355"/>
  <c r="B228" i="355"/>
  <c r="J229" i="355"/>
  <c r="J230" i="355"/>
  <c r="J231" i="355"/>
  <c r="J232" i="355"/>
  <c r="J233" i="355"/>
  <c r="J235" i="355"/>
  <c r="J236" i="355"/>
  <c r="J237" i="355"/>
  <c r="J238" i="355"/>
  <c r="J239" i="355"/>
  <c r="J241" i="355"/>
  <c r="J242" i="355"/>
  <c r="J243" i="355"/>
  <c r="J244" i="355"/>
  <c r="J245" i="355"/>
  <c r="J246" i="355"/>
  <c r="B248" i="355"/>
  <c r="J248" i="355" s="1"/>
  <c r="B249" i="355"/>
  <c r="B251" i="355"/>
  <c r="J251" i="355" s="1"/>
  <c r="J252" i="355"/>
  <c r="J253" i="355"/>
  <c r="B255" i="355"/>
  <c r="J256" i="355"/>
  <c r="J257" i="355"/>
  <c r="J258" i="355"/>
  <c r="J259" i="355"/>
  <c r="J260" i="355"/>
  <c r="J261" i="355"/>
  <c r="J262" i="355"/>
  <c r="J263" i="355"/>
  <c r="J264" i="355"/>
  <c r="J266" i="355"/>
  <c r="J267" i="355"/>
  <c r="B268" i="355"/>
  <c r="J268" i="355" s="1"/>
  <c r="J269" i="355"/>
  <c r="J270" i="355"/>
  <c r="J271" i="355"/>
  <c r="J272" i="355"/>
  <c r="B273" i="355"/>
  <c r="J273" i="355" s="1"/>
  <c r="J274" i="355"/>
  <c r="J275" i="355"/>
  <c r="B276" i="355"/>
  <c r="J276" i="355" s="1"/>
  <c r="B277" i="355"/>
  <c r="B278" i="355"/>
  <c r="J278" i="355" s="1"/>
  <c r="B279" i="355"/>
  <c r="J280" i="355"/>
  <c r="J281" i="355"/>
  <c r="B27" i="355"/>
  <c r="J27" i="355" s="1"/>
  <c r="K147" i="355"/>
  <c r="D10" i="355"/>
  <c r="K111" i="355"/>
  <c r="B104" i="355"/>
  <c r="C103" i="355"/>
  <c r="K112" i="355"/>
  <c r="K14" i="355"/>
  <c r="K15" i="355"/>
  <c r="K16" i="355"/>
  <c r="K17" i="355"/>
  <c r="K18" i="355"/>
  <c r="K19" i="355"/>
  <c r="K22" i="355"/>
  <c r="K23" i="355"/>
  <c r="K24" i="355"/>
  <c r="K25" i="355"/>
  <c r="K26" i="355"/>
  <c r="K29" i="355"/>
  <c r="J31" i="355"/>
  <c r="J32" i="355"/>
  <c r="J33" i="355"/>
  <c r="J34" i="355"/>
  <c r="J35" i="355"/>
  <c r="J36" i="355"/>
  <c r="K37" i="355"/>
  <c r="K40" i="355"/>
  <c r="K42" i="355"/>
  <c r="K46" i="355"/>
  <c r="K48" i="355"/>
  <c r="K51" i="355"/>
  <c r="K52" i="355"/>
  <c r="K55" i="355"/>
  <c r="K58" i="355"/>
  <c r="K61" i="355"/>
  <c r="K64" i="355"/>
  <c r="K67" i="355"/>
  <c r="K71" i="355"/>
  <c r="K74" i="355"/>
  <c r="K77" i="355"/>
  <c r="K78" i="355"/>
  <c r="K81" i="355"/>
  <c r="K82" i="355"/>
  <c r="K83" i="355"/>
  <c r="K84" i="355"/>
  <c r="K85" i="355"/>
  <c r="K88" i="355"/>
  <c r="K89" i="355"/>
  <c r="J90" i="355"/>
  <c r="J96" i="355"/>
  <c r="J97" i="355"/>
  <c r="K100" i="355"/>
  <c r="K102" i="355"/>
  <c r="J106" i="355"/>
  <c r="J107" i="355"/>
  <c r="K108" i="355"/>
  <c r="J109" i="355"/>
  <c r="J110" i="355"/>
  <c r="J111" i="355"/>
  <c r="J112" i="355"/>
  <c r="J118" i="355"/>
  <c r="K119" i="355"/>
  <c r="K121" i="355"/>
  <c r="K49" i="355"/>
  <c r="K56" i="355"/>
  <c r="K62" i="355"/>
  <c r="K86" i="355"/>
  <c r="K122" i="355"/>
  <c r="K12" i="355"/>
  <c r="K53" i="355"/>
  <c r="K79" i="355"/>
  <c r="B128" i="355"/>
  <c r="C68" i="355"/>
  <c r="B68" i="355" s="1"/>
  <c r="G68" i="355"/>
  <c r="J91" i="355"/>
  <c r="J117" i="355"/>
  <c r="J119" i="355"/>
  <c r="J121" i="355"/>
  <c r="J123" i="355"/>
  <c r="J126" i="355"/>
  <c r="J162" i="355"/>
  <c r="K120" i="355"/>
  <c r="K132" i="355"/>
  <c r="K193" i="355"/>
  <c r="K195" i="355"/>
  <c r="K197" i="355"/>
  <c r="J200" i="355"/>
  <c r="J202" i="355"/>
  <c r="F216" i="355"/>
  <c r="G209" i="355"/>
  <c r="K210" i="355"/>
  <c r="J212" i="355"/>
  <c r="J214" i="355"/>
  <c r="B216" i="355"/>
  <c r="C209" i="355"/>
  <c r="K218" i="355"/>
  <c r="K220" i="355"/>
  <c r="J226" i="355"/>
  <c r="K236" i="355"/>
  <c r="K248" i="355"/>
  <c r="I207" i="355" l="1"/>
  <c r="K140" i="355"/>
  <c r="K201" i="355"/>
  <c r="J265" i="355"/>
  <c r="J12" i="355"/>
  <c r="J222" i="355"/>
  <c r="J204" i="355"/>
  <c r="J153" i="355"/>
  <c r="J140" i="355"/>
  <c r="E127" i="355"/>
  <c r="J132" i="355"/>
  <c r="K273" i="355"/>
  <c r="K204" i="355"/>
  <c r="F129" i="355"/>
  <c r="D207" i="355"/>
  <c r="J53" i="355"/>
  <c r="K234" i="355"/>
  <c r="J198" i="355"/>
  <c r="J170" i="355"/>
  <c r="K159" i="355"/>
  <c r="J100" i="355"/>
  <c r="J56" i="355"/>
  <c r="J43" i="355"/>
  <c r="D182" i="355"/>
  <c r="D181" i="355" s="1"/>
  <c r="H182" i="355"/>
  <c r="H181" i="355" s="1"/>
  <c r="I182" i="355"/>
  <c r="I181" i="355" s="1"/>
  <c r="G182" i="355"/>
  <c r="G181" i="355" s="1"/>
  <c r="K27" i="355"/>
  <c r="K279" i="355"/>
  <c r="J178" i="355"/>
  <c r="K173" i="355"/>
  <c r="K170" i="355"/>
  <c r="J240" i="355"/>
  <c r="K69" i="355"/>
  <c r="J184" i="355"/>
  <c r="H135" i="355"/>
  <c r="H127" i="355" s="1"/>
  <c r="J165" i="355"/>
  <c r="K251" i="355"/>
  <c r="K222" i="355"/>
  <c r="K198" i="355"/>
  <c r="F182" i="355"/>
  <c r="F181" i="355" s="1"/>
  <c r="J156" i="355"/>
  <c r="B130" i="355"/>
  <c r="K43" i="355"/>
  <c r="D9" i="355"/>
  <c r="K165" i="355"/>
  <c r="J255" i="355"/>
  <c r="J249" i="355"/>
  <c r="J228" i="355"/>
  <c r="E207" i="355"/>
  <c r="K265" i="355"/>
  <c r="K144" i="355"/>
  <c r="K184" i="355"/>
  <c r="J65" i="355"/>
  <c r="F247" i="355"/>
  <c r="K240" i="355"/>
  <c r="J86" i="355"/>
  <c r="J69" i="355"/>
  <c r="J49" i="355"/>
  <c r="H9" i="355"/>
  <c r="J147" i="355"/>
  <c r="K277" i="355"/>
  <c r="K255" i="355"/>
  <c r="D127" i="355"/>
  <c r="K65" i="355"/>
  <c r="K249" i="355"/>
  <c r="J216" i="355"/>
  <c r="K124" i="355"/>
  <c r="B183" i="355"/>
  <c r="K183" i="355" s="1"/>
  <c r="F130" i="355"/>
  <c r="J130" i="355" s="1"/>
  <c r="F68" i="355"/>
  <c r="J68" i="355" s="1"/>
  <c r="J92" i="355"/>
  <c r="K30" i="355"/>
  <c r="K20" i="355"/>
  <c r="K75" i="355"/>
  <c r="K116" i="355"/>
  <c r="K99" i="355"/>
  <c r="J277" i="355"/>
  <c r="I127" i="355"/>
  <c r="J177" i="355"/>
  <c r="J159" i="355"/>
  <c r="J59" i="355"/>
  <c r="K278" i="355"/>
  <c r="K276" i="355"/>
  <c r="K268" i="355"/>
  <c r="K228" i="355"/>
  <c r="B129" i="355"/>
  <c r="K129" i="355" s="1"/>
  <c r="K72" i="355"/>
  <c r="K59" i="355"/>
  <c r="B103" i="355"/>
  <c r="J279" i="355"/>
  <c r="F143" i="355"/>
  <c r="E10" i="355"/>
  <c r="E9" i="355" s="1"/>
  <c r="B254" i="355"/>
  <c r="C247" i="355"/>
  <c r="B247" i="355" s="1"/>
  <c r="B143" i="355"/>
  <c r="C135" i="355"/>
  <c r="B135" i="355" s="1"/>
  <c r="F137" i="355"/>
  <c r="F104" i="355"/>
  <c r="K104" i="355" s="1"/>
  <c r="G103" i="355"/>
  <c r="I10" i="355"/>
  <c r="I9" i="355" s="1"/>
  <c r="C98" i="355"/>
  <c r="B98" i="355" s="1"/>
  <c r="K216" i="355"/>
  <c r="F169" i="355"/>
  <c r="G168" i="355"/>
  <c r="J129" i="355"/>
  <c r="J183" i="355"/>
  <c r="K130" i="355"/>
  <c r="K68" i="355"/>
  <c r="F11" i="355"/>
  <c r="G10" i="355"/>
  <c r="C208" i="355"/>
  <c r="B209" i="355"/>
  <c r="G208" i="355"/>
  <c r="F209" i="355"/>
  <c r="B169" i="355"/>
  <c r="C168" i="355"/>
  <c r="C10" i="355"/>
  <c r="B11" i="355"/>
  <c r="K128" i="355"/>
  <c r="J128" i="355"/>
  <c r="I282" i="355" l="1"/>
  <c r="D291" i="355" s="1"/>
  <c r="E282" i="355"/>
  <c r="C291" i="355" s="1"/>
  <c r="D282" i="355"/>
  <c r="H282" i="355"/>
  <c r="J11" i="355"/>
  <c r="D290" i="355"/>
  <c r="K209" i="355"/>
  <c r="C290" i="355"/>
  <c r="E290" i="355" s="1"/>
  <c r="J169" i="355"/>
  <c r="J143" i="355"/>
  <c r="F103" i="355"/>
  <c r="G98" i="355"/>
  <c r="F98" i="355" s="1"/>
  <c r="J98" i="355" s="1"/>
  <c r="F136" i="355"/>
  <c r="G135" i="355"/>
  <c r="F135" i="355" s="1"/>
  <c r="K135" i="355" s="1"/>
  <c r="J247" i="355"/>
  <c r="K247" i="355"/>
  <c r="J104" i="355"/>
  <c r="K137" i="355"/>
  <c r="J137" i="355"/>
  <c r="J254" i="355"/>
  <c r="K254" i="355"/>
  <c r="K143" i="355"/>
  <c r="B10" i="355"/>
  <c r="C9" i="355"/>
  <c r="B168" i="355"/>
  <c r="C127" i="355"/>
  <c r="C181" i="355"/>
  <c r="B182" i="355"/>
  <c r="J209" i="355"/>
  <c r="F10" i="355"/>
  <c r="K169" i="355"/>
  <c r="G207" i="355"/>
  <c r="F208" i="355"/>
  <c r="C207" i="355"/>
  <c r="C282" i="355" s="1"/>
  <c r="B208" i="355"/>
  <c r="K11" i="355"/>
  <c r="F168" i="355"/>
  <c r="G127" i="355"/>
  <c r="F283" i="355" l="1"/>
  <c r="G9" i="355"/>
  <c r="G282" i="355" s="1"/>
  <c r="D289" i="355" s="1"/>
  <c r="E291" i="355"/>
  <c r="F291" i="355"/>
  <c r="F290" i="355"/>
  <c r="K98" i="355"/>
  <c r="J135" i="355"/>
  <c r="K136" i="355"/>
  <c r="J136" i="355"/>
  <c r="K103" i="355"/>
  <c r="J103" i="355"/>
  <c r="K168" i="355"/>
  <c r="F127" i="355"/>
  <c r="J208" i="355"/>
  <c r="B207" i="355"/>
  <c r="K208" i="355"/>
  <c r="F207" i="355"/>
  <c r="K207" i="355" s="1"/>
  <c r="K10" i="355"/>
  <c r="F9" i="355"/>
  <c r="F282" i="355" s="1"/>
  <c r="J182" i="355"/>
  <c r="B181" i="355"/>
  <c r="K182" i="355"/>
  <c r="J10" i="355"/>
  <c r="B9" i="355"/>
  <c r="J168" i="355"/>
  <c r="B127" i="355"/>
  <c r="C289" i="355"/>
  <c r="J127" i="355" l="1"/>
  <c r="B282" i="355"/>
  <c r="F289" i="355"/>
  <c r="J181" i="355"/>
  <c r="K181" i="355"/>
  <c r="K9" i="355"/>
  <c r="J207" i="355"/>
  <c r="K127" i="355"/>
  <c r="E289" i="355"/>
  <c r="J9" i="355"/>
  <c r="C287" i="355" l="1"/>
  <c r="J282" i="355"/>
  <c r="D287" i="355"/>
  <c r="F287" i="355" s="1"/>
  <c r="K282" i="355"/>
  <c r="E287" i="355" l="1"/>
</calcChain>
</file>

<file path=xl/sharedStrings.xml><?xml version="1.0" encoding="utf-8"?>
<sst xmlns="http://schemas.openxmlformats.org/spreadsheetml/2006/main" count="306" uniqueCount="231">
  <si>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</si>
  <si>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</si>
  <si>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</si>
  <si>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</si>
  <si>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</si>
  <si>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</si>
  <si>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</si>
  <si>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</si>
  <si>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</si>
  <si>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</si>
  <si>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</si>
  <si>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</si>
  <si>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</si>
  <si>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</si>
  <si>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</si>
  <si>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</si>
  <si>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</si>
  <si>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</si>
  <si>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</si>
  <si>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</si>
  <si>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</si>
  <si>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</si>
  <si>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</si>
  <si>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</si>
  <si>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</si>
  <si>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</si>
  <si>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</si>
  <si>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</si>
  <si>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</si>
  <si>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</si>
  <si>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</si>
  <si>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</si>
  <si>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</si>
  <si>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</si>
  <si>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</si>
  <si>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</si>
  <si>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</si>
  <si>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</si>
  <si>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</si>
  <si>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</si>
  <si>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</si>
  <si>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</si>
  <si>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</si>
  <si>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</si>
  <si>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</si>
  <si>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</si>
  <si>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</si>
  <si>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</si>
  <si>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</si>
  <si>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</si>
  <si>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</si>
  <si>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</si>
  <si>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</si>
  <si>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</si>
  <si>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</si>
  <si>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</si>
  <si>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</si>
  <si>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</si>
  <si>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</si>
  <si>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</si>
  <si>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</si>
  <si>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</si>
  <si>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</si>
  <si>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</si>
  <si>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</si>
  <si>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932 04 09  Ч210374220 414 228 (S114)</t>
  </si>
  <si>
    <t>проектные и изыскательские работы                                                       932 04 09  Ч210374220 414 228 (S115)</t>
  </si>
  <si>
    <t>проектные и изыскательские работы                                                                                    932 04 09  Ч210374220 414 228 (S118)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</si>
  <si>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</si>
  <si>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</si>
  <si>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</si>
  <si>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</si>
  <si>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</si>
  <si>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</si>
  <si>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</si>
  <si>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</si>
  <si>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</si>
  <si>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</si>
  <si>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</si>
  <si>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</si>
  <si>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</si>
  <si>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</si>
  <si>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</si>
  <si>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</si>
  <si>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</si>
  <si>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</si>
  <si>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</si>
  <si>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</si>
  <si>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</si>
  <si>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</si>
  <si>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</si>
  <si>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</si>
  <si>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</si>
  <si>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</si>
  <si>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</si>
  <si>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</si>
  <si>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</si>
  <si>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</si>
  <si>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</si>
  <si>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</si>
  <si>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</si>
  <si>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</si>
  <si>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</si>
  <si>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</si>
  <si>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</si>
  <si>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</si>
  <si>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</si>
  <si>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</si>
  <si>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</si>
  <si>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</si>
  <si>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</si>
  <si>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</si>
  <si>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</si>
  <si>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</si>
  <si>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</si>
  <si>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</si>
  <si>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проектные и изыскательские работы                  909 08 01 Ц440375830 414 228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</si>
  <si>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</si>
  <si>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</si>
  <si>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</si>
  <si>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</si>
  <si>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</si>
  <si>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</si>
  <si>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</si>
  <si>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</si>
  <si>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</si>
  <si>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</si>
  <si>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</si>
  <si>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</si>
  <si>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</si>
  <si>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</si>
  <si>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</si>
  <si>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</si>
  <si>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</si>
  <si>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</si>
  <si>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</si>
  <si>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</si>
  <si>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</si>
  <si>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</si>
  <si>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</si>
  <si>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</si>
  <si>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</si>
  <si>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</si>
  <si>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</si>
  <si>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</si>
  <si>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</si>
  <si>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</si>
  <si>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</si>
  <si>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</si>
  <si>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</si>
  <si>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</si>
  <si>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</si>
  <si>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проектные и изыскательские работы                                           932 05 02 А140179136 414 228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</si>
  <si>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</si>
  <si>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</si>
  <si>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</si>
  <si>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</si>
  <si>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</si>
  <si>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</si>
  <si>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</si>
  <si>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</si>
  <si>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932 04 09  Ч21R153933 414 310 (20-53930-00000-00000)</t>
  </si>
  <si>
    <t>проектные и изыскательские работы                                                                                   932  04 09  Ч210374220 414 228 (S132)</t>
  </si>
  <si>
    <t xml:space="preserve"> осуществление технического надзора                                                                                   932  04 09  Ч210374220 414 228 (S132)</t>
  </si>
  <si>
    <t>909 04 09  A21F15021Б 414 310 (20-50210-69314-970001)</t>
  </si>
  <si>
    <t>909 04 09  A21F15021Б 414 310 (20-50210-69314-970001) (И123)</t>
  </si>
  <si>
    <t>909 04 09  A21F15021Б 414 310 (20-50210-69314-970001) (L)</t>
  </si>
  <si>
    <t xml:space="preserve">                                                                        </t>
  </si>
  <si>
    <t xml:space="preserve">Начальник 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</si>
  <si>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Машиностроитель-ным проездом г. Чебоксары (II этап)</t>
  </si>
  <si>
    <t>проектные и изыскательские работы                   909 07 02 Ц740375206 414 228</t>
  </si>
  <si>
    <t>Строительство средней общеобразовательной школы на 1100 мест в мкр. "Волжский-3" г. Чебоксары</t>
  </si>
  <si>
    <t xml:space="preserve"> 932 04 12 Ц440371109 414 310</t>
  </si>
  <si>
    <t>проектные и изыскательские работы                                           932 05 02 А140179131 414 228</t>
  </si>
  <si>
    <t>осуществление технического надзора                                              932 05 02 А140179131 414 228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</si>
  <si>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(20-53840-06189-97001)  (L)</t>
    </r>
  </si>
  <si>
    <t>932 04 12 Ц4403L3840 414 310 (20-53840-06189-97001) (И131)</t>
  </si>
  <si>
    <t xml:space="preserve">932 04 12 Ц4403L3840 414 310 (20-53840-06189-97001) </t>
  </si>
  <si>
    <t>932 06 02 Ч37G650132 414 310 (20-50130-89304-97001) (L)</t>
  </si>
  <si>
    <t>932 06 02 Ч37G650132 414 310 (20-50130-89304-97001) (И144)</t>
  </si>
  <si>
    <t>932 06 02 Ч37G650132 414 310 (20-50130-89304-97001)</t>
  </si>
  <si>
    <t>932 06 02 Ч37G650133 414 310 (20-50130-89304-97002) (L)</t>
  </si>
  <si>
    <t>932 06 02 Ч37G650133 414 310 (20-50130-89304-97002) (И169)</t>
  </si>
  <si>
    <t>932 06 02 Ч37G650133 414 310(20-50130-89304-97002)</t>
  </si>
  <si>
    <t>909 07 01 Ц71Р25232D 414 310 (20-52320-00000-97007) (L)</t>
  </si>
  <si>
    <t>909 07 01 Ц71Р25232D 414 310 (20-52320-00000-97007) (И161)</t>
  </si>
  <si>
    <t>909 07 01 Ц71Р25232G 414 310 (20-52320-00000-97006) (L)</t>
  </si>
  <si>
    <t>909 07 01 Ц71Р25232G 414 310 (20-52320-00000-97006) (И182)</t>
  </si>
  <si>
    <t xml:space="preserve">909 07 01 Ц71Р25232G 414 310 (20-52320-00000-97006) </t>
  </si>
  <si>
    <t>909 07 01 Ц71Р25232I 414 310 (20-52320-00000-97005) (L)</t>
  </si>
  <si>
    <t>909 07 01 Ц71Р25232I 414 310 (20-52320-00000-97005) (И183)</t>
  </si>
  <si>
    <t xml:space="preserve">909 07 01 Ц71Р25232I 414 310 (20-52320-00000-97005) </t>
  </si>
  <si>
    <t xml:space="preserve">909 07 02 Ц74Е15520А 414 310 (20-55200-00000-97001) </t>
  </si>
  <si>
    <t>909 07 02 Ц74Е15520А 414 310 (20-55200-00000-97001) (L)</t>
  </si>
  <si>
    <t>909 07 02 Ц74Е15520А 414 310 (20-55200-00000-97001) (И137)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</si>
  <si>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(20-53840-06189-97002)  (L)</t>
    </r>
  </si>
  <si>
    <t>932 04 12 Ц4403L3840 414 310 (20-53840-06189-97002) (И131)</t>
  </si>
  <si>
    <t xml:space="preserve">932 04 12 Ц4403L3840 414 310 (20-53840-06189-97002)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</si>
  <si>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(20-53840-06189-97003)  (L)</t>
    </r>
  </si>
  <si>
    <t>932 04 12 Ц4403L3840 414 310 (20-53840-06189-97003) (И131)</t>
  </si>
  <si>
    <t xml:space="preserve">932 04 12 Ц4403L3840 414 310 (20-53840-06189-97003) </t>
  </si>
  <si>
    <t>974 07 02 Ц74Е15520А 414 310, 346 (И137)</t>
  </si>
  <si>
    <t>974 07 02 Ц74Е15520А 414 310, 346 (И137S)</t>
  </si>
  <si>
    <t xml:space="preserve">909 307 01 Ц71Р25232D 414 310 (20-52320-00000-97007) </t>
  </si>
  <si>
    <t>909 04 09 А21F15021В 414 310 (20-50210-69314-97002)</t>
  </si>
  <si>
    <t>909 04 09 А21F15021В 414 310 (20-50210-69314-97002) (И163)</t>
  </si>
  <si>
    <t>909 04 09 А21F15021В 414 310 (20-50210-69314-97002) (L)</t>
  </si>
  <si>
    <t>909 07 01 Ц71Р25232В 414 310 (20-52320-00000-97003)</t>
  </si>
  <si>
    <t>909 07 01 Ц71Р25232В 414 310 (20-52320-00000-97003) (И207)</t>
  </si>
  <si>
    <t>909 07 01 Ц71Р25232В 414 310 (20-52320-00000-97003) (L)</t>
  </si>
  <si>
    <t>909 07 01 Ц71Р25232N 414 310 (20-52320-00000-97008)</t>
  </si>
  <si>
    <t>909 07 01 Ц71Р25232N 414 310 (20-52320-00000-97008) (И209)</t>
  </si>
  <si>
    <t>909 07 01 Ц71Р25232N 414 310 (20-52320-00000-97008) (L)</t>
  </si>
  <si>
    <t>Строительство ливневых очистных сооружений в районе Калининского микрорайона "Грязевская стрелка"</t>
  </si>
  <si>
    <t xml:space="preserve">932 05 03 А510277400 414 310 </t>
  </si>
  <si>
    <t>932  04 09  Ч210374220 414 310 (S132)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</si>
  <si>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</si>
  <si>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</si>
  <si>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909 04 09 А21F15021Г 414 310 (20-50210-69314-97003) (L)</t>
  </si>
  <si>
    <t>909 04 09 А21F15021Г 414 310 (20-50210-69314-97003) (И164)</t>
  </si>
  <si>
    <t>909 04 09 А21F15021Г 414 310 (20-50210-69314-97003)</t>
  </si>
  <si>
    <t>909 07 01 Ц71167А59Н 414 310</t>
  </si>
  <si>
    <t>909 07 01 Ц71Р25232С 414 310 (20-52320-00000-97004) (L)</t>
  </si>
  <si>
    <t>909 07 01 Ц71Р25232С 414 310 (20-52320-00000-97004) (И208)</t>
  </si>
  <si>
    <t>909 07 01 Ц71Р25232С 414 310 (20-52320-00000-97004)</t>
  </si>
  <si>
    <t>проектные и изыскательские работы                                             932 05 03 А510277400 414 228</t>
  </si>
  <si>
    <t>об исполнении инвестиционной программы г.Чебоксары на 01.12.2020 года</t>
  </si>
  <si>
    <t>Кассовые расходы за январь - ноябрь 2020 года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</si>
  <si>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(20-53840-06189-97004)  (L)</t>
    </r>
  </si>
  <si>
    <t>932 04 12 Ц4403L3840 414 310 (20-53840-06189-97004) (И131)</t>
  </si>
  <si>
    <t xml:space="preserve">932 04 12 Ц4403L3840 414 310 (20-53840-06189-97004)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</si>
</sst>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8"/>
  <sheetViews>
    <sheetView showZeros="0" tabSelected="1" view="pageBreakPreview" topLeftCell="A70" zoomScale="50" zoomScaleNormal="40" zoomScaleSheetLayoutView="50" workbookViewId="0">
      <selection activeCell="I82" sqref="I82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7" ht="42" customHeight="1" x14ac:dyDescent="0.25">
      <c r="A2" s="83" t="s">
        <v>226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7" ht="22.8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85" t="s">
        <v>90</v>
      </c>
      <c r="B5" s="86" t="s">
        <v>45</v>
      </c>
      <c r="C5" s="86"/>
      <c r="D5" s="86"/>
      <c r="E5" s="86"/>
      <c r="F5" s="87" t="s">
        <v>227</v>
      </c>
      <c r="G5" s="88"/>
      <c r="H5" s="88"/>
      <c r="I5" s="89"/>
      <c r="J5" s="90" t="s">
        <v>26</v>
      </c>
      <c r="K5" s="93" t="s">
        <v>22</v>
      </c>
    </row>
    <row r="6" spans="1:27" ht="25.5" customHeight="1" x14ac:dyDescent="0.25">
      <c r="A6" s="85"/>
      <c r="B6" s="86" t="s">
        <v>1</v>
      </c>
      <c r="C6" s="86" t="s">
        <v>2</v>
      </c>
      <c r="D6" s="86"/>
      <c r="E6" s="86"/>
      <c r="F6" s="86" t="s">
        <v>1</v>
      </c>
      <c r="G6" s="97" t="s">
        <v>2</v>
      </c>
      <c r="H6" s="98"/>
      <c r="I6" s="99"/>
      <c r="J6" s="91"/>
      <c r="K6" s="94"/>
    </row>
    <row r="7" spans="1:27" ht="28.2" x14ac:dyDescent="0.25">
      <c r="A7" s="85"/>
      <c r="B7" s="86"/>
      <c r="C7" s="82" t="s">
        <v>3</v>
      </c>
      <c r="D7" s="82" t="s">
        <v>4</v>
      </c>
      <c r="E7" s="82" t="s">
        <v>5</v>
      </c>
      <c r="F7" s="86"/>
      <c r="G7" s="82" t="s">
        <v>3</v>
      </c>
      <c r="H7" s="82" t="s">
        <v>4</v>
      </c>
      <c r="I7" s="82" t="s">
        <v>5</v>
      </c>
      <c r="J7" s="92"/>
      <c r="K7" s="95"/>
    </row>
    <row r="8" spans="1:27" ht="24" customHeight="1" x14ac:dyDescent="0.2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</row>
    <row r="9" spans="1:27" ht="36" customHeight="1" x14ac:dyDescent="0.25">
      <c r="A9" s="38" t="s">
        <v>7</v>
      </c>
      <c r="B9" s="33">
        <f t="shared" ref="B9:I9" si="0">B10+B98</f>
        <v>1212155801.2800002</v>
      </c>
      <c r="C9" s="33">
        <f t="shared" si="0"/>
        <v>789302858.25999999</v>
      </c>
      <c r="D9" s="33">
        <f t="shared" si="0"/>
        <v>294547687.98000002</v>
      </c>
      <c r="E9" s="33">
        <f t="shared" si="0"/>
        <v>128305255.04000001</v>
      </c>
      <c r="F9" s="33">
        <f t="shared" si="0"/>
        <v>550783204.94999993</v>
      </c>
      <c r="G9" s="33">
        <f t="shared" si="0"/>
        <v>430515828.29999995</v>
      </c>
      <c r="H9" s="33">
        <f t="shared" si="0"/>
        <v>86800393.620000005</v>
      </c>
      <c r="I9" s="33">
        <f t="shared" si="0"/>
        <v>33466983.029999997</v>
      </c>
      <c r="J9" s="33">
        <f t="shared" ref="J9:J61" si="1">B9-F9</f>
        <v>661372596.33000028</v>
      </c>
      <c r="K9" s="22">
        <f>F9/B9*100</f>
        <v>45.438317777994328</v>
      </c>
    </row>
    <row r="10" spans="1:27" ht="30" x14ac:dyDescent="0.25">
      <c r="A10" s="39" t="s">
        <v>11</v>
      </c>
      <c r="B10" s="34">
        <f>C10+D10+E10</f>
        <v>838996232.68000007</v>
      </c>
      <c r="C10" s="34">
        <f>C11+C68</f>
        <v>445442735</v>
      </c>
      <c r="D10" s="34">
        <f>D11+D68</f>
        <v>277204741.5</v>
      </c>
      <c r="E10" s="34">
        <f>E11+E68</f>
        <v>116348756.18000001</v>
      </c>
      <c r="F10" s="34">
        <f>G10+H10+I10</f>
        <v>315799984.79999995</v>
      </c>
      <c r="G10" s="34">
        <f>G11+G68</f>
        <v>212412869.69999999</v>
      </c>
      <c r="H10" s="34">
        <f>H11+H68</f>
        <v>75879089.570000008</v>
      </c>
      <c r="I10" s="34">
        <f>I11+I68</f>
        <v>27508025.529999997</v>
      </c>
      <c r="J10" s="35">
        <f t="shared" si="1"/>
        <v>523196247.88000011</v>
      </c>
      <c r="K10" s="21">
        <f>F10/B10*100</f>
        <v>37.640214878110022</v>
      </c>
    </row>
    <row r="11" spans="1:27" ht="87" customHeight="1" x14ac:dyDescent="0.25">
      <c r="A11" s="40" t="s">
        <v>49</v>
      </c>
      <c r="B11" s="34">
        <f>C11+D11+E11</f>
        <v>688424152.72000003</v>
      </c>
      <c r="C11" s="34">
        <f>C12+C20+C27+C30+C37+C40+C43+C46+C49+C53+C56+C59+C62+C65</f>
        <v>307755600</v>
      </c>
      <c r="D11" s="34">
        <f>D12+D20+D27+D30+D37+D40+D43+D46+D49+D53+D56+D59+D62+D65</f>
        <v>274615000</v>
      </c>
      <c r="E11" s="34">
        <f>E12+E20+E27+E30+E37+E40+E43+E46+E49+E53+E56+E59+E62+E65</f>
        <v>106053552.72000001</v>
      </c>
      <c r="F11" s="35">
        <f>G11+H11+I11</f>
        <v>182928075.80000001</v>
      </c>
      <c r="G11" s="34">
        <f>G12+G20+G27+G30+G37+G40+G43+G46+G49+G53+G56+G59+G62+G65</f>
        <v>89076552</v>
      </c>
      <c r="H11" s="34">
        <f>H12+H20+H27+H30+H37+H40+H43+H46+H49+H53+H56+H59+H62+H65</f>
        <v>73563289.99000001</v>
      </c>
      <c r="I11" s="34">
        <f>I12+I20+I27+I30+I37+I40+I43+I46+I49+I53+I56+I59+I62+I65</f>
        <v>20288233.809999999</v>
      </c>
      <c r="J11" s="35">
        <f t="shared" si="1"/>
        <v>505496076.92000002</v>
      </c>
      <c r="K11" s="21">
        <f>F11/B11*100</f>
        <v>26.572001443767125</v>
      </c>
    </row>
    <row r="12" spans="1:27" ht="226.8" x14ac:dyDescent="0.25">
      <c r="A12" s="41" t="s">
        <v>42</v>
      </c>
      <c r="B12" s="36">
        <f>C12+D12+E12</f>
        <v>360160507.81</v>
      </c>
      <c r="C12" s="36">
        <f>C14+C15+C16+C17+C18+C19</f>
        <v>177755600</v>
      </c>
      <c r="D12" s="36">
        <f>D14+D15+D16+D17+D18+D19</f>
        <v>142204400</v>
      </c>
      <c r="E12" s="36">
        <f>E14+E15+E16+E17+E18+E19</f>
        <v>40200507.810000002</v>
      </c>
      <c r="F12" s="36">
        <f>G12+H12+I12</f>
        <v>165407234.64000002</v>
      </c>
      <c r="G12" s="36">
        <f>G14+G15+G16+G17+G18+G19</f>
        <v>89076552</v>
      </c>
      <c r="H12" s="36">
        <f>H14+H15+H16+H17+H18+H19</f>
        <v>62198995.990000002</v>
      </c>
      <c r="I12" s="36">
        <f>I14+I15+I16+I17+I18+I19</f>
        <v>14131686.65</v>
      </c>
      <c r="J12" s="36">
        <f t="shared" si="1"/>
        <v>194753273.16999999</v>
      </c>
      <c r="K12" s="20">
        <f>F12/B12*100</f>
        <v>45.925977738586312</v>
      </c>
    </row>
    <row r="13" spans="1:27" ht="30.6" x14ac:dyDescent="0.25">
      <c r="A13" s="42" t="s">
        <v>19</v>
      </c>
      <c r="B13" s="36"/>
      <c r="C13" s="36"/>
      <c r="D13" s="36"/>
      <c r="E13" s="36"/>
      <c r="F13" s="36"/>
      <c r="G13" s="36"/>
      <c r="H13" s="36"/>
      <c r="I13" s="36"/>
      <c r="J13" s="36">
        <f t="shared" si="1"/>
        <v>0</v>
      </c>
      <c r="K13" s="20"/>
    </row>
    <row r="14" spans="1:27" ht="49.2" x14ac:dyDescent="0.25">
      <c r="A14" s="43" t="s">
        <v>60</v>
      </c>
      <c r="B14" s="36">
        <f t="shared" ref="B14:B37" si="2">C14+D14+E14</f>
        <v>1656200</v>
      </c>
      <c r="C14" s="36"/>
      <c r="D14" s="36"/>
      <c r="E14" s="36">
        <v>1656200</v>
      </c>
      <c r="F14" s="36">
        <f t="shared" ref="F14:F40" si="3">G14+H14+I14</f>
        <v>256544</v>
      </c>
      <c r="G14" s="36"/>
      <c r="H14" s="36"/>
      <c r="I14" s="36">
        <v>256544</v>
      </c>
      <c r="J14" s="36">
        <f t="shared" si="1"/>
        <v>1399656</v>
      </c>
      <c r="K14" s="20">
        <f t="shared" ref="K14:K20" si="4">F14/B14*100</f>
        <v>15.489916676729864</v>
      </c>
    </row>
    <row r="15" spans="1:27" ht="49.2" x14ac:dyDescent="0.25">
      <c r="A15" s="43" t="s">
        <v>61</v>
      </c>
      <c r="B15" s="36">
        <f t="shared" si="2"/>
        <v>283923.08</v>
      </c>
      <c r="C15" s="36"/>
      <c r="D15" s="36"/>
      <c r="E15" s="36">
        <v>283923.08</v>
      </c>
      <c r="F15" s="36">
        <f t="shared" si="3"/>
        <v>74623.649999999994</v>
      </c>
      <c r="G15" s="36"/>
      <c r="H15" s="36"/>
      <c r="I15" s="36">
        <v>74623.649999999994</v>
      </c>
      <c r="J15" s="36">
        <f t="shared" si="1"/>
        <v>209299.43000000002</v>
      </c>
      <c r="K15" s="20">
        <f t="shared" si="4"/>
        <v>26.283051733589247</v>
      </c>
    </row>
    <row r="16" spans="1:27" ht="30.6" x14ac:dyDescent="0.25">
      <c r="A16" s="43" t="s">
        <v>133</v>
      </c>
      <c r="B16" s="36">
        <f t="shared" si="2"/>
        <v>2328748.7000000002</v>
      </c>
      <c r="C16" s="36"/>
      <c r="D16" s="36"/>
      <c r="E16" s="36">
        <v>2328748.7000000002</v>
      </c>
      <c r="F16" s="36">
        <f t="shared" si="3"/>
        <v>0</v>
      </c>
      <c r="G16" s="36"/>
      <c r="H16" s="36"/>
      <c r="I16" s="36"/>
      <c r="J16" s="36">
        <f t="shared" si="1"/>
        <v>2328748.7000000002</v>
      </c>
      <c r="K16" s="20">
        <f t="shared" si="4"/>
        <v>0</v>
      </c>
    </row>
    <row r="17" spans="1:11" ht="30.6" x14ac:dyDescent="0.25">
      <c r="A17" s="43" t="s">
        <v>121</v>
      </c>
      <c r="B17" s="36">
        <f t="shared" si="2"/>
        <v>35931636.030000001</v>
      </c>
      <c r="C17" s="36"/>
      <c r="D17" s="36"/>
      <c r="E17" s="36">
        <v>35931636.030000001</v>
      </c>
      <c r="F17" s="36">
        <f t="shared" si="3"/>
        <v>13800519</v>
      </c>
      <c r="G17" s="36"/>
      <c r="H17" s="36"/>
      <c r="I17" s="36">
        <v>13800519</v>
      </c>
      <c r="J17" s="36">
        <f t="shared" si="1"/>
        <v>22131117.030000001</v>
      </c>
      <c r="K17" s="20">
        <f t="shared" si="4"/>
        <v>38.40771121158437</v>
      </c>
    </row>
    <row r="18" spans="1:11" ht="30.6" x14ac:dyDescent="0.25">
      <c r="A18" s="43" t="s">
        <v>120</v>
      </c>
      <c r="B18" s="36">
        <f t="shared" si="2"/>
        <v>142204400</v>
      </c>
      <c r="C18" s="36"/>
      <c r="D18" s="36">
        <v>142204400</v>
      </c>
      <c r="E18" s="36"/>
      <c r="F18" s="36">
        <f t="shared" si="3"/>
        <v>62198995.990000002</v>
      </c>
      <c r="G18" s="36"/>
      <c r="H18" s="36">
        <v>62198995.990000002</v>
      </c>
      <c r="I18" s="36"/>
      <c r="J18" s="36">
        <f t="shared" si="1"/>
        <v>80005404.00999999</v>
      </c>
      <c r="K18" s="20">
        <f t="shared" si="4"/>
        <v>43.739150117717877</v>
      </c>
    </row>
    <row r="19" spans="1:11" ht="49.2" x14ac:dyDescent="0.25">
      <c r="A19" s="43" t="s">
        <v>161</v>
      </c>
      <c r="B19" s="36">
        <f t="shared" si="2"/>
        <v>177755600</v>
      </c>
      <c r="C19" s="36">
        <v>177755600</v>
      </c>
      <c r="D19" s="36"/>
      <c r="E19" s="36"/>
      <c r="F19" s="36">
        <f t="shared" si="3"/>
        <v>89076552</v>
      </c>
      <c r="G19" s="36">
        <v>89076552</v>
      </c>
      <c r="H19" s="36"/>
      <c r="I19" s="36"/>
      <c r="J19" s="36">
        <f t="shared" si="1"/>
        <v>88679048</v>
      </c>
      <c r="K19" s="20">
        <f t="shared" si="4"/>
        <v>50.111811948540584</v>
      </c>
    </row>
    <row r="20" spans="1:11" ht="75.599999999999994" x14ac:dyDescent="0.25">
      <c r="A20" s="46" t="s">
        <v>30</v>
      </c>
      <c r="B20" s="36">
        <f t="shared" si="2"/>
        <v>268848000</v>
      </c>
      <c r="C20" s="36">
        <f>C22+C23+C24+C25+C26</f>
        <v>130000000</v>
      </c>
      <c r="D20" s="36">
        <f>D22+D23+D24+D25+D26</f>
        <v>104000000</v>
      </c>
      <c r="E20" s="36">
        <f>E22+E23+E24+E25+E26</f>
        <v>34848000</v>
      </c>
      <c r="F20" s="36">
        <f t="shared" si="3"/>
        <v>200319.44</v>
      </c>
      <c r="G20" s="36">
        <f>G22+G23+G24+G25+G26</f>
        <v>0</v>
      </c>
      <c r="H20" s="36">
        <f>H22+H23+H24+H25+H26</f>
        <v>0</v>
      </c>
      <c r="I20" s="36">
        <f>I22+I23+I24+I25+I26</f>
        <v>200319.44</v>
      </c>
      <c r="J20" s="36">
        <f t="shared" si="1"/>
        <v>268647680.56</v>
      </c>
      <c r="K20" s="20">
        <f t="shared" si="4"/>
        <v>7.4510295780515379E-2</v>
      </c>
    </row>
    <row r="21" spans="1:11" ht="30.6" x14ac:dyDescent="0.25">
      <c r="A21" s="42" t="s">
        <v>13</v>
      </c>
      <c r="B21" s="36">
        <f t="shared" si="2"/>
        <v>0</v>
      </c>
      <c r="C21" s="36"/>
      <c r="D21" s="36"/>
      <c r="E21" s="36"/>
      <c r="F21" s="36">
        <f t="shared" si="3"/>
        <v>0</v>
      </c>
      <c r="G21" s="36"/>
      <c r="H21" s="36"/>
      <c r="I21" s="36"/>
      <c r="J21" s="36">
        <f t="shared" si="1"/>
        <v>0</v>
      </c>
      <c r="K21" s="20"/>
    </row>
    <row r="22" spans="1:11" ht="49.2" x14ac:dyDescent="0.25">
      <c r="A22" s="43" t="s">
        <v>122</v>
      </c>
      <c r="B22" s="36">
        <f t="shared" si="2"/>
        <v>8148000</v>
      </c>
      <c r="C22" s="36"/>
      <c r="D22" s="36"/>
      <c r="E22" s="36">
        <v>8148000</v>
      </c>
      <c r="F22" s="36">
        <f t="shared" si="3"/>
        <v>200319.44</v>
      </c>
      <c r="G22" s="36"/>
      <c r="H22" s="36"/>
      <c r="I22" s="36">
        <v>200319.44</v>
      </c>
      <c r="J22" s="36">
        <f t="shared" si="1"/>
        <v>7947680.5599999996</v>
      </c>
      <c r="K22" s="20">
        <f t="shared" ref="K22:K27" si="5">F22/B22*100</f>
        <v>2.4585105547373591</v>
      </c>
    </row>
    <row r="23" spans="1:11" ht="49.2" x14ac:dyDescent="0.25">
      <c r="A23" s="43" t="s">
        <v>123</v>
      </c>
      <c r="B23" s="36">
        <f t="shared" si="2"/>
        <v>700000</v>
      </c>
      <c r="C23" s="36"/>
      <c r="D23" s="36"/>
      <c r="E23" s="36">
        <v>700000</v>
      </c>
      <c r="F23" s="36">
        <f t="shared" si="3"/>
        <v>0</v>
      </c>
      <c r="G23" s="36"/>
      <c r="H23" s="36"/>
      <c r="I23" s="36"/>
      <c r="J23" s="36">
        <f t="shared" si="1"/>
        <v>700000</v>
      </c>
      <c r="K23" s="20">
        <f t="shared" si="5"/>
        <v>0</v>
      </c>
    </row>
    <row r="24" spans="1:11" ht="30.6" x14ac:dyDescent="0.25">
      <c r="A24" s="43" t="s">
        <v>121</v>
      </c>
      <c r="B24" s="36">
        <f t="shared" si="2"/>
        <v>26000000</v>
      </c>
      <c r="C24" s="36"/>
      <c r="D24" s="36"/>
      <c r="E24" s="36">
        <v>26000000</v>
      </c>
      <c r="F24" s="36">
        <f t="shared" si="3"/>
        <v>0</v>
      </c>
      <c r="G24" s="36"/>
      <c r="H24" s="36"/>
      <c r="I24" s="36"/>
      <c r="J24" s="36">
        <f t="shared" si="1"/>
        <v>26000000</v>
      </c>
      <c r="K24" s="20">
        <f t="shared" si="5"/>
        <v>0</v>
      </c>
    </row>
    <row r="25" spans="1:11" ht="30.6" x14ac:dyDescent="0.25">
      <c r="A25" s="43" t="s">
        <v>120</v>
      </c>
      <c r="B25" s="36">
        <f t="shared" si="2"/>
        <v>104000000</v>
      </c>
      <c r="C25" s="36"/>
      <c r="D25" s="36">
        <v>104000000</v>
      </c>
      <c r="E25" s="36"/>
      <c r="F25" s="36">
        <f t="shared" si="3"/>
        <v>0</v>
      </c>
      <c r="G25" s="36"/>
      <c r="H25" s="36"/>
      <c r="I25" s="36"/>
      <c r="J25" s="36">
        <f t="shared" si="1"/>
        <v>104000000</v>
      </c>
      <c r="K25" s="20">
        <f t="shared" si="5"/>
        <v>0</v>
      </c>
    </row>
    <row r="26" spans="1:11" ht="49.2" x14ac:dyDescent="0.25">
      <c r="A26" s="43" t="s">
        <v>161</v>
      </c>
      <c r="B26" s="36">
        <f t="shared" si="2"/>
        <v>130000000</v>
      </c>
      <c r="C26" s="36">
        <v>130000000</v>
      </c>
      <c r="D26" s="36"/>
      <c r="E26" s="36"/>
      <c r="F26" s="36">
        <f t="shared" si="3"/>
        <v>0</v>
      </c>
      <c r="G26" s="36"/>
      <c r="H26" s="36"/>
      <c r="I26" s="36"/>
      <c r="J26" s="36">
        <f t="shared" si="1"/>
        <v>130000000</v>
      </c>
      <c r="K26" s="20">
        <f t="shared" si="5"/>
        <v>0</v>
      </c>
    </row>
    <row r="27" spans="1:11" ht="56.4" customHeight="1" x14ac:dyDescent="0.25">
      <c r="A27" s="45" t="s">
        <v>47</v>
      </c>
      <c r="B27" s="36">
        <f t="shared" si="2"/>
        <v>783071.15</v>
      </c>
      <c r="C27" s="36">
        <f>C29</f>
        <v>0</v>
      </c>
      <c r="D27" s="36">
        <f t="shared" ref="D27:E27" si="6">D29</f>
        <v>0</v>
      </c>
      <c r="E27" s="36">
        <f t="shared" si="6"/>
        <v>783071.15</v>
      </c>
      <c r="F27" s="36">
        <f t="shared" si="3"/>
        <v>26639.97</v>
      </c>
      <c r="G27" s="36">
        <f>G29</f>
        <v>0</v>
      </c>
      <c r="H27" s="36">
        <f t="shared" ref="H27:I27" si="7">H29</f>
        <v>0</v>
      </c>
      <c r="I27" s="36">
        <f t="shared" si="7"/>
        <v>26639.97</v>
      </c>
      <c r="J27" s="36">
        <f t="shared" si="1"/>
        <v>756431.18</v>
      </c>
      <c r="K27" s="20">
        <f t="shared" si="5"/>
        <v>3.4019858859568508</v>
      </c>
    </row>
    <row r="28" spans="1:11" ht="30.6" x14ac:dyDescent="0.25">
      <c r="A28" s="42" t="s">
        <v>19</v>
      </c>
      <c r="B28" s="36">
        <f t="shared" si="2"/>
        <v>0</v>
      </c>
      <c r="C28" s="36"/>
      <c r="D28" s="36"/>
      <c r="E28" s="36"/>
      <c r="F28" s="36">
        <f t="shared" si="3"/>
        <v>0</v>
      </c>
      <c r="G28" s="36"/>
      <c r="H28" s="36"/>
      <c r="I28" s="36"/>
      <c r="J28" s="36">
        <f t="shared" si="1"/>
        <v>0</v>
      </c>
      <c r="K28" s="20"/>
    </row>
    <row r="29" spans="1:11" ht="49.2" x14ac:dyDescent="0.25">
      <c r="A29" s="43" t="s">
        <v>157</v>
      </c>
      <c r="B29" s="36">
        <f t="shared" si="2"/>
        <v>783071.15</v>
      </c>
      <c r="C29" s="36"/>
      <c r="D29" s="36"/>
      <c r="E29" s="36">
        <v>783071.15</v>
      </c>
      <c r="F29" s="36">
        <f t="shared" si="3"/>
        <v>26639.97</v>
      </c>
      <c r="G29" s="36"/>
      <c r="H29" s="36"/>
      <c r="I29" s="36">
        <v>26639.97</v>
      </c>
      <c r="J29" s="36">
        <f t="shared" si="1"/>
        <v>756431.18</v>
      </c>
      <c r="K29" s="20">
        <f>F29/B29*100</f>
        <v>3.4019858859568508</v>
      </c>
    </row>
    <row r="30" spans="1:11" ht="75.599999999999994" x14ac:dyDescent="0.25">
      <c r="A30" s="44" t="s">
        <v>124</v>
      </c>
      <c r="B30" s="36">
        <f t="shared" si="2"/>
        <v>35918200</v>
      </c>
      <c r="C30" s="36">
        <f>C32+C33+C34+C35+C36</f>
        <v>0</v>
      </c>
      <c r="D30" s="36">
        <f>D32+D33+D34+D35+D36</f>
        <v>28410600</v>
      </c>
      <c r="E30" s="36">
        <f>E32+E33+E34+E35+E36</f>
        <v>7507600</v>
      </c>
      <c r="F30" s="36">
        <f t="shared" si="3"/>
        <v>13369758</v>
      </c>
      <c r="G30" s="36">
        <f>G32+G33+G34+G35+G36</f>
        <v>0</v>
      </c>
      <c r="H30" s="36">
        <f t="shared" ref="H30:I30" si="8">H32+H33+H34+H35+H36</f>
        <v>11364294</v>
      </c>
      <c r="I30" s="36">
        <f t="shared" si="8"/>
        <v>2005464</v>
      </c>
      <c r="J30" s="36">
        <f t="shared" si="1"/>
        <v>22548442</v>
      </c>
      <c r="K30" s="20">
        <f>F30/B30*100</f>
        <v>37.22279512893185</v>
      </c>
    </row>
    <row r="31" spans="1:11" ht="33" customHeight="1" x14ac:dyDescent="0.25">
      <c r="A31" s="42" t="s">
        <v>19</v>
      </c>
      <c r="B31" s="36">
        <f t="shared" si="2"/>
        <v>0</v>
      </c>
      <c r="C31" s="36"/>
      <c r="D31" s="36"/>
      <c r="E31" s="36"/>
      <c r="F31" s="36">
        <f t="shared" si="3"/>
        <v>0</v>
      </c>
      <c r="G31" s="36"/>
      <c r="H31" s="36"/>
      <c r="I31" s="36"/>
      <c r="J31" s="36">
        <f t="shared" si="1"/>
        <v>0</v>
      </c>
      <c r="K31" s="20"/>
    </row>
    <row r="32" spans="1:11" ht="51" customHeight="1" x14ac:dyDescent="0.25">
      <c r="A32" s="43" t="s">
        <v>162</v>
      </c>
      <c r="B32" s="36">
        <f t="shared" si="2"/>
        <v>85900</v>
      </c>
      <c r="C32" s="36"/>
      <c r="D32" s="36"/>
      <c r="E32" s="36">
        <v>85900</v>
      </c>
      <c r="F32" s="36">
        <f t="shared" si="3"/>
        <v>0</v>
      </c>
      <c r="G32" s="36"/>
      <c r="H32" s="36"/>
      <c r="I32" s="36"/>
      <c r="J32" s="36">
        <f t="shared" si="1"/>
        <v>85900</v>
      </c>
      <c r="K32" s="20">
        <f>F32/B32*100</f>
        <v>0</v>
      </c>
    </row>
    <row r="33" spans="1:11" ht="51" customHeight="1" x14ac:dyDescent="0.25">
      <c r="A33" s="43" t="s">
        <v>163</v>
      </c>
      <c r="B33" s="36">
        <f t="shared" si="2"/>
        <v>319000</v>
      </c>
      <c r="C33" s="36"/>
      <c r="D33" s="36"/>
      <c r="E33" s="36">
        <v>319000</v>
      </c>
      <c r="F33" s="36">
        <f t="shared" si="3"/>
        <v>0</v>
      </c>
      <c r="G33" s="36"/>
      <c r="H33" s="36"/>
      <c r="I33" s="36"/>
      <c r="J33" s="36">
        <f t="shared" si="1"/>
        <v>319000</v>
      </c>
      <c r="K33" s="20"/>
    </row>
    <row r="34" spans="1:11" ht="51" customHeight="1" x14ac:dyDescent="0.25">
      <c r="A34" s="43" t="s">
        <v>215</v>
      </c>
      <c r="B34" s="36">
        <f t="shared" si="2"/>
        <v>2089064.7</v>
      </c>
      <c r="C34" s="36"/>
      <c r="D34" s="36"/>
      <c r="E34" s="36">
        <v>2089064.7</v>
      </c>
      <c r="F34" s="36">
        <f t="shared" si="3"/>
        <v>0</v>
      </c>
      <c r="G34" s="36"/>
      <c r="H34" s="36"/>
      <c r="I34" s="36"/>
      <c r="J34" s="36">
        <f t="shared" si="1"/>
        <v>2089064.7</v>
      </c>
      <c r="K34" s="20">
        <f>F34/B34*100</f>
        <v>0</v>
      </c>
    </row>
    <row r="35" spans="1:11" ht="30.6" x14ac:dyDescent="0.25">
      <c r="A35" s="43" t="s">
        <v>125</v>
      </c>
      <c r="B35" s="36">
        <f t="shared" si="2"/>
        <v>5013635.3</v>
      </c>
      <c r="C35" s="36"/>
      <c r="D35" s="36"/>
      <c r="E35" s="36">
        <v>5013635.3</v>
      </c>
      <c r="F35" s="36">
        <f t="shared" si="3"/>
        <v>2005464</v>
      </c>
      <c r="G35" s="36"/>
      <c r="H35" s="36"/>
      <c r="I35" s="36">
        <v>2005464</v>
      </c>
      <c r="J35" s="36">
        <f t="shared" si="1"/>
        <v>3008171.3</v>
      </c>
      <c r="K35" s="20">
        <f>F35/B35*100</f>
        <v>40.000197062598467</v>
      </c>
    </row>
    <row r="36" spans="1:11" ht="30.6" x14ac:dyDescent="0.25">
      <c r="A36" s="43" t="s">
        <v>126</v>
      </c>
      <c r="B36" s="36">
        <f t="shared" si="2"/>
        <v>28410600</v>
      </c>
      <c r="C36" s="36"/>
      <c r="D36" s="36">
        <v>28410600</v>
      </c>
      <c r="E36" s="36"/>
      <c r="F36" s="36">
        <f t="shared" si="3"/>
        <v>11364294</v>
      </c>
      <c r="G36" s="36"/>
      <c r="H36" s="36">
        <v>11364294</v>
      </c>
      <c r="I36" s="36"/>
      <c r="J36" s="36">
        <f t="shared" si="1"/>
        <v>17046306</v>
      </c>
      <c r="K36" s="20">
        <f>F36/B36*100</f>
        <v>40.000190069903482</v>
      </c>
    </row>
    <row r="37" spans="1:11" ht="75.599999999999994" x14ac:dyDescent="0.25">
      <c r="A37" s="41" t="s">
        <v>46</v>
      </c>
      <c r="B37" s="36">
        <f t="shared" si="2"/>
        <v>939751.68</v>
      </c>
      <c r="C37" s="36">
        <f>C39</f>
        <v>0</v>
      </c>
      <c r="D37" s="36">
        <f>D39</f>
        <v>0</v>
      </c>
      <c r="E37" s="36">
        <f>E39</f>
        <v>939751.68</v>
      </c>
      <c r="F37" s="36">
        <f t="shared" si="3"/>
        <v>0</v>
      </c>
      <c r="G37" s="36">
        <f>G39</f>
        <v>0</v>
      </c>
      <c r="H37" s="36">
        <f>H39</f>
        <v>0</v>
      </c>
      <c r="I37" s="36">
        <f>I39</f>
        <v>0</v>
      </c>
      <c r="J37" s="36">
        <f t="shared" si="1"/>
        <v>939751.68</v>
      </c>
      <c r="K37" s="20">
        <f>F37/B37*100</f>
        <v>0</v>
      </c>
    </row>
    <row r="38" spans="1:11" ht="30.6" x14ac:dyDescent="0.25">
      <c r="A38" s="42" t="s">
        <v>19</v>
      </c>
      <c r="B38" s="36"/>
      <c r="C38" s="36"/>
      <c r="D38" s="36"/>
      <c r="E38" s="36"/>
      <c r="F38" s="36">
        <f t="shared" si="3"/>
        <v>0</v>
      </c>
      <c r="G38" s="36"/>
      <c r="H38" s="36"/>
      <c r="I38" s="36"/>
      <c r="J38" s="36">
        <f t="shared" si="1"/>
        <v>0</v>
      </c>
      <c r="K38" s="20"/>
    </row>
    <row r="39" spans="1:11" ht="62.4" customHeight="1" x14ac:dyDescent="0.25">
      <c r="A39" s="43" t="s">
        <v>62</v>
      </c>
      <c r="B39" s="36">
        <f>C39+D39+E39</f>
        <v>939751.68</v>
      </c>
      <c r="C39" s="36"/>
      <c r="D39" s="36"/>
      <c r="E39" s="36">
        <v>939751.68</v>
      </c>
      <c r="F39" s="36">
        <f t="shared" si="3"/>
        <v>0</v>
      </c>
      <c r="G39" s="36"/>
      <c r="H39" s="36"/>
      <c r="I39" s="36"/>
      <c r="J39" s="36">
        <f t="shared" si="1"/>
        <v>939751.68</v>
      </c>
      <c r="K39" s="20">
        <f>F39/B39*100</f>
        <v>0</v>
      </c>
    </row>
    <row r="40" spans="1:11" ht="52.2" customHeight="1" x14ac:dyDescent="0.25">
      <c r="A40" s="45" t="s">
        <v>41</v>
      </c>
      <c r="B40" s="36">
        <f t="shared" ref="B40:B94" si="9">C40+D40+E40</f>
        <v>3829600</v>
      </c>
      <c r="C40" s="36">
        <f>C42</f>
        <v>0</v>
      </c>
      <c r="D40" s="36">
        <f>D42</f>
        <v>0</v>
      </c>
      <c r="E40" s="36">
        <f>E42</f>
        <v>3829600</v>
      </c>
      <c r="F40" s="36">
        <f t="shared" si="3"/>
        <v>3829547.17</v>
      </c>
      <c r="G40" s="36">
        <f>G42</f>
        <v>0</v>
      </c>
      <c r="H40" s="36">
        <f>H42</f>
        <v>0</v>
      </c>
      <c r="I40" s="36">
        <f>I42</f>
        <v>3829547.17</v>
      </c>
      <c r="J40" s="36">
        <f t="shared" si="1"/>
        <v>52.830000000074506</v>
      </c>
      <c r="K40" s="20">
        <f>F40/B40*100</f>
        <v>99.998620482556916</v>
      </c>
    </row>
    <row r="41" spans="1:11" ht="30.6" x14ac:dyDescent="0.25">
      <c r="A41" s="42" t="s">
        <v>19</v>
      </c>
      <c r="B41" s="36">
        <f t="shared" si="9"/>
        <v>0</v>
      </c>
      <c r="C41" s="36"/>
      <c r="D41" s="36"/>
      <c r="E41" s="36"/>
      <c r="F41" s="36"/>
      <c r="G41" s="36"/>
      <c r="H41" s="36"/>
      <c r="I41" s="36"/>
      <c r="J41" s="36">
        <f t="shared" si="1"/>
        <v>0</v>
      </c>
      <c r="K41" s="20"/>
    </row>
    <row r="42" spans="1:11" ht="57.6" customHeight="1" x14ac:dyDescent="0.25">
      <c r="A42" s="43" t="s">
        <v>63</v>
      </c>
      <c r="B42" s="36">
        <f t="shared" si="9"/>
        <v>3829600</v>
      </c>
      <c r="C42" s="36"/>
      <c r="D42" s="36"/>
      <c r="E42" s="36">
        <v>3829600</v>
      </c>
      <c r="F42" s="36">
        <f>G42+H42+I42</f>
        <v>3829547.17</v>
      </c>
      <c r="G42" s="36"/>
      <c r="H42" s="36"/>
      <c r="I42" s="36">
        <v>3829547.17</v>
      </c>
      <c r="J42" s="36">
        <f t="shared" si="1"/>
        <v>52.830000000074506</v>
      </c>
      <c r="K42" s="20">
        <f>F42/B42*100</f>
        <v>99.998620482556916</v>
      </c>
    </row>
    <row r="43" spans="1:11" ht="75.599999999999994" x14ac:dyDescent="0.25">
      <c r="A43" s="45" t="s">
        <v>216</v>
      </c>
      <c r="B43" s="36">
        <f t="shared" si="9"/>
        <v>4376345.63</v>
      </c>
      <c r="C43" s="36">
        <f>C45</f>
        <v>0</v>
      </c>
      <c r="D43" s="36">
        <f>D45</f>
        <v>0</v>
      </c>
      <c r="E43" s="36">
        <f>E45</f>
        <v>4376345.63</v>
      </c>
      <c r="F43" s="36">
        <f>G43+H43+I43</f>
        <v>0</v>
      </c>
      <c r="G43" s="36">
        <f>G45</f>
        <v>0</v>
      </c>
      <c r="H43" s="36">
        <f>H45</f>
        <v>0</v>
      </c>
      <c r="I43" s="36"/>
      <c r="J43" s="36">
        <f t="shared" si="1"/>
        <v>4376345.63</v>
      </c>
      <c r="K43" s="20">
        <f>F43/B43*100</f>
        <v>0</v>
      </c>
    </row>
    <row r="44" spans="1:11" ht="30.45" customHeight="1" x14ac:dyDescent="0.25">
      <c r="A44" s="42" t="s">
        <v>19</v>
      </c>
      <c r="B44" s="36">
        <f t="shared" si="9"/>
        <v>0</v>
      </c>
      <c r="C44" s="36"/>
      <c r="D44" s="36"/>
      <c r="E44" s="37"/>
      <c r="F44" s="36">
        <f>G44+H44+I44</f>
        <v>0</v>
      </c>
      <c r="G44" s="36"/>
      <c r="H44" s="36"/>
      <c r="I44" s="36"/>
      <c r="J44" s="36">
        <f t="shared" si="1"/>
        <v>0</v>
      </c>
      <c r="K44" s="20"/>
    </row>
    <row r="45" spans="1:11" ht="49.2" x14ac:dyDescent="0.25">
      <c r="A45" s="43" t="s">
        <v>64</v>
      </c>
      <c r="B45" s="36">
        <f t="shared" si="9"/>
        <v>4376345.63</v>
      </c>
      <c r="C45" s="36"/>
      <c r="D45" s="36"/>
      <c r="E45" s="36">
        <v>4376345.63</v>
      </c>
      <c r="F45" s="36">
        <f>G45+H45+I45</f>
        <v>0</v>
      </c>
      <c r="G45" s="36"/>
      <c r="H45" s="36"/>
      <c r="I45" s="36"/>
      <c r="J45" s="36">
        <f t="shared" si="1"/>
        <v>4376345.63</v>
      </c>
      <c r="K45" s="20">
        <f>F45/B45*100</f>
        <v>0</v>
      </c>
    </row>
    <row r="46" spans="1:11" ht="75.599999999999994" x14ac:dyDescent="0.25">
      <c r="A46" s="45" t="s">
        <v>217</v>
      </c>
      <c r="B46" s="36">
        <f t="shared" si="9"/>
        <v>79862</v>
      </c>
      <c r="C46" s="36">
        <f>C48</f>
        <v>0</v>
      </c>
      <c r="D46" s="36">
        <f>D48</f>
        <v>0</v>
      </c>
      <c r="E46" s="36">
        <f>E48</f>
        <v>79862</v>
      </c>
      <c r="F46" s="36">
        <f>G46+H46+I46</f>
        <v>79862</v>
      </c>
      <c r="G46" s="36">
        <f>G48</f>
        <v>0</v>
      </c>
      <c r="H46" s="36">
        <f>H48</f>
        <v>0</v>
      </c>
      <c r="I46" s="36">
        <f>I48</f>
        <v>79862</v>
      </c>
      <c r="J46" s="36">
        <f t="shared" si="1"/>
        <v>0</v>
      </c>
      <c r="K46" s="20">
        <f>F46/B46*100</f>
        <v>100</v>
      </c>
    </row>
    <row r="47" spans="1:11" ht="30.6" x14ac:dyDescent="0.25">
      <c r="A47" s="42" t="s">
        <v>19</v>
      </c>
      <c r="B47" s="36">
        <f t="shared" si="9"/>
        <v>0</v>
      </c>
      <c r="C47" s="36"/>
      <c r="D47" s="36"/>
      <c r="E47" s="36"/>
      <c r="F47" s="36"/>
      <c r="G47" s="36"/>
      <c r="H47" s="36"/>
      <c r="I47" s="36"/>
      <c r="J47" s="36">
        <f t="shared" si="1"/>
        <v>0</v>
      </c>
      <c r="K47" s="20"/>
    </row>
    <row r="48" spans="1:11" ht="49.2" x14ac:dyDescent="0.25">
      <c r="A48" s="43" t="s">
        <v>136</v>
      </c>
      <c r="B48" s="36">
        <f t="shared" si="9"/>
        <v>79862</v>
      </c>
      <c r="C48" s="36"/>
      <c r="D48" s="36"/>
      <c r="E48" s="36">
        <v>79862</v>
      </c>
      <c r="F48" s="36">
        <f t="shared" ref="F48:F91" si="10">G48+H48+I48</f>
        <v>79862</v>
      </c>
      <c r="G48" s="36"/>
      <c r="H48" s="36"/>
      <c r="I48" s="36">
        <v>79862</v>
      </c>
      <c r="J48" s="36">
        <f t="shared" si="1"/>
        <v>0</v>
      </c>
      <c r="K48" s="20">
        <f>F48/B48*100</f>
        <v>100</v>
      </c>
    </row>
    <row r="49" spans="1:11" ht="126" x14ac:dyDescent="0.25">
      <c r="A49" s="45" t="s">
        <v>169</v>
      </c>
      <c r="B49" s="36">
        <f t="shared" si="9"/>
        <v>7422014.4500000002</v>
      </c>
      <c r="C49" s="36">
        <f>C51+C52</f>
        <v>0</v>
      </c>
      <c r="D49" s="36">
        <f>D51+D52</f>
        <v>0</v>
      </c>
      <c r="E49" s="36">
        <f>E51+E52</f>
        <v>7422014.4500000002</v>
      </c>
      <c r="F49" s="36">
        <f t="shared" si="10"/>
        <v>0</v>
      </c>
      <c r="G49" s="36">
        <f>G51</f>
        <v>0</v>
      </c>
      <c r="H49" s="36">
        <f>H51</f>
        <v>0</v>
      </c>
      <c r="I49" s="36">
        <f>I51</f>
        <v>0</v>
      </c>
      <c r="J49" s="36">
        <f t="shared" si="1"/>
        <v>7422014.4500000002</v>
      </c>
      <c r="K49" s="20">
        <f>F49/B49*100</f>
        <v>0</v>
      </c>
    </row>
    <row r="50" spans="1:11" ht="30.6" x14ac:dyDescent="0.25">
      <c r="A50" s="42" t="s">
        <v>19</v>
      </c>
      <c r="B50" s="36">
        <f t="shared" si="9"/>
        <v>0</v>
      </c>
      <c r="C50" s="36"/>
      <c r="D50" s="36"/>
      <c r="E50" s="36"/>
      <c r="F50" s="36">
        <f t="shared" si="10"/>
        <v>0</v>
      </c>
      <c r="G50" s="36"/>
      <c r="H50" s="36"/>
      <c r="I50" s="36"/>
      <c r="J50" s="36">
        <f t="shared" si="1"/>
        <v>0</v>
      </c>
      <c r="K50" s="20"/>
    </row>
    <row r="51" spans="1:11" ht="49.2" x14ac:dyDescent="0.25">
      <c r="A51" s="47" t="s">
        <v>131</v>
      </c>
      <c r="B51" s="36">
        <f t="shared" si="9"/>
        <v>1518000</v>
      </c>
      <c r="C51" s="36"/>
      <c r="D51" s="36"/>
      <c r="E51" s="36">
        <v>1518000</v>
      </c>
      <c r="F51" s="36">
        <f t="shared" si="10"/>
        <v>0</v>
      </c>
      <c r="G51" s="36"/>
      <c r="H51" s="36"/>
      <c r="I51" s="36"/>
      <c r="J51" s="36">
        <f t="shared" si="1"/>
        <v>1518000</v>
      </c>
      <c r="K51" s="20">
        <f>F51/B51*100</f>
        <v>0</v>
      </c>
    </row>
    <row r="52" spans="1:11" ht="30.6" x14ac:dyDescent="0.25">
      <c r="A52" s="47" t="s">
        <v>132</v>
      </c>
      <c r="B52" s="36">
        <f t="shared" si="9"/>
        <v>5904014.4500000002</v>
      </c>
      <c r="C52" s="36"/>
      <c r="D52" s="36"/>
      <c r="E52" s="36">
        <v>5904014.4500000002</v>
      </c>
      <c r="F52" s="36">
        <f t="shared" si="10"/>
        <v>0</v>
      </c>
      <c r="G52" s="36"/>
      <c r="H52" s="36"/>
      <c r="I52" s="36"/>
      <c r="J52" s="36">
        <f t="shared" si="1"/>
        <v>5904014.4500000002</v>
      </c>
      <c r="K52" s="20">
        <f>F52/B52*100</f>
        <v>0</v>
      </c>
    </row>
    <row r="53" spans="1:11" ht="50.4" x14ac:dyDescent="0.25">
      <c r="A53" s="46" t="s">
        <v>137</v>
      </c>
      <c r="B53" s="36">
        <f t="shared" si="9"/>
        <v>2200</v>
      </c>
      <c r="C53" s="36">
        <f>C55</f>
        <v>0</v>
      </c>
      <c r="D53" s="36">
        <f>D55</f>
        <v>0</v>
      </c>
      <c r="E53" s="36">
        <f>E55</f>
        <v>2200</v>
      </c>
      <c r="F53" s="36">
        <f t="shared" si="10"/>
        <v>2145</v>
      </c>
      <c r="G53" s="36">
        <f>G55</f>
        <v>0</v>
      </c>
      <c r="H53" s="36">
        <f>H55</f>
        <v>0</v>
      </c>
      <c r="I53" s="36">
        <f>I55</f>
        <v>2145</v>
      </c>
      <c r="J53" s="36">
        <f t="shared" si="1"/>
        <v>55</v>
      </c>
      <c r="K53" s="20">
        <f>F53/B53*100</f>
        <v>97.5</v>
      </c>
    </row>
    <row r="54" spans="1:11" ht="30.6" x14ac:dyDescent="0.25">
      <c r="A54" s="42" t="s">
        <v>13</v>
      </c>
      <c r="B54" s="36">
        <f t="shared" si="9"/>
        <v>0</v>
      </c>
      <c r="C54" s="36"/>
      <c r="D54" s="36"/>
      <c r="E54" s="36"/>
      <c r="F54" s="36">
        <f t="shared" si="10"/>
        <v>0</v>
      </c>
      <c r="G54" s="36"/>
      <c r="H54" s="36"/>
      <c r="I54" s="36"/>
      <c r="J54" s="36">
        <f t="shared" si="1"/>
        <v>0</v>
      </c>
      <c r="K54" s="20"/>
    </row>
    <row r="55" spans="1:11" ht="49.2" x14ac:dyDescent="0.25">
      <c r="A55" s="43" t="s">
        <v>138</v>
      </c>
      <c r="B55" s="36">
        <f t="shared" si="9"/>
        <v>2200</v>
      </c>
      <c r="C55" s="36"/>
      <c r="D55" s="36"/>
      <c r="E55" s="36">
        <v>2200</v>
      </c>
      <c r="F55" s="36">
        <f t="shared" si="10"/>
        <v>2145</v>
      </c>
      <c r="G55" s="36"/>
      <c r="H55" s="36"/>
      <c r="I55" s="36">
        <v>2145</v>
      </c>
      <c r="J55" s="36">
        <f t="shared" si="1"/>
        <v>55</v>
      </c>
      <c r="K55" s="20">
        <f>F55/B55*100</f>
        <v>97.5</v>
      </c>
    </row>
    <row r="56" spans="1:11" ht="50.4" x14ac:dyDescent="0.25">
      <c r="A56" s="46" t="s">
        <v>139</v>
      </c>
      <c r="B56" s="36">
        <f t="shared" si="9"/>
        <v>12600</v>
      </c>
      <c r="C56" s="36">
        <f>C58</f>
        <v>0</v>
      </c>
      <c r="D56" s="36">
        <f>D58</f>
        <v>0</v>
      </c>
      <c r="E56" s="36">
        <f>E58</f>
        <v>12600</v>
      </c>
      <c r="F56" s="36">
        <f t="shared" si="10"/>
        <v>12569.58</v>
      </c>
      <c r="G56" s="36">
        <f>G58</f>
        <v>0</v>
      </c>
      <c r="H56" s="36">
        <f>H58</f>
        <v>0</v>
      </c>
      <c r="I56" s="36">
        <f>I58</f>
        <v>12569.58</v>
      </c>
      <c r="J56" s="36">
        <f t="shared" si="1"/>
        <v>30.420000000000073</v>
      </c>
      <c r="K56" s="20">
        <f>F56/B56*100</f>
        <v>99.758571428571429</v>
      </c>
    </row>
    <row r="57" spans="1:11" ht="30.6" x14ac:dyDescent="0.25">
      <c r="A57" s="42" t="s">
        <v>13</v>
      </c>
      <c r="B57" s="36">
        <f t="shared" si="9"/>
        <v>0</v>
      </c>
      <c r="C57" s="36"/>
      <c r="D57" s="36"/>
      <c r="E57" s="36"/>
      <c r="F57" s="36">
        <f t="shared" si="10"/>
        <v>0</v>
      </c>
      <c r="G57" s="36"/>
      <c r="H57" s="36"/>
      <c r="I57" s="36"/>
      <c r="J57" s="36">
        <f t="shared" si="1"/>
        <v>0</v>
      </c>
      <c r="K57" s="20"/>
    </row>
    <row r="58" spans="1:11" ht="49.2" x14ac:dyDescent="0.25">
      <c r="A58" s="43" t="s">
        <v>140</v>
      </c>
      <c r="B58" s="36">
        <f t="shared" si="9"/>
        <v>12600</v>
      </c>
      <c r="C58" s="36"/>
      <c r="D58" s="36"/>
      <c r="E58" s="36">
        <v>12600</v>
      </c>
      <c r="F58" s="36">
        <f t="shared" si="10"/>
        <v>12569.58</v>
      </c>
      <c r="G58" s="36"/>
      <c r="H58" s="36"/>
      <c r="I58" s="36">
        <v>12569.58</v>
      </c>
      <c r="J58" s="36">
        <f t="shared" si="1"/>
        <v>30.420000000000073</v>
      </c>
      <c r="K58" s="20">
        <f>F58/B58*100</f>
        <v>99.758571428571429</v>
      </c>
    </row>
    <row r="59" spans="1:11" ht="30.6" x14ac:dyDescent="0.25">
      <c r="A59" s="45" t="s">
        <v>135</v>
      </c>
      <c r="B59" s="36">
        <f t="shared" si="9"/>
        <v>3000000</v>
      </c>
      <c r="C59" s="36">
        <f>C61</f>
        <v>0</v>
      </c>
      <c r="D59" s="36">
        <f t="shared" ref="D59:E59" si="11">D61</f>
        <v>0</v>
      </c>
      <c r="E59" s="36">
        <f t="shared" si="11"/>
        <v>3000000</v>
      </c>
      <c r="F59" s="36">
        <f t="shared" si="10"/>
        <v>0</v>
      </c>
      <c r="G59" s="36">
        <f>G61</f>
        <v>0</v>
      </c>
      <c r="H59" s="36">
        <f>H61</f>
        <v>0</v>
      </c>
      <c r="I59" s="36">
        <f>I61</f>
        <v>0</v>
      </c>
      <c r="J59" s="36">
        <f t="shared" si="1"/>
        <v>3000000</v>
      </c>
      <c r="K59" s="20">
        <f>F59/B59*100</f>
        <v>0</v>
      </c>
    </row>
    <row r="60" spans="1:11" ht="30.6" x14ac:dyDescent="0.25">
      <c r="A60" s="42" t="s">
        <v>19</v>
      </c>
      <c r="B60" s="36">
        <f t="shared" si="9"/>
        <v>0</v>
      </c>
      <c r="C60" s="36"/>
      <c r="D60" s="36"/>
      <c r="E60" s="36"/>
      <c r="F60" s="36">
        <f t="shared" si="10"/>
        <v>0</v>
      </c>
      <c r="G60" s="36"/>
      <c r="H60" s="36"/>
      <c r="I60" s="36"/>
      <c r="J60" s="36">
        <f t="shared" si="1"/>
        <v>0</v>
      </c>
      <c r="K60" s="20"/>
    </row>
    <row r="61" spans="1:11" ht="55.2" customHeight="1" x14ac:dyDescent="0.25">
      <c r="A61" s="47" t="s">
        <v>65</v>
      </c>
      <c r="B61" s="36">
        <f t="shared" si="9"/>
        <v>3000000</v>
      </c>
      <c r="C61" s="36"/>
      <c r="D61" s="36"/>
      <c r="E61" s="36">
        <v>3000000</v>
      </c>
      <c r="F61" s="36">
        <f t="shared" si="10"/>
        <v>0</v>
      </c>
      <c r="G61" s="36"/>
      <c r="H61" s="36"/>
      <c r="I61" s="36"/>
      <c r="J61" s="36">
        <f t="shared" si="1"/>
        <v>3000000</v>
      </c>
      <c r="K61" s="20">
        <f>F61/B61*100</f>
        <v>0</v>
      </c>
    </row>
    <row r="62" spans="1:11" ht="30.6" x14ac:dyDescent="0.25">
      <c r="A62" s="45" t="s">
        <v>134</v>
      </c>
      <c r="B62" s="36">
        <f t="shared" si="9"/>
        <v>3000000</v>
      </c>
      <c r="C62" s="36">
        <f>C64</f>
        <v>0</v>
      </c>
      <c r="D62" s="36">
        <f t="shared" ref="D62:E62" si="12">D64</f>
        <v>0</v>
      </c>
      <c r="E62" s="36">
        <f t="shared" si="12"/>
        <v>3000000</v>
      </c>
      <c r="F62" s="36">
        <f t="shared" si="10"/>
        <v>0</v>
      </c>
      <c r="G62" s="36">
        <f>G64</f>
        <v>0</v>
      </c>
      <c r="H62" s="36">
        <f t="shared" ref="H62:I62" si="13">H64</f>
        <v>0</v>
      </c>
      <c r="I62" s="36">
        <f t="shared" si="13"/>
        <v>0</v>
      </c>
      <c r="J62" s="36">
        <f t="shared" ref="J62:J126" si="14">B62-F62</f>
        <v>3000000</v>
      </c>
      <c r="K62" s="20">
        <f>F62/B62*100</f>
        <v>0</v>
      </c>
    </row>
    <row r="63" spans="1:11" ht="30.6" x14ac:dyDescent="0.25">
      <c r="A63" s="42" t="s">
        <v>19</v>
      </c>
      <c r="B63" s="36">
        <f t="shared" si="9"/>
        <v>0</v>
      </c>
      <c r="C63" s="36"/>
      <c r="D63" s="36"/>
      <c r="E63" s="36"/>
      <c r="F63" s="36">
        <f t="shared" si="10"/>
        <v>0</v>
      </c>
      <c r="G63" s="36"/>
      <c r="H63" s="36"/>
      <c r="I63" s="36"/>
      <c r="J63" s="36">
        <f t="shared" si="14"/>
        <v>0</v>
      </c>
      <c r="K63" s="20"/>
    </row>
    <row r="64" spans="1:11" ht="49.2" x14ac:dyDescent="0.25">
      <c r="A64" s="47" t="s">
        <v>66</v>
      </c>
      <c r="B64" s="36">
        <f t="shared" si="9"/>
        <v>3000000</v>
      </c>
      <c r="C64" s="36"/>
      <c r="D64" s="36"/>
      <c r="E64" s="36">
        <v>3000000</v>
      </c>
      <c r="F64" s="36">
        <f t="shared" si="10"/>
        <v>0</v>
      </c>
      <c r="G64" s="36"/>
      <c r="H64" s="36"/>
      <c r="I64" s="36"/>
      <c r="J64" s="36">
        <f t="shared" si="14"/>
        <v>3000000</v>
      </c>
      <c r="K64" s="20">
        <f>F64/B64*100</f>
        <v>0</v>
      </c>
    </row>
    <row r="65" spans="1:12" ht="100.8" x14ac:dyDescent="0.25">
      <c r="A65" s="41" t="s">
        <v>48</v>
      </c>
      <c r="B65" s="36">
        <f t="shared" si="9"/>
        <v>52000</v>
      </c>
      <c r="C65" s="36">
        <f>C67</f>
        <v>0</v>
      </c>
      <c r="D65" s="36">
        <f>D67</f>
        <v>0</v>
      </c>
      <c r="E65" s="36">
        <f>E67</f>
        <v>52000</v>
      </c>
      <c r="F65" s="36">
        <f t="shared" si="10"/>
        <v>0</v>
      </c>
      <c r="G65" s="36">
        <f>G67</f>
        <v>0</v>
      </c>
      <c r="H65" s="36">
        <f>H67</f>
        <v>0</v>
      </c>
      <c r="I65" s="36">
        <f>I67</f>
        <v>0</v>
      </c>
      <c r="J65" s="36">
        <f t="shared" si="14"/>
        <v>52000</v>
      </c>
      <c r="K65" s="20">
        <f>F65/B65*100</f>
        <v>0</v>
      </c>
    </row>
    <row r="66" spans="1:12" ht="30.6" x14ac:dyDescent="0.25">
      <c r="A66" s="42" t="s">
        <v>19</v>
      </c>
      <c r="B66" s="36">
        <f t="shared" si="9"/>
        <v>0</v>
      </c>
      <c r="C66" s="36"/>
      <c r="D66" s="36"/>
      <c r="E66" s="36"/>
      <c r="F66" s="36">
        <f t="shared" si="10"/>
        <v>0</v>
      </c>
      <c r="G66" s="36"/>
      <c r="H66" s="36"/>
      <c r="I66" s="36"/>
      <c r="J66" s="36">
        <f t="shared" si="14"/>
        <v>0</v>
      </c>
      <c r="K66" s="20"/>
    </row>
    <row r="67" spans="1:12" ht="49.2" x14ac:dyDescent="0.25">
      <c r="A67" s="43" t="s">
        <v>67</v>
      </c>
      <c r="B67" s="36">
        <f t="shared" si="9"/>
        <v>52000</v>
      </c>
      <c r="C67" s="36"/>
      <c r="D67" s="36"/>
      <c r="E67" s="36">
        <v>52000</v>
      </c>
      <c r="F67" s="36">
        <f t="shared" si="10"/>
        <v>0</v>
      </c>
      <c r="G67" s="36"/>
      <c r="H67" s="36"/>
      <c r="I67" s="36"/>
      <c r="J67" s="36">
        <f t="shared" si="14"/>
        <v>52000</v>
      </c>
      <c r="K67" s="20">
        <f>F67/B67*100</f>
        <v>0</v>
      </c>
    </row>
    <row r="68" spans="1:12" ht="90.6" customHeight="1" x14ac:dyDescent="0.25">
      <c r="A68" s="40" t="s">
        <v>50</v>
      </c>
      <c r="B68" s="35">
        <f t="shared" si="9"/>
        <v>150572079.96000001</v>
      </c>
      <c r="C68" s="35">
        <f>C69+C72+C75+C79+C86+C92</f>
        <v>137687135</v>
      </c>
      <c r="D68" s="35">
        <f>D69+D72+D75+D79+D86+D92</f>
        <v>2589741.5</v>
      </c>
      <c r="E68" s="35">
        <f>E69+E72+E75+E79+E86+E92</f>
        <v>10295203.460000001</v>
      </c>
      <c r="F68" s="35">
        <f t="shared" si="10"/>
        <v>132871908.99999999</v>
      </c>
      <c r="G68" s="35">
        <f>G69+G72+G75+G79+G86+G92</f>
        <v>123336317.69999999</v>
      </c>
      <c r="H68" s="35">
        <f>H69+H72+H75+H79+H86+H92</f>
        <v>2315799.58</v>
      </c>
      <c r="I68" s="35">
        <f>I69+I72+I75+I79+I86+I92</f>
        <v>7219791.7199999997</v>
      </c>
      <c r="J68" s="35">
        <f t="shared" si="14"/>
        <v>17700170.960000023</v>
      </c>
      <c r="K68" s="21">
        <f>F68/B68*100</f>
        <v>88.244719097523173</v>
      </c>
    </row>
    <row r="69" spans="1:12" ht="126" x14ac:dyDescent="0.4">
      <c r="A69" s="45" t="s">
        <v>102</v>
      </c>
      <c r="B69" s="36">
        <f t="shared" si="9"/>
        <v>1250000</v>
      </c>
      <c r="C69" s="36">
        <f>C71</f>
        <v>0</v>
      </c>
      <c r="D69" s="36">
        <f>D71</f>
        <v>0</v>
      </c>
      <c r="E69" s="36">
        <f>E71</f>
        <v>1250000</v>
      </c>
      <c r="F69" s="36">
        <f t="shared" si="10"/>
        <v>0</v>
      </c>
      <c r="G69" s="36">
        <f>G71</f>
        <v>0</v>
      </c>
      <c r="H69" s="36">
        <f>H71</f>
        <v>0</v>
      </c>
      <c r="I69" s="36">
        <f>I71</f>
        <v>0</v>
      </c>
      <c r="J69" s="36">
        <f t="shared" si="14"/>
        <v>1250000</v>
      </c>
      <c r="K69" s="20">
        <f>F69/B69*100</f>
        <v>0</v>
      </c>
      <c r="L69" s="11"/>
    </row>
    <row r="70" spans="1:12" ht="30.6" x14ac:dyDescent="0.4">
      <c r="A70" s="42" t="s">
        <v>19</v>
      </c>
      <c r="B70" s="36">
        <f t="shared" si="9"/>
        <v>0</v>
      </c>
      <c r="C70" s="36"/>
      <c r="D70" s="36"/>
      <c r="E70" s="36"/>
      <c r="F70" s="36">
        <f t="shared" si="10"/>
        <v>0</v>
      </c>
      <c r="G70" s="36"/>
      <c r="H70" s="36"/>
      <c r="I70" s="36"/>
      <c r="J70" s="36">
        <f t="shared" si="14"/>
        <v>0</v>
      </c>
      <c r="K70" s="20"/>
      <c r="L70" s="11"/>
    </row>
    <row r="71" spans="1:12" ht="55.8" customHeight="1" x14ac:dyDescent="0.4">
      <c r="A71" s="47" t="s">
        <v>101</v>
      </c>
      <c r="B71" s="36">
        <f t="shared" si="9"/>
        <v>1250000</v>
      </c>
      <c r="C71" s="36"/>
      <c r="D71" s="36"/>
      <c r="E71" s="36">
        <v>1250000</v>
      </c>
      <c r="F71" s="36">
        <f t="shared" si="10"/>
        <v>0</v>
      </c>
      <c r="G71" s="36"/>
      <c r="H71" s="36"/>
      <c r="I71" s="36"/>
      <c r="J71" s="36">
        <f t="shared" si="14"/>
        <v>1250000</v>
      </c>
      <c r="K71" s="20">
        <f>F71/B71*100</f>
        <v>0</v>
      </c>
      <c r="L71" s="11"/>
    </row>
    <row r="72" spans="1:12" ht="75.599999999999994" x14ac:dyDescent="0.4">
      <c r="A72" s="48" t="s">
        <v>51</v>
      </c>
      <c r="B72" s="36">
        <f t="shared" si="9"/>
        <v>858000</v>
      </c>
      <c r="C72" s="36">
        <f>C74</f>
        <v>0</v>
      </c>
      <c r="D72" s="36">
        <f>D74</f>
        <v>0</v>
      </c>
      <c r="E72" s="36">
        <f>E74</f>
        <v>858000</v>
      </c>
      <c r="F72" s="36">
        <f t="shared" si="10"/>
        <v>0</v>
      </c>
      <c r="G72" s="36">
        <f>G74</f>
        <v>0</v>
      </c>
      <c r="H72" s="36">
        <f>H74</f>
        <v>0</v>
      </c>
      <c r="I72" s="36">
        <f>I74</f>
        <v>0</v>
      </c>
      <c r="J72" s="36">
        <f t="shared" si="14"/>
        <v>858000</v>
      </c>
      <c r="K72" s="20">
        <f>F72/B72*100</f>
        <v>0</v>
      </c>
      <c r="L72" s="11"/>
    </row>
    <row r="73" spans="1:12" ht="26.4" customHeight="1" x14ac:dyDescent="0.4">
      <c r="A73" s="42" t="s">
        <v>19</v>
      </c>
      <c r="B73" s="36">
        <f t="shared" si="9"/>
        <v>0</v>
      </c>
      <c r="C73" s="36"/>
      <c r="D73" s="36"/>
      <c r="E73" s="36"/>
      <c r="F73" s="36">
        <f t="shared" si="10"/>
        <v>0</v>
      </c>
      <c r="G73" s="36"/>
      <c r="H73" s="36"/>
      <c r="I73" s="36"/>
      <c r="J73" s="36">
        <f t="shared" si="14"/>
        <v>0</v>
      </c>
      <c r="K73" s="20"/>
      <c r="L73" s="11"/>
    </row>
    <row r="74" spans="1:12" ht="49.2" x14ac:dyDescent="0.4">
      <c r="A74" s="47" t="s">
        <v>68</v>
      </c>
      <c r="B74" s="36">
        <f t="shared" si="9"/>
        <v>858000</v>
      </c>
      <c r="C74" s="36"/>
      <c r="D74" s="36"/>
      <c r="E74" s="36">
        <v>858000</v>
      </c>
      <c r="F74" s="36">
        <f t="shared" si="10"/>
        <v>0</v>
      </c>
      <c r="G74" s="36"/>
      <c r="H74" s="36"/>
      <c r="I74" s="36"/>
      <c r="J74" s="36">
        <f t="shared" si="14"/>
        <v>858000</v>
      </c>
      <c r="K74" s="20">
        <f>F74/B74*100</f>
        <v>0</v>
      </c>
      <c r="L74" s="11"/>
    </row>
    <row r="75" spans="1:12" ht="50.4" x14ac:dyDescent="0.4">
      <c r="A75" s="41" t="s">
        <v>31</v>
      </c>
      <c r="B75" s="36">
        <f t="shared" si="9"/>
        <v>3950126.46</v>
      </c>
      <c r="C75" s="36">
        <f>C77+C78</f>
        <v>0</v>
      </c>
      <c r="D75" s="36">
        <f>D77+D78</f>
        <v>0</v>
      </c>
      <c r="E75" s="36">
        <f>E77+E78</f>
        <v>3950126.46</v>
      </c>
      <c r="F75" s="36">
        <f t="shared" si="10"/>
        <v>3950126.46</v>
      </c>
      <c r="G75" s="36">
        <f>G77+G78</f>
        <v>0</v>
      </c>
      <c r="H75" s="36">
        <f>H77+H78</f>
        <v>0</v>
      </c>
      <c r="I75" s="36">
        <f>I77+I78</f>
        <v>3950126.46</v>
      </c>
      <c r="J75" s="36">
        <f t="shared" si="14"/>
        <v>0</v>
      </c>
      <c r="K75" s="20">
        <f>F75/B75*100</f>
        <v>100</v>
      </c>
      <c r="L75" s="11"/>
    </row>
    <row r="76" spans="1:12" ht="30.6" x14ac:dyDescent="0.4">
      <c r="A76" s="42" t="s">
        <v>19</v>
      </c>
      <c r="B76" s="36">
        <f t="shared" si="9"/>
        <v>0</v>
      </c>
      <c r="C76" s="36"/>
      <c r="D76" s="36"/>
      <c r="E76" s="36"/>
      <c r="F76" s="36">
        <f t="shared" si="10"/>
        <v>0</v>
      </c>
      <c r="G76" s="36"/>
      <c r="H76" s="36"/>
      <c r="I76" s="36"/>
      <c r="J76" s="36">
        <f t="shared" si="14"/>
        <v>0</v>
      </c>
      <c r="K76" s="20"/>
      <c r="L76" s="11"/>
    </row>
    <row r="77" spans="1:12" ht="49.2" x14ac:dyDescent="0.4">
      <c r="A77" s="47" t="s">
        <v>103</v>
      </c>
      <c r="B77" s="36">
        <f t="shared" si="9"/>
        <v>4800</v>
      </c>
      <c r="C77" s="36"/>
      <c r="D77" s="36"/>
      <c r="E77" s="36">
        <v>4800</v>
      </c>
      <c r="F77" s="36">
        <f t="shared" si="10"/>
        <v>4800</v>
      </c>
      <c r="G77" s="36"/>
      <c r="H77" s="36"/>
      <c r="I77" s="36">
        <v>4800</v>
      </c>
      <c r="J77" s="36">
        <f t="shared" si="14"/>
        <v>0</v>
      </c>
      <c r="K77" s="20">
        <f>F77/B77*100</f>
        <v>100</v>
      </c>
      <c r="L77" s="11"/>
    </row>
    <row r="78" spans="1:12" ht="49.2" x14ac:dyDescent="0.4">
      <c r="A78" s="47" t="s">
        <v>93</v>
      </c>
      <c r="B78" s="36">
        <f t="shared" si="9"/>
        <v>3945326.46</v>
      </c>
      <c r="C78" s="36"/>
      <c r="D78" s="36"/>
      <c r="E78" s="36">
        <v>3945326.46</v>
      </c>
      <c r="F78" s="36">
        <f t="shared" si="10"/>
        <v>3945326.46</v>
      </c>
      <c r="G78" s="36"/>
      <c r="H78" s="36"/>
      <c r="I78" s="36">
        <v>3945326.46</v>
      </c>
      <c r="J78" s="36">
        <f t="shared" si="14"/>
        <v>0</v>
      </c>
      <c r="K78" s="20">
        <f>F78/B78*100</f>
        <v>100</v>
      </c>
      <c r="L78" s="11"/>
    </row>
    <row r="79" spans="1:12" ht="75.599999999999994" x14ac:dyDescent="0.25">
      <c r="A79" s="41" t="s">
        <v>34</v>
      </c>
      <c r="B79" s="36">
        <f t="shared" si="9"/>
        <v>67015482</v>
      </c>
      <c r="C79" s="36">
        <f>C81+C82+C83+C84+C85</f>
        <v>61974600</v>
      </c>
      <c r="D79" s="36">
        <f>D81+D82+D83+D84+D85</f>
        <v>1977916</v>
      </c>
      <c r="E79" s="36">
        <f>E81+E82+E83+E84+E85</f>
        <v>3062966</v>
      </c>
      <c r="F79" s="36">
        <f t="shared" si="10"/>
        <v>59459588.119999997</v>
      </c>
      <c r="G79" s="36">
        <f>G81+G82+G83+G84+G85</f>
        <v>55346576.469999999</v>
      </c>
      <c r="H79" s="36">
        <f>H81+H82+H83+H84+H85</f>
        <v>1766381.01</v>
      </c>
      <c r="I79" s="36">
        <f>I81+I82+I83+I84+I85</f>
        <v>2346630.64</v>
      </c>
      <c r="J79" s="36">
        <f t="shared" si="14"/>
        <v>7555893.8800000027</v>
      </c>
      <c r="K79" s="20">
        <f>F79/B79*100</f>
        <v>88.72515177910681</v>
      </c>
    </row>
    <row r="80" spans="1:12" ht="31.2" customHeight="1" x14ac:dyDescent="0.25">
      <c r="A80" s="42" t="s">
        <v>19</v>
      </c>
      <c r="B80" s="36">
        <f t="shared" si="9"/>
        <v>0</v>
      </c>
      <c r="C80" s="36"/>
      <c r="D80" s="36"/>
      <c r="E80" s="36"/>
      <c r="F80" s="36">
        <f t="shared" si="10"/>
        <v>0</v>
      </c>
      <c r="G80" s="36"/>
      <c r="H80" s="36"/>
      <c r="I80" s="36"/>
      <c r="J80" s="36">
        <f t="shared" si="14"/>
        <v>0</v>
      </c>
      <c r="K80" s="20"/>
    </row>
    <row r="81" spans="1:11" ht="49.2" x14ac:dyDescent="0.25">
      <c r="A81" s="47" t="s">
        <v>104</v>
      </c>
      <c r="B81" s="36">
        <f t="shared" si="9"/>
        <v>1085000</v>
      </c>
      <c r="C81" s="36"/>
      <c r="D81" s="36"/>
      <c r="E81" s="36">
        <v>1085000</v>
      </c>
      <c r="F81" s="36">
        <f t="shared" si="10"/>
        <v>580249.63</v>
      </c>
      <c r="G81" s="36"/>
      <c r="H81" s="36"/>
      <c r="I81" s="36">
        <v>580249.63</v>
      </c>
      <c r="J81" s="36">
        <f t="shared" si="14"/>
        <v>504750.37</v>
      </c>
      <c r="K81" s="20">
        <f t="shared" ref="K81:K86" si="15">F81/B81*100</f>
        <v>53.479228571428571</v>
      </c>
    </row>
    <row r="82" spans="1:11" ht="30.6" x14ac:dyDescent="0.25">
      <c r="A82" s="47" t="s">
        <v>69</v>
      </c>
      <c r="B82" s="36">
        <f t="shared" si="9"/>
        <v>50</v>
      </c>
      <c r="C82" s="36"/>
      <c r="D82" s="36"/>
      <c r="E82" s="36">
        <v>50</v>
      </c>
      <c r="F82" s="36">
        <f t="shared" si="10"/>
        <v>0</v>
      </c>
      <c r="G82" s="36"/>
      <c r="H82" s="36"/>
      <c r="I82" s="36"/>
      <c r="J82" s="36">
        <f t="shared" si="14"/>
        <v>50</v>
      </c>
      <c r="K82" s="20">
        <f t="shared" si="15"/>
        <v>0</v>
      </c>
    </row>
    <row r="83" spans="1:11" ht="49.2" x14ac:dyDescent="0.25">
      <c r="A83" s="47" t="s">
        <v>166</v>
      </c>
      <c r="B83" s="36">
        <f t="shared" si="9"/>
        <v>1977916</v>
      </c>
      <c r="C83" s="36"/>
      <c r="D83" s="36"/>
      <c r="E83" s="36">
        <v>1977916</v>
      </c>
      <c r="F83" s="36">
        <f t="shared" si="10"/>
        <v>1766381.01</v>
      </c>
      <c r="G83" s="36"/>
      <c r="H83" s="36"/>
      <c r="I83" s="36">
        <v>1766381.01</v>
      </c>
      <c r="J83" s="36">
        <f t="shared" si="14"/>
        <v>211534.99</v>
      </c>
      <c r="K83" s="20">
        <f t="shared" si="15"/>
        <v>89.305158055246025</v>
      </c>
    </row>
    <row r="84" spans="1:11" ht="60" customHeight="1" x14ac:dyDescent="0.25">
      <c r="A84" s="47" t="s">
        <v>165</v>
      </c>
      <c r="B84" s="36">
        <f t="shared" si="9"/>
        <v>1977916</v>
      </c>
      <c r="C84" s="36"/>
      <c r="D84" s="36">
        <v>1977916</v>
      </c>
      <c r="E84" s="36"/>
      <c r="F84" s="36">
        <f t="shared" si="10"/>
        <v>1766381.01</v>
      </c>
      <c r="G84" s="36"/>
      <c r="H84" s="36">
        <v>1766381.01</v>
      </c>
      <c r="I84" s="36"/>
      <c r="J84" s="36">
        <f t="shared" si="14"/>
        <v>211534.99</v>
      </c>
      <c r="K84" s="20">
        <f t="shared" si="15"/>
        <v>89.305158055246025</v>
      </c>
    </row>
    <row r="85" spans="1:11" ht="61.2" customHeight="1" x14ac:dyDescent="0.25">
      <c r="A85" s="47" t="s">
        <v>164</v>
      </c>
      <c r="B85" s="36">
        <f t="shared" si="9"/>
        <v>61974600</v>
      </c>
      <c r="C85" s="36">
        <v>61974600</v>
      </c>
      <c r="D85" s="36"/>
      <c r="E85" s="36"/>
      <c r="F85" s="36">
        <f t="shared" si="10"/>
        <v>55346576.469999999</v>
      </c>
      <c r="G85" s="36">
        <v>55346576.469999999</v>
      </c>
      <c r="H85" s="36"/>
      <c r="I85" s="36"/>
      <c r="J85" s="36">
        <f t="shared" si="14"/>
        <v>6628023.5300000012</v>
      </c>
      <c r="K85" s="20">
        <f t="shared" si="15"/>
        <v>89.305258073468806</v>
      </c>
    </row>
    <row r="86" spans="1:11" ht="75.599999999999994" x14ac:dyDescent="0.25">
      <c r="A86" s="45" t="s">
        <v>91</v>
      </c>
      <c r="B86" s="36">
        <f t="shared" si="9"/>
        <v>23180653</v>
      </c>
      <c r="C86" s="36">
        <f>C88+C89+C90+C91</f>
        <v>22606300.5</v>
      </c>
      <c r="D86" s="36">
        <f>D88+D89+D90+D91</f>
        <v>182682</v>
      </c>
      <c r="E86" s="36">
        <f>E88+E89+E90+E91</f>
        <v>391670.5</v>
      </c>
      <c r="F86" s="36">
        <f t="shared" si="10"/>
        <v>21884802.869999997</v>
      </c>
      <c r="G86" s="36">
        <f>G88+G89+G90+G91</f>
        <v>21431665.719999999</v>
      </c>
      <c r="H86" s="36">
        <f>H88+H89+H90+H91</f>
        <v>173189.75</v>
      </c>
      <c r="I86" s="36">
        <f>I88+I89+I90+I91</f>
        <v>279947.40000000002</v>
      </c>
      <c r="J86" s="36">
        <f t="shared" si="14"/>
        <v>1295850.1300000027</v>
      </c>
      <c r="K86" s="20">
        <f t="shared" si="15"/>
        <v>94.409777282805607</v>
      </c>
    </row>
    <row r="87" spans="1:11" ht="30.6" x14ac:dyDescent="0.25">
      <c r="A87" s="42" t="s">
        <v>19</v>
      </c>
      <c r="B87" s="36">
        <f t="shared" si="9"/>
        <v>0</v>
      </c>
      <c r="C87" s="36"/>
      <c r="D87" s="36"/>
      <c r="E87" s="36"/>
      <c r="F87" s="36">
        <f t="shared" si="10"/>
        <v>0</v>
      </c>
      <c r="G87" s="36"/>
      <c r="H87" s="36"/>
      <c r="I87" s="36"/>
      <c r="J87" s="36">
        <f t="shared" si="14"/>
        <v>0</v>
      </c>
      <c r="K87" s="20"/>
    </row>
    <row r="88" spans="1:11" ht="49.2" x14ac:dyDescent="0.25">
      <c r="A88" s="47" t="s">
        <v>117</v>
      </c>
      <c r="B88" s="36">
        <f t="shared" si="9"/>
        <v>346000</v>
      </c>
      <c r="C88" s="36"/>
      <c r="D88" s="36"/>
      <c r="E88" s="36">
        <v>346000</v>
      </c>
      <c r="F88" s="36">
        <f t="shared" si="10"/>
        <v>236649.96</v>
      </c>
      <c r="G88" s="36"/>
      <c r="H88" s="36"/>
      <c r="I88" s="36">
        <v>236649.96</v>
      </c>
      <c r="J88" s="36">
        <f t="shared" si="14"/>
        <v>109350.04000000001</v>
      </c>
      <c r="K88" s="20">
        <f>F88/B88*100</f>
        <v>68.395942196531792</v>
      </c>
    </row>
    <row r="89" spans="1:11" ht="49.2" x14ac:dyDescent="0.25">
      <c r="A89" s="47" t="s">
        <v>206</v>
      </c>
      <c r="B89" s="36">
        <f t="shared" si="9"/>
        <v>45670.5</v>
      </c>
      <c r="C89" s="36"/>
      <c r="D89" s="36"/>
      <c r="E89" s="36">
        <v>45670.5</v>
      </c>
      <c r="F89" s="36">
        <f t="shared" si="10"/>
        <v>43297.440000000002</v>
      </c>
      <c r="G89" s="36"/>
      <c r="H89" s="36"/>
      <c r="I89" s="36">
        <v>43297.440000000002</v>
      </c>
      <c r="J89" s="36">
        <f t="shared" si="14"/>
        <v>2373.0599999999977</v>
      </c>
      <c r="K89" s="20">
        <f>F89/B89*100</f>
        <v>94.80395441258581</v>
      </c>
    </row>
    <row r="90" spans="1:11" ht="49.2" x14ac:dyDescent="0.25">
      <c r="A90" s="47" t="s">
        <v>205</v>
      </c>
      <c r="B90" s="36">
        <f t="shared" si="9"/>
        <v>182682</v>
      </c>
      <c r="C90" s="36"/>
      <c r="D90" s="36">
        <v>182682</v>
      </c>
      <c r="E90" s="36"/>
      <c r="F90" s="36">
        <f t="shared" si="10"/>
        <v>173189.75</v>
      </c>
      <c r="G90" s="36"/>
      <c r="H90" s="36">
        <v>173189.75</v>
      </c>
      <c r="I90" s="36"/>
      <c r="J90" s="36">
        <f t="shared" si="14"/>
        <v>9492.25</v>
      </c>
      <c r="K90" s="20">
        <f>F90/B90*100</f>
        <v>94.80394893859274</v>
      </c>
    </row>
    <row r="91" spans="1:11" ht="49.2" x14ac:dyDescent="0.25">
      <c r="A91" s="47" t="s">
        <v>204</v>
      </c>
      <c r="B91" s="36">
        <f t="shared" si="9"/>
        <v>22606300.5</v>
      </c>
      <c r="C91" s="36">
        <v>22606300.5</v>
      </c>
      <c r="D91" s="36"/>
      <c r="E91" s="36"/>
      <c r="F91" s="36">
        <f t="shared" si="10"/>
        <v>21431665.719999999</v>
      </c>
      <c r="G91" s="36">
        <v>21431665.719999999</v>
      </c>
      <c r="H91" s="36"/>
      <c r="I91" s="36"/>
      <c r="J91" s="36">
        <f t="shared" si="14"/>
        <v>1174634.7800000012</v>
      </c>
      <c r="K91" s="20">
        <f>F91/B91*100</f>
        <v>94.803949544950967</v>
      </c>
    </row>
    <row r="92" spans="1:11" ht="75.599999999999994" x14ac:dyDescent="0.25">
      <c r="A92" s="45" t="s">
        <v>92</v>
      </c>
      <c r="B92" s="36">
        <f t="shared" si="9"/>
        <v>54317818.5</v>
      </c>
      <c r="C92" s="36">
        <f>C94+C95+C96+C97</f>
        <v>53106234.5</v>
      </c>
      <c r="D92" s="36">
        <f>D94+D95+D96+D97</f>
        <v>429143.5</v>
      </c>
      <c r="E92" s="36">
        <f>E94+E95+E96+E97</f>
        <v>782440.5</v>
      </c>
      <c r="F92" s="36">
        <f>G92+H92+I92</f>
        <v>47577391.549999997</v>
      </c>
      <c r="G92" s="36">
        <f>G94+G95+G96+G97</f>
        <v>46558075.509999998</v>
      </c>
      <c r="H92" s="36">
        <f>H94+H95+H96+H97</f>
        <v>376228.82</v>
      </c>
      <c r="I92" s="36">
        <f>I94+I95+I96+I97</f>
        <v>643087.22</v>
      </c>
      <c r="J92" s="36">
        <f t="shared" si="14"/>
        <v>6740426.950000003</v>
      </c>
      <c r="K92" s="20">
        <f>F92/B92*100</f>
        <v>87.590762780725441</v>
      </c>
    </row>
    <row r="93" spans="1:11" ht="30.6" x14ac:dyDescent="0.25">
      <c r="A93" s="42" t="s">
        <v>19</v>
      </c>
      <c r="B93" s="36">
        <f t="shared" si="9"/>
        <v>0</v>
      </c>
      <c r="C93" s="36"/>
      <c r="D93" s="36"/>
      <c r="E93" s="36"/>
      <c r="F93" s="36">
        <f>G93+H93+I93</f>
        <v>0</v>
      </c>
      <c r="G93" s="36"/>
      <c r="H93" s="36"/>
      <c r="I93" s="36"/>
      <c r="J93" s="36">
        <f t="shared" si="14"/>
        <v>0</v>
      </c>
      <c r="K93" s="20"/>
    </row>
    <row r="94" spans="1:11" ht="49.2" x14ac:dyDescent="0.25">
      <c r="A94" s="47" t="s">
        <v>118</v>
      </c>
      <c r="B94" s="36">
        <f t="shared" si="9"/>
        <v>675080</v>
      </c>
      <c r="C94" s="36"/>
      <c r="D94" s="36"/>
      <c r="E94" s="36">
        <v>675080</v>
      </c>
      <c r="F94" s="36">
        <f>G94+H94+I94</f>
        <v>548964.57999999996</v>
      </c>
      <c r="G94" s="36"/>
      <c r="H94" s="36"/>
      <c r="I94" s="36">
        <v>548964.57999999996</v>
      </c>
      <c r="J94" s="36">
        <f t="shared" si="14"/>
        <v>126115.42000000004</v>
      </c>
      <c r="K94" s="20">
        <f t="shared" ref="K94:K100" si="16">F94/B94*100</f>
        <v>81.318448183918932</v>
      </c>
    </row>
    <row r="95" spans="1:11" ht="49.2" x14ac:dyDescent="0.25">
      <c r="A95" s="47" t="s">
        <v>218</v>
      </c>
      <c r="B95" s="36">
        <f t="shared" ref="B95:B124" si="17">C95+D95+E95</f>
        <v>107360.5</v>
      </c>
      <c r="C95" s="36"/>
      <c r="D95" s="36"/>
      <c r="E95" s="36">
        <v>107360.5</v>
      </c>
      <c r="F95" s="36">
        <f>G95+H95+I95</f>
        <v>94122.64</v>
      </c>
      <c r="G95" s="36"/>
      <c r="H95" s="36"/>
      <c r="I95" s="36">
        <v>94122.64</v>
      </c>
      <c r="J95" s="36">
        <f t="shared" si="14"/>
        <v>13237.86</v>
      </c>
      <c r="K95" s="20">
        <f t="shared" si="16"/>
        <v>87.669710927203198</v>
      </c>
    </row>
    <row r="96" spans="1:11" ht="49.2" x14ac:dyDescent="0.25">
      <c r="A96" s="47" t="s">
        <v>219</v>
      </c>
      <c r="B96" s="36">
        <f t="shared" si="17"/>
        <v>429143.5</v>
      </c>
      <c r="C96" s="36"/>
      <c r="D96" s="36">
        <v>429143.5</v>
      </c>
      <c r="E96" s="36"/>
      <c r="F96" s="36">
        <f t="shared" ref="F96:F97" si="18">G96+H96+I96</f>
        <v>376228.82</v>
      </c>
      <c r="G96" s="36"/>
      <c r="H96" s="36">
        <v>376228.82</v>
      </c>
      <c r="I96" s="36"/>
      <c r="J96" s="36">
        <f t="shared" si="14"/>
        <v>52914.679999999993</v>
      </c>
      <c r="K96" s="20">
        <f t="shared" si="16"/>
        <v>87.669700228478348</v>
      </c>
    </row>
    <row r="97" spans="1:11" ht="57.6" customHeight="1" x14ac:dyDescent="0.25">
      <c r="A97" s="47" t="s">
        <v>220</v>
      </c>
      <c r="B97" s="36">
        <f t="shared" si="17"/>
        <v>53106234.5</v>
      </c>
      <c r="C97" s="36">
        <v>53106234.5</v>
      </c>
      <c r="D97" s="36"/>
      <c r="E97" s="36"/>
      <c r="F97" s="36">
        <f t="shared" si="18"/>
        <v>46558075.509999998</v>
      </c>
      <c r="G97" s="36">
        <v>46558075.509999998</v>
      </c>
      <c r="H97" s="36"/>
      <c r="I97" s="36"/>
      <c r="J97" s="36">
        <f t="shared" si="14"/>
        <v>6548158.9900000021</v>
      </c>
      <c r="K97" s="20">
        <f t="shared" si="16"/>
        <v>87.669698197110918</v>
      </c>
    </row>
    <row r="98" spans="1:11" ht="57" customHeight="1" x14ac:dyDescent="0.25">
      <c r="A98" s="40" t="s">
        <v>0</v>
      </c>
      <c r="B98" s="35">
        <f t="shared" si="17"/>
        <v>373159568.60000002</v>
      </c>
      <c r="C98" s="35">
        <f>C99+C103</f>
        <v>343860123.25999999</v>
      </c>
      <c r="D98" s="35">
        <f>D99+D103</f>
        <v>17342946.479999997</v>
      </c>
      <c r="E98" s="35">
        <f>E99+E103</f>
        <v>11956498.859999999</v>
      </c>
      <c r="F98" s="35">
        <f>G98+H98+I98</f>
        <v>234983220.15000001</v>
      </c>
      <c r="G98" s="35">
        <f>G99+G103</f>
        <v>218102958.59999999</v>
      </c>
      <c r="H98" s="35">
        <f>H99+H103</f>
        <v>10921304.050000001</v>
      </c>
      <c r="I98" s="35">
        <f>I99+I103</f>
        <v>5958957.5000000009</v>
      </c>
      <c r="J98" s="35">
        <f t="shared" si="14"/>
        <v>138176348.45000002</v>
      </c>
      <c r="K98" s="21">
        <f t="shared" si="16"/>
        <v>62.971243382984234</v>
      </c>
    </row>
    <row r="99" spans="1:11" ht="95.4" customHeight="1" x14ac:dyDescent="0.25">
      <c r="A99" s="40" t="s">
        <v>50</v>
      </c>
      <c r="B99" s="36">
        <f t="shared" si="17"/>
        <v>350000</v>
      </c>
      <c r="C99" s="36">
        <f>C100</f>
        <v>0</v>
      </c>
      <c r="D99" s="36">
        <f>D100</f>
        <v>0</v>
      </c>
      <c r="E99" s="36">
        <f>E100</f>
        <v>350000</v>
      </c>
      <c r="F99" s="36">
        <f>G99+H99+I99</f>
        <v>0</v>
      </c>
      <c r="G99" s="36">
        <f>G100</f>
        <v>0</v>
      </c>
      <c r="H99" s="36">
        <f>H100</f>
        <v>0</v>
      </c>
      <c r="I99" s="36">
        <f>I100</f>
        <v>0</v>
      </c>
      <c r="J99" s="36">
        <f t="shared" si="14"/>
        <v>350000</v>
      </c>
      <c r="K99" s="20">
        <f t="shared" si="16"/>
        <v>0</v>
      </c>
    </row>
    <row r="100" spans="1:11" ht="252" x14ac:dyDescent="0.25">
      <c r="A100" s="45" t="s">
        <v>44</v>
      </c>
      <c r="B100" s="36">
        <f t="shared" si="17"/>
        <v>350000</v>
      </c>
      <c r="C100" s="36">
        <f>C102</f>
        <v>0</v>
      </c>
      <c r="D100" s="36">
        <f>D102</f>
        <v>0</v>
      </c>
      <c r="E100" s="36">
        <f>E102</f>
        <v>350000</v>
      </c>
      <c r="F100" s="36">
        <f>G100+H100+I100</f>
        <v>0</v>
      </c>
      <c r="G100" s="36">
        <f>G102</f>
        <v>0</v>
      </c>
      <c r="H100" s="36">
        <f>H102</f>
        <v>0</v>
      </c>
      <c r="I100" s="36">
        <f>I102</f>
        <v>0</v>
      </c>
      <c r="J100" s="36">
        <f t="shared" si="14"/>
        <v>350000</v>
      </c>
      <c r="K100" s="20">
        <f t="shared" si="16"/>
        <v>0</v>
      </c>
    </row>
    <row r="101" spans="1:11" ht="34.200000000000003" customHeight="1" x14ac:dyDescent="0.25">
      <c r="A101" s="42" t="s">
        <v>19</v>
      </c>
      <c r="B101" s="36">
        <f t="shared" si="17"/>
        <v>0</v>
      </c>
      <c r="C101" s="36"/>
      <c r="D101" s="36"/>
      <c r="E101" s="36"/>
      <c r="F101" s="36"/>
      <c r="G101" s="36"/>
      <c r="H101" s="36"/>
      <c r="I101" s="36"/>
      <c r="J101" s="36">
        <f t="shared" si="14"/>
        <v>0</v>
      </c>
      <c r="K101" s="20"/>
    </row>
    <row r="102" spans="1:11" ht="57" customHeight="1" x14ac:dyDescent="0.25">
      <c r="A102" s="49" t="s">
        <v>105</v>
      </c>
      <c r="B102" s="36">
        <f t="shared" si="17"/>
        <v>350000</v>
      </c>
      <c r="C102" s="36"/>
      <c r="D102" s="36"/>
      <c r="E102" s="36">
        <v>350000</v>
      </c>
      <c r="F102" s="36">
        <f>G102+H102+I102</f>
        <v>0</v>
      </c>
      <c r="G102" s="36"/>
      <c r="H102" s="36"/>
      <c r="I102" s="36"/>
      <c r="J102" s="36">
        <f t="shared" si="14"/>
        <v>350000</v>
      </c>
      <c r="K102" s="20">
        <f>F102/B102*100</f>
        <v>0</v>
      </c>
    </row>
    <row r="103" spans="1:11" ht="73.8" x14ac:dyDescent="0.25">
      <c r="A103" s="40" t="s">
        <v>49</v>
      </c>
      <c r="B103" s="35">
        <f t="shared" si="17"/>
        <v>372809568.60000002</v>
      </c>
      <c r="C103" s="35">
        <f>C104+C124</f>
        <v>343860123.25999999</v>
      </c>
      <c r="D103" s="35">
        <f>D104+D124</f>
        <v>17342946.479999997</v>
      </c>
      <c r="E103" s="35">
        <f>E104+E124</f>
        <v>11606498.859999999</v>
      </c>
      <c r="F103" s="35">
        <f>G103+H103+I103</f>
        <v>234983220.15000001</v>
      </c>
      <c r="G103" s="35">
        <f>G104+G124</f>
        <v>218102958.59999999</v>
      </c>
      <c r="H103" s="35">
        <f>H104+H124</f>
        <v>10921304.050000001</v>
      </c>
      <c r="I103" s="35">
        <f>I104+I124</f>
        <v>5958957.5000000009</v>
      </c>
      <c r="J103" s="35">
        <f t="shared" si="14"/>
        <v>137826348.45000002</v>
      </c>
      <c r="K103" s="21">
        <f>F103/B103*100</f>
        <v>63.030361863410597</v>
      </c>
    </row>
    <row r="104" spans="1:11" ht="252" x14ac:dyDescent="0.25">
      <c r="A104" s="45" t="s">
        <v>44</v>
      </c>
      <c r="B104" s="36">
        <f t="shared" si="17"/>
        <v>371943914.65000004</v>
      </c>
      <c r="C104" s="36">
        <f>C106+C107+C108+C116+C120</f>
        <v>343860123.25999999</v>
      </c>
      <c r="D104" s="36">
        <f>D106+D107+D108+D116+D120</f>
        <v>17342946.479999997</v>
      </c>
      <c r="E104" s="36">
        <f>E106+E107+E108+E116+E120</f>
        <v>10740844.91</v>
      </c>
      <c r="F104" s="36">
        <f>G104+H104+I104</f>
        <v>234117566.20000002</v>
      </c>
      <c r="G104" s="36">
        <f>G106+G107+G108+G116+G120</f>
        <v>218102958.59999999</v>
      </c>
      <c r="H104" s="36">
        <f>H106+H107+H108+H116+H120</f>
        <v>10921304.050000001</v>
      </c>
      <c r="I104" s="36">
        <f>I106+I107+I108+I116+I120</f>
        <v>5093303.5500000007</v>
      </c>
      <c r="J104" s="36">
        <f t="shared" si="14"/>
        <v>137826348.45000002</v>
      </c>
      <c r="K104" s="20">
        <f>F104/B104*100</f>
        <v>62.944319554281492</v>
      </c>
    </row>
    <row r="105" spans="1:11" ht="30.6" x14ac:dyDescent="0.25">
      <c r="A105" s="42" t="s">
        <v>19</v>
      </c>
      <c r="B105" s="36">
        <f t="shared" si="17"/>
        <v>0</v>
      </c>
      <c r="C105" s="36"/>
      <c r="D105" s="36"/>
      <c r="E105" s="36"/>
      <c r="F105" s="36"/>
      <c r="G105" s="36"/>
      <c r="H105" s="36"/>
      <c r="I105" s="36"/>
      <c r="J105" s="36">
        <f t="shared" si="14"/>
        <v>0</v>
      </c>
      <c r="K105" s="20"/>
    </row>
    <row r="106" spans="1:11" ht="49.2" x14ac:dyDescent="0.25">
      <c r="A106" s="49" t="s">
        <v>141</v>
      </c>
      <c r="B106" s="36">
        <f t="shared" si="17"/>
        <v>4385267.91</v>
      </c>
      <c r="C106" s="36"/>
      <c r="D106" s="36"/>
      <c r="E106" s="36">
        <v>4385267.91</v>
      </c>
      <c r="F106" s="36">
        <f t="shared" ref="F106:F126" si="19">G106+H106+I106</f>
        <v>1656673.53</v>
      </c>
      <c r="G106" s="36"/>
      <c r="H106" s="36"/>
      <c r="I106" s="36">
        <v>1656673.53</v>
      </c>
      <c r="J106" s="36">
        <f t="shared" si="14"/>
        <v>2728594.38</v>
      </c>
      <c r="K106" s="20">
        <f t="shared" ref="K106:K124" si="20">F106/B106*100</f>
        <v>37.778160057728378</v>
      </c>
    </row>
    <row r="107" spans="1:11" ht="56.4" customHeight="1" x14ac:dyDescent="0.25">
      <c r="A107" s="50" t="s">
        <v>70</v>
      </c>
      <c r="B107" s="36">
        <f t="shared" si="17"/>
        <v>1750000</v>
      </c>
      <c r="C107" s="36"/>
      <c r="D107" s="36"/>
      <c r="E107" s="36">
        <v>1750000</v>
      </c>
      <c r="F107" s="36">
        <f t="shared" si="19"/>
        <v>436463.65</v>
      </c>
      <c r="G107" s="36"/>
      <c r="H107" s="36"/>
      <c r="I107" s="36">
        <v>436463.65</v>
      </c>
      <c r="J107" s="36">
        <f t="shared" si="14"/>
        <v>1313536.3500000001</v>
      </c>
      <c r="K107" s="20">
        <f t="shared" si="20"/>
        <v>24.94078</v>
      </c>
    </row>
    <row r="108" spans="1:11" ht="56.4" customHeight="1" x14ac:dyDescent="0.25">
      <c r="A108" s="50" t="s">
        <v>158</v>
      </c>
      <c r="B108" s="35">
        <f t="shared" si="17"/>
        <v>21392689.300000001</v>
      </c>
      <c r="C108" s="35">
        <f>C109+C110+C111+C112+C113+C114+C115</f>
        <v>20109123.259999998</v>
      </c>
      <c r="D108" s="35">
        <f t="shared" ref="D108:E108" si="21">D109+D110+D111+D112+D113+D114+D115</f>
        <v>810980.53</v>
      </c>
      <c r="E108" s="35">
        <f t="shared" si="21"/>
        <v>472585.51</v>
      </c>
      <c r="F108" s="35">
        <f t="shared" si="19"/>
        <v>17420021.299999997</v>
      </c>
      <c r="G108" s="35">
        <f>G109+G110+G111+G112+G113+G114+G115</f>
        <v>16374815.34</v>
      </c>
      <c r="H108" s="35">
        <f>H109+H110+H111+H112+H113+H114+H115</f>
        <v>620292.47</v>
      </c>
      <c r="I108" s="35">
        <f>I109+I110+I111+I112+I113+I114+I115</f>
        <v>424913.49000000005</v>
      </c>
      <c r="J108" s="35">
        <f t="shared" si="14"/>
        <v>3972668.0000000037</v>
      </c>
      <c r="K108" s="21">
        <f t="shared" si="20"/>
        <v>81.429786857139078</v>
      </c>
    </row>
    <row r="109" spans="1:11" ht="30.6" x14ac:dyDescent="0.25">
      <c r="A109" s="77" t="s">
        <v>172</v>
      </c>
      <c r="B109" s="36">
        <f t="shared" si="17"/>
        <v>4.9800000000000004</v>
      </c>
      <c r="C109" s="35"/>
      <c r="D109" s="35"/>
      <c r="E109" s="36">
        <v>4.9800000000000004</v>
      </c>
      <c r="F109" s="36">
        <f t="shared" si="19"/>
        <v>4.9800000000000004</v>
      </c>
      <c r="G109" s="36"/>
      <c r="H109" s="36"/>
      <c r="I109" s="36">
        <v>4.9800000000000004</v>
      </c>
      <c r="J109" s="36">
        <f t="shared" si="14"/>
        <v>0</v>
      </c>
      <c r="K109" s="20">
        <f t="shared" si="20"/>
        <v>100</v>
      </c>
    </row>
    <row r="110" spans="1:11" ht="49.8" x14ac:dyDescent="0.25">
      <c r="A110" s="81" t="s">
        <v>175</v>
      </c>
      <c r="B110" s="36">
        <f t="shared" si="17"/>
        <v>112800</v>
      </c>
      <c r="C110" s="36"/>
      <c r="D110" s="36"/>
      <c r="E110" s="36">
        <v>112800</v>
      </c>
      <c r="F110" s="36">
        <f t="shared" si="19"/>
        <v>65127.98</v>
      </c>
      <c r="G110" s="36"/>
      <c r="H110" s="36"/>
      <c r="I110" s="36">
        <v>65127.98</v>
      </c>
      <c r="J110" s="36">
        <f t="shared" si="14"/>
        <v>47672.02</v>
      </c>
      <c r="K110" s="20">
        <f t="shared" si="20"/>
        <v>57.737570921985814</v>
      </c>
    </row>
    <row r="111" spans="1:11" ht="52.8" customHeight="1" x14ac:dyDescent="0.25">
      <c r="A111" s="43" t="s">
        <v>176</v>
      </c>
      <c r="B111" s="36">
        <f t="shared" si="17"/>
        <v>451200</v>
      </c>
      <c r="C111" s="36"/>
      <c r="D111" s="36">
        <v>451200</v>
      </c>
      <c r="E111" s="36"/>
      <c r="F111" s="36">
        <f t="shared" si="19"/>
        <v>260511.94</v>
      </c>
      <c r="G111" s="36"/>
      <c r="H111" s="36">
        <v>260511.94</v>
      </c>
      <c r="I111" s="36"/>
      <c r="J111" s="36">
        <f t="shared" si="14"/>
        <v>190688.06</v>
      </c>
      <c r="K111" s="20">
        <f t="shared" si="20"/>
        <v>57.73757535460993</v>
      </c>
    </row>
    <row r="112" spans="1:11" ht="54" customHeight="1" x14ac:dyDescent="0.25">
      <c r="A112" s="43" t="s">
        <v>177</v>
      </c>
      <c r="B112" s="36">
        <f t="shared" si="17"/>
        <v>8836000</v>
      </c>
      <c r="C112" s="36">
        <v>8836000</v>
      </c>
      <c r="D112" s="36"/>
      <c r="E112" s="36"/>
      <c r="F112" s="36">
        <f t="shared" si="19"/>
        <v>5101692.08</v>
      </c>
      <c r="G112" s="36">
        <v>5101692.08</v>
      </c>
      <c r="H112" s="36"/>
      <c r="I112" s="36"/>
      <c r="J112" s="36">
        <f t="shared" si="14"/>
        <v>3734307.92</v>
      </c>
      <c r="K112" s="20">
        <f t="shared" si="20"/>
        <v>57.737574468085107</v>
      </c>
    </row>
    <row r="113" spans="1:11" ht="54" customHeight="1" x14ac:dyDescent="0.25">
      <c r="A113" s="81" t="s">
        <v>228</v>
      </c>
      <c r="B113" s="36">
        <f t="shared" ref="B113:B115" si="22">C113+D113+E113</f>
        <v>359780.53</v>
      </c>
      <c r="C113" s="36"/>
      <c r="D113" s="36"/>
      <c r="E113" s="36">
        <v>359780.53</v>
      </c>
      <c r="F113" s="36">
        <f t="shared" ref="F113:F115" si="23">G113+H113+I113</f>
        <v>359780.53</v>
      </c>
      <c r="G113" s="36"/>
      <c r="H113" s="36"/>
      <c r="I113" s="36">
        <v>359780.53</v>
      </c>
      <c r="J113" s="36">
        <f t="shared" ref="J113:J115" si="24">B113-F113</f>
        <v>0</v>
      </c>
      <c r="K113" s="20">
        <f t="shared" ref="K113:K115" si="25">F113/B113*100</f>
        <v>100</v>
      </c>
    </row>
    <row r="114" spans="1:11" ht="54" customHeight="1" x14ac:dyDescent="0.25">
      <c r="A114" s="43" t="s">
        <v>229</v>
      </c>
      <c r="B114" s="36">
        <f t="shared" si="22"/>
        <v>359780.53</v>
      </c>
      <c r="C114" s="36"/>
      <c r="D114" s="36">
        <v>359780.53</v>
      </c>
      <c r="E114" s="36"/>
      <c r="F114" s="36">
        <f t="shared" si="23"/>
        <v>359780.53</v>
      </c>
      <c r="G114" s="36"/>
      <c r="H114" s="36">
        <v>359780.53</v>
      </c>
      <c r="I114" s="36"/>
      <c r="J114" s="36">
        <f t="shared" si="24"/>
        <v>0</v>
      </c>
      <c r="K114" s="20">
        <f t="shared" si="25"/>
        <v>100</v>
      </c>
    </row>
    <row r="115" spans="1:11" ht="54" customHeight="1" x14ac:dyDescent="0.25">
      <c r="A115" s="43" t="s">
        <v>230</v>
      </c>
      <c r="B115" s="36">
        <f t="shared" si="22"/>
        <v>11273123.26</v>
      </c>
      <c r="C115" s="36">
        <v>11273123.26</v>
      </c>
      <c r="D115" s="36"/>
      <c r="E115" s="36"/>
      <c r="F115" s="36">
        <f t="shared" si="23"/>
        <v>11273123.26</v>
      </c>
      <c r="G115" s="36">
        <v>11273123.26</v>
      </c>
      <c r="H115" s="36"/>
      <c r="I115" s="36"/>
      <c r="J115" s="36">
        <f t="shared" si="24"/>
        <v>0</v>
      </c>
      <c r="K115" s="20">
        <f t="shared" si="25"/>
        <v>100</v>
      </c>
    </row>
    <row r="116" spans="1:11" ht="54" customHeight="1" x14ac:dyDescent="0.25">
      <c r="A116" s="43" t="s">
        <v>159</v>
      </c>
      <c r="B116" s="35">
        <f t="shared" si="17"/>
        <v>276600531.90999997</v>
      </c>
      <c r="C116" s="35">
        <f>C117+C118+C119</f>
        <v>260004500</v>
      </c>
      <c r="D116" s="35">
        <f>D117+D118+D119</f>
        <v>13276825.529999999</v>
      </c>
      <c r="E116" s="35">
        <f>E117+E118+E119</f>
        <v>3319206.38</v>
      </c>
      <c r="F116" s="35">
        <f t="shared" si="19"/>
        <v>214604407.72</v>
      </c>
      <c r="G116" s="35">
        <f>G117+G118+G119</f>
        <v>201728143.25999999</v>
      </c>
      <c r="H116" s="35">
        <f>H117+H118+H119</f>
        <v>10301011.58</v>
      </c>
      <c r="I116" s="35">
        <f>I117+I118+I119</f>
        <v>2575252.88</v>
      </c>
      <c r="J116" s="35">
        <f t="shared" si="14"/>
        <v>61996124.189999968</v>
      </c>
      <c r="K116" s="21">
        <f t="shared" si="20"/>
        <v>77.586404566216743</v>
      </c>
    </row>
    <row r="117" spans="1:11" ht="54" customHeight="1" x14ac:dyDescent="0.25">
      <c r="A117" s="51" t="s">
        <v>195</v>
      </c>
      <c r="B117" s="36">
        <f t="shared" si="17"/>
        <v>3319206.38</v>
      </c>
      <c r="C117" s="36"/>
      <c r="D117" s="36"/>
      <c r="E117" s="36">
        <v>3319206.38</v>
      </c>
      <c r="F117" s="36">
        <f t="shared" si="19"/>
        <v>2575252.88</v>
      </c>
      <c r="G117" s="36"/>
      <c r="H117" s="36"/>
      <c r="I117" s="36">
        <v>2575252.88</v>
      </c>
      <c r="J117" s="36">
        <f t="shared" si="14"/>
        <v>743953.5</v>
      </c>
      <c r="K117" s="20">
        <f t="shared" si="20"/>
        <v>77.586404253657776</v>
      </c>
    </row>
    <row r="118" spans="1:11" ht="54" customHeight="1" x14ac:dyDescent="0.25">
      <c r="A118" s="43" t="s">
        <v>196</v>
      </c>
      <c r="B118" s="36">
        <f t="shared" si="17"/>
        <v>13276825.529999999</v>
      </c>
      <c r="C118" s="36"/>
      <c r="D118" s="36">
        <v>13276825.529999999</v>
      </c>
      <c r="E118" s="36"/>
      <c r="F118" s="36">
        <f t="shared" si="19"/>
        <v>10301011.58</v>
      </c>
      <c r="G118" s="36"/>
      <c r="H118" s="36">
        <v>10301011.58</v>
      </c>
      <c r="I118" s="36"/>
      <c r="J118" s="36">
        <f t="shared" si="14"/>
        <v>2975813.9499999993</v>
      </c>
      <c r="K118" s="20">
        <f t="shared" si="20"/>
        <v>77.586404647135566</v>
      </c>
    </row>
    <row r="119" spans="1:11" ht="54" customHeight="1" x14ac:dyDescent="0.25">
      <c r="A119" s="43" t="s">
        <v>197</v>
      </c>
      <c r="B119" s="36">
        <f t="shared" si="17"/>
        <v>260004500</v>
      </c>
      <c r="C119" s="36">
        <v>260004500</v>
      </c>
      <c r="D119" s="36"/>
      <c r="E119" s="36"/>
      <c r="F119" s="36">
        <f t="shared" si="19"/>
        <v>201728143.25999999</v>
      </c>
      <c r="G119" s="36">
        <v>201728143.25999999</v>
      </c>
      <c r="H119" s="36"/>
      <c r="I119" s="36"/>
      <c r="J119" s="36">
        <f t="shared" si="14"/>
        <v>58276356.74000001</v>
      </c>
      <c r="K119" s="20">
        <f t="shared" si="20"/>
        <v>77.586404566074819</v>
      </c>
    </row>
    <row r="120" spans="1:11" ht="54" customHeight="1" x14ac:dyDescent="0.25">
      <c r="A120" s="43" t="s">
        <v>160</v>
      </c>
      <c r="B120" s="36">
        <f t="shared" si="17"/>
        <v>67815425.530000001</v>
      </c>
      <c r="C120" s="35">
        <f>C121+C122+C123</f>
        <v>63746500</v>
      </c>
      <c r="D120" s="35">
        <f>D121+D122+D123</f>
        <v>3255140.42</v>
      </c>
      <c r="E120" s="35">
        <f>E121+E122+E123</f>
        <v>813785.11</v>
      </c>
      <c r="F120" s="35">
        <f t="shared" si="19"/>
        <v>0</v>
      </c>
      <c r="G120" s="35">
        <f>G121+G122+G123</f>
        <v>0</v>
      </c>
      <c r="H120" s="35">
        <f>H121+H122+H123</f>
        <v>0</v>
      </c>
      <c r="I120" s="35">
        <f>I121+I122+I123</f>
        <v>0</v>
      </c>
      <c r="J120" s="35">
        <f t="shared" si="14"/>
        <v>67815425.530000001</v>
      </c>
      <c r="K120" s="21">
        <f t="shared" si="20"/>
        <v>0</v>
      </c>
    </row>
    <row r="121" spans="1:11" ht="54" customHeight="1" x14ac:dyDescent="0.25">
      <c r="A121" s="81" t="s">
        <v>198</v>
      </c>
      <c r="B121" s="36">
        <f t="shared" si="17"/>
        <v>813785.11</v>
      </c>
      <c r="C121" s="36"/>
      <c r="D121" s="36"/>
      <c r="E121" s="36">
        <v>813785.11</v>
      </c>
      <c r="F121" s="36">
        <f t="shared" si="19"/>
        <v>0</v>
      </c>
      <c r="G121" s="36"/>
      <c r="H121" s="36"/>
      <c r="I121" s="36"/>
      <c r="J121" s="36">
        <f t="shared" si="14"/>
        <v>813785.11</v>
      </c>
      <c r="K121" s="20">
        <f t="shared" si="20"/>
        <v>0</v>
      </c>
    </row>
    <row r="122" spans="1:11" ht="54" customHeight="1" x14ac:dyDescent="0.25">
      <c r="A122" s="43" t="s">
        <v>199</v>
      </c>
      <c r="B122" s="36">
        <f t="shared" si="17"/>
        <v>3255140.42</v>
      </c>
      <c r="C122" s="36"/>
      <c r="D122" s="36">
        <v>3255140.42</v>
      </c>
      <c r="E122" s="36"/>
      <c r="F122" s="36">
        <f t="shared" si="19"/>
        <v>0</v>
      </c>
      <c r="G122" s="36"/>
      <c r="H122" s="36"/>
      <c r="I122" s="36"/>
      <c r="J122" s="36">
        <f t="shared" si="14"/>
        <v>3255140.42</v>
      </c>
      <c r="K122" s="20">
        <f t="shared" si="20"/>
        <v>0</v>
      </c>
    </row>
    <row r="123" spans="1:11" ht="54" customHeight="1" x14ac:dyDescent="0.25">
      <c r="A123" s="43" t="s">
        <v>200</v>
      </c>
      <c r="B123" s="36">
        <f t="shared" si="17"/>
        <v>63746500</v>
      </c>
      <c r="C123" s="36">
        <v>63746500</v>
      </c>
      <c r="D123" s="36"/>
      <c r="E123" s="36"/>
      <c r="F123" s="36">
        <f t="shared" si="19"/>
        <v>0</v>
      </c>
      <c r="G123" s="36"/>
      <c r="H123" s="36"/>
      <c r="I123" s="36"/>
      <c r="J123" s="36">
        <f t="shared" si="14"/>
        <v>63746500</v>
      </c>
      <c r="K123" s="20">
        <f t="shared" si="20"/>
        <v>0</v>
      </c>
    </row>
    <row r="124" spans="1:11" ht="252" x14ac:dyDescent="0.25">
      <c r="A124" s="45" t="s">
        <v>142</v>
      </c>
      <c r="B124" s="36">
        <f t="shared" si="17"/>
        <v>865653.95</v>
      </c>
      <c r="C124" s="36">
        <f>C126</f>
        <v>0</v>
      </c>
      <c r="D124" s="36">
        <f>D126</f>
        <v>0</v>
      </c>
      <c r="E124" s="36">
        <f>E126</f>
        <v>865653.95</v>
      </c>
      <c r="F124" s="36">
        <f t="shared" si="19"/>
        <v>865653.95</v>
      </c>
      <c r="G124" s="36">
        <f>G126</f>
        <v>0</v>
      </c>
      <c r="H124" s="36">
        <f>H126</f>
        <v>0</v>
      </c>
      <c r="I124" s="36">
        <f>I126</f>
        <v>865653.95</v>
      </c>
      <c r="J124" s="36">
        <f t="shared" si="14"/>
        <v>0</v>
      </c>
      <c r="K124" s="20">
        <f t="shared" si="20"/>
        <v>100</v>
      </c>
    </row>
    <row r="125" spans="1:11" ht="31.05" customHeight="1" x14ac:dyDescent="0.25">
      <c r="A125" s="42" t="s">
        <v>20</v>
      </c>
      <c r="B125" s="36"/>
      <c r="C125" s="36"/>
      <c r="D125" s="36"/>
      <c r="E125" s="36"/>
      <c r="F125" s="36">
        <f t="shared" si="19"/>
        <v>0</v>
      </c>
      <c r="G125" s="36"/>
      <c r="H125" s="36"/>
      <c r="I125" s="36"/>
      <c r="J125" s="36">
        <f t="shared" si="14"/>
        <v>0</v>
      </c>
      <c r="K125" s="20"/>
    </row>
    <row r="126" spans="1:11" ht="49.2" x14ac:dyDescent="0.25">
      <c r="A126" s="43" t="s">
        <v>143</v>
      </c>
      <c r="B126" s="36">
        <f>C126+D126+E126</f>
        <v>865653.95</v>
      </c>
      <c r="C126" s="36"/>
      <c r="D126" s="36"/>
      <c r="E126" s="36">
        <v>865653.95</v>
      </c>
      <c r="F126" s="36">
        <f t="shared" si="19"/>
        <v>865653.95</v>
      </c>
      <c r="G126" s="36"/>
      <c r="H126" s="36"/>
      <c r="I126" s="36">
        <v>865653.95</v>
      </c>
      <c r="J126" s="36">
        <f t="shared" si="14"/>
        <v>0</v>
      </c>
      <c r="K126" s="20">
        <f>F126/B126*100</f>
        <v>100</v>
      </c>
    </row>
    <row r="127" spans="1:11" ht="60" customHeight="1" x14ac:dyDescent="0.25">
      <c r="A127" s="52" t="s">
        <v>23</v>
      </c>
      <c r="B127" s="33">
        <f t="shared" ref="B127:I127" si="26">B128+B135+B168</f>
        <v>55887238.490000002</v>
      </c>
      <c r="C127" s="33">
        <f t="shared" si="26"/>
        <v>0</v>
      </c>
      <c r="D127" s="33">
        <f t="shared" si="26"/>
        <v>3732648.56</v>
      </c>
      <c r="E127" s="33">
        <f t="shared" si="26"/>
        <v>52154589.93</v>
      </c>
      <c r="F127" s="33">
        <f t="shared" si="26"/>
        <v>20207576.890000001</v>
      </c>
      <c r="G127" s="33">
        <f t="shared" si="26"/>
        <v>0</v>
      </c>
      <c r="H127" s="33">
        <f t="shared" si="26"/>
        <v>0</v>
      </c>
      <c r="I127" s="33">
        <f t="shared" si="26"/>
        <v>20207576.890000001</v>
      </c>
      <c r="J127" s="33">
        <f t="shared" ref="J127:J179" si="27">B127-F127</f>
        <v>35679661.600000001</v>
      </c>
      <c r="K127" s="19">
        <f>F127/B127*100</f>
        <v>36.157765951552207</v>
      </c>
    </row>
    <row r="128" spans="1:11" ht="28.35" customHeight="1" x14ac:dyDescent="0.25">
      <c r="A128" s="53" t="s">
        <v>24</v>
      </c>
      <c r="B128" s="34">
        <f t="shared" ref="B128:B180" si="28">C128+D128+E128</f>
        <v>4300000</v>
      </c>
      <c r="C128" s="34">
        <f>C129</f>
        <v>0</v>
      </c>
      <c r="D128" s="34">
        <f>D129</f>
        <v>0</v>
      </c>
      <c r="E128" s="34">
        <f>E129</f>
        <v>4300000</v>
      </c>
      <c r="F128" s="34">
        <f t="shared" ref="F128:F151" si="29">G128+H128+I128</f>
        <v>0</v>
      </c>
      <c r="G128" s="34">
        <f>G129</f>
        <v>0</v>
      </c>
      <c r="H128" s="34">
        <f>H129</f>
        <v>0</v>
      </c>
      <c r="I128" s="34">
        <f>I129</f>
        <v>0</v>
      </c>
      <c r="J128" s="35">
        <f t="shared" si="27"/>
        <v>4300000</v>
      </c>
      <c r="K128" s="20">
        <f>F128/B128*100</f>
        <v>0</v>
      </c>
    </row>
    <row r="129" spans="1:11" ht="73.8" x14ac:dyDescent="0.25">
      <c r="A129" s="17" t="s">
        <v>50</v>
      </c>
      <c r="B129" s="34">
        <f t="shared" si="28"/>
        <v>4300000</v>
      </c>
      <c r="C129" s="34">
        <f>C130</f>
        <v>0</v>
      </c>
      <c r="D129" s="34">
        <f t="shared" ref="D129:E129" si="30">D130</f>
        <v>0</v>
      </c>
      <c r="E129" s="34">
        <f t="shared" si="30"/>
        <v>4300000</v>
      </c>
      <c r="F129" s="34">
        <f t="shared" si="29"/>
        <v>0</v>
      </c>
      <c r="G129" s="34">
        <f>G130</f>
        <v>0</v>
      </c>
      <c r="H129" s="34">
        <f t="shared" ref="H129:I129" si="31">H130</f>
        <v>0</v>
      </c>
      <c r="I129" s="34">
        <f t="shared" si="31"/>
        <v>0</v>
      </c>
      <c r="J129" s="35">
        <f t="shared" si="27"/>
        <v>4300000</v>
      </c>
      <c r="K129" s="20">
        <f>F129/B129*100</f>
        <v>0</v>
      </c>
    </row>
    <row r="130" spans="1:11" ht="50.4" x14ac:dyDescent="0.25">
      <c r="A130" s="70" t="s">
        <v>106</v>
      </c>
      <c r="B130" s="36">
        <f t="shared" si="28"/>
        <v>4300000</v>
      </c>
      <c r="C130" s="36">
        <f>C132</f>
        <v>0</v>
      </c>
      <c r="D130" s="36">
        <f>D132</f>
        <v>0</v>
      </c>
      <c r="E130" s="36">
        <f>E132</f>
        <v>4300000</v>
      </c>
      <c r="F130" s="36">
        <f t="shared" si="29"/>
        <v>0</v>
      </c>
      <c r="G130" s="36">
        <f>G132</f>
        <v>0</v>
      </c>
      <c r="H130" s="36">
        <f>H132</f>
        <v>0</v>
      </c>
      <c r="I130" s="36">
        <f>I132</f>
        <v>0</v>
      </c>
      <c r="J130" s="36">
        <f t="shared" si="27"/>
        <v>4300000</v>
      </c>
      <c r="K130" s="20">
        <f>F130/B130*100</f>
        <v>0</v>
      </c>
    </row>
    <row r="131" spans="1:11" ht="28.35" customHeight="1" x14ac:dyDescent="0.25">
      <c r="A131" s="71" t="s">
        <v>19</v>
      </c>
      <c r="B131" s="36">
        <f t="shared" si="28"/>
        <v>0</v>
      </c>
      <c r="C131" s="36"/>
      <c r="D131" s="36"/>
      <c r="E131" s="36"/>
      <c r="F131" s="36">
        <f t="shared" si="29"/>
        <v>0</v>
      </c>
      <c r="G131" s="36"/>
      <c r="H131" s="36"/>
      <c r="I131" s="36"/>
      <c r="J131" s="36">
        <f t="shared" si="27"/>
        <v>0</v>
      </c>
      <c r="K131" s="20"/>
    </row>
    <row r="132" spans="1:11" ht="50.4" x14ac:dyDescent="0.25">
      <c r="A132" s="70" t="s">
        <v>107</v>
      </c>
      <c r="B132" s="36">
        <f t="shared" si="28"/>
        <v>4300000</v>
      </c>
      <c r="C132" s="36">
        <f>C134</f>
        <v>0</v>
      </c>
      <c r="D132" s="36">
        <f>D134</f>
        <v>0</v>
      </c>
      <c r="E132" s="36">
        <f>E134</f>
        <v>4300000</v>
      </c>
      <c r="F132" s="36">
        <f t="shared" si="29"/>
        <v>0</v>
      </c>
      <c r="G132" s="36">
        <f>G134</f>
        <v>0</v>
      </c>
      <c r="H132" s="36">
        <f>H134</f>
        <v>0</v>
      </c>
      <c r="I132" s="36">
        <f>I134</f>
        <v>0</v>
      </c>
      <c r="J132" s="36">
        <f t="shared" si="27"/>
        <v>4300000</v>
      </c>
      <c r="K132" s="20">
        <f>F132/B132*100</f>
        <v>0</v>
      </c>
    </row>
    <row r="133" spans="1:11" ht="28.35" customHeight="1" x14ac:dyDescent="0.25">
      <c r="A133" s="59" t="s">
        <v>19</v>
      </c>
      <c r="B133" s="36">
        <f t="shared" si="28"/>
        <v>0</v>
      </c>
      <c r="C133" s="36"/>
      <c r="D133" s="36"/>
      <c r="E133" s="36"/>
      <c r="F133" s="36">
        <f t="shared" si="29"/>
        <v>0</v>
      </c>
      <c r="G133" s="36"/>
      <c r="H133" s="36"/>
      <c r="I133" s="36"/>
      <c r="J133" s="36">
        <f t="shared" si="27"/>
        <v>0</v>
      </c>
      <c r="K133" s="20"/>
    </row>
    <row r="134" spans="1:11" ht="55.8" customHeight="1" x14ac:dyDescent="0.25">
      <c r="A134" s="72" t="s">
        <v>108</v>
      </c>
      <c r="B134" s="36">
        <f t="shared" si="28"/>
        <v>4300000</v>
      </c>
      <c r="C134" s="36"/>
      <c r="D134" s="36"/>
      <c r="E134" s="36">
        <v>4300000</v>
      </c>
      <c r="F134" s="36">
        <f t="shared" si="29"/>
        <v>0</v>
      </c>
      <c r="G134" s="36"/>
      <c r="H134" s="36"/>
      <c r="I134" s="36"/>
      <c r="J134" s="36">
        <f t="shared" si="27"/>
        <v>4300000</v>
      </c>
      <c r="K134" s="20">
        <f>F134/B134*100</f>
        <v>0</v>
      </c>
    </row>
    <row r="135" spans="1:11" ht="27.75" customHeight="1" x14ac:dyDescent="0.25">
      <c r="A135" s="39" t="s">
        <v>25</v>
      </c>
      <c r="B135" s="35">
        <f t="shared" si="28"/>
        <v>39015238.490000002</v>
      </c>
      <c r="C135" s="35">
        <f>C136+C143</f>
        <v>0</v>
      </c>
      <c r="D135" s="35">
        <f>D136+D143</f>
        <v>3732648.56</v>
      </c>
      <c r="E135" s="35">
        <f>E136+E143</f>
        <v>35282589.93</v>
      </c>
      <c r="F135" s="35">
        <f t="shared" si="29"/>
        <v>18327375.800000001</v>
      </c>
      <c r="G135" s="35">
        <f>G136+G143</f>
        <v>0</v>
      </c>
      <c r="H135" s="35">
        <f>H136+H143</f>
        <v>0</v>
      </c>
      <c r="I135" s="35">
        <f>I136+I143</f>
        <v>18327375.800000001</v>
      </c>
      <c r="J135" s="35">
        <f t="shared" si="27"/>
        <v>20687862.690000001</v>
      </c>
      <c r="K135" s="21">
        <f>F135/B135*100</f>
        <v>46.974916748740348</v>
      </c>
    </row>
    <row r="136" spans="1:11" ht="82.2" customHeight="1" x14ac:dyDescent="0.25">
      <c r="A136" s="17" t="s">
        <v>50</v>
      </c>
      <c r="B136" s="35">
        <f t="shared" si="28"/>
        <v>16277000</v>
      </c>
      <c r="C136" s="35">
        <f>C137+C140</f>
        <v>0</v>
      </c>
      <c r="D136" s="35">
        <f>D137+D140</f>
        <v>0</v>
      </c>
      <c r="E136" s="35">
        <f>E137+E140</f>
        <v>16277000</v>
      </c>
      <c r="F136" s="35">
        <f t="shared" si="29"/>
        <v>1325008.02</v>
      </c>
      <c r="G136" s="35">
        <f>G137+G140</f>
        <v>0</v>
      </c>
      <c r="H136" s="35">
        <f>H137+H140</f>
        <v>0</v>
      </c>
      <c r="I136" s="35">
        <f>I137+I140</f>
        <v>1325008.02</v>
      </c>
      <c r="J136" s="35">
        <f t="shared" si="27"/>
        <v>14951991.98</v>
      </c>
      <c r="K136" s="21">
        <f>F136/B136*100</f>
        <v>8.1403699698961738</v>
      </c>
    </row>
    <row r="137" spans="1:11" ht="108" customHeight="1" x14ac:dyDescent="0.25">
      <c r="A137" s="41" t="s">
        <v>52</v>
      </c>
      <c r="B137" s="36">
        <f t="shared" si="28"/>
        <v>1300000</v>
      </c>
      <c r="C137" s="36">
        <f>C139</f>
        <v>0</v>
      </c>
      <c r="D137" s="36">
        <f t="shared" ref="D137:E137" si="32">D139</f>
        <v>0</v>
      </c>
      <c r="E137" s="36">
        <f t="shared" si="32"/>
        <v>1300000</v>
      </c>
      <c r="F137" s="36">
        <f t="shared" si="29"/>
        <v>0</v>
      </c>
      <c r="G137" s="36">
        <f>G139</f>
        <v>0</v>
      </c>
      <c r="H137" s="36">
        <f t="shared" ref="H137:I137" si="33">H139</f>
        <v>0</v>
      </c>
      <c r="I137" s="36">
        <f t="shared" si="33"/>
        <v>0</v>
      </c>
      <c r="J137" s="36">
        <f t="shared" si="27"/>
        <v>1300000</v>
      </c>
      <c r="K137" s="20">
        <f>F137/B137*100</f>
        <v>0</v>
      </c>
    </row>
    <row r="138" spans="1:11" ht="36" customHeight="1" x14ac:dyDescent="0.25">
      <c r="A138" s="42" t="s">
        <v>13</v>
      </c>
      <c r="B138" s="36">
        <f t="shared" si="28"/>
        <v>0</v>
      </c>
      <c r="C138" s="36"/>
      <c r="D138" s="36"/>
      <c r="E138" s="36"/>
      <c r="F138" s="36">
        <f t="shared" si="29"/>
        <v>0</v>
      </c>
      <c r="G138" s="36"/>
      <c r="H138" s="36"/>
      <c r="I138" s="36"/>
      <c r="J138" s="36">
        <f t="shared" si="27"/>
        <v>0</v>
      </c>
      <c r="K138" s="20"/>
    </row>
    <row r="139" spans="1:11" ht="30.6" x14ac:dyDescent="0.25">
      <c r="A139" s="54" t="s">
        <v>71</v>
      </c>
      <c r="B139" s="36">
        <f t="shared" si="28"/>
        <v>1300000</v>
      </c>
      <c r="C139" s="36"/>
      <c r="D139" s="36"/>
      <c r="E139" s="36">
        <v>1300000</v>
      </c>
      <c r="F139" s="36">
        <f t="shared" si="29"/>
        <v>0</v>
      </c>
      <c r="G139" s="36"/>
      <c r="H139" s="36"/>
      <c r="I139" s="36"/>
      <c r="J139" s="36">
        <f t="shared" si="27"/>
        <v>1300000</v>
      </c>
      <c r="K139" s="20">
        <f>F139/B139*100</f>
        <v>0</v>
      </c>
    </row>
    <row r="140" spans="1:11" ht="100.8" x14ac:dyDescent="0.25">
      <c r="A140" s="41" t="s">
        <v>29</v>
      </c>
      <c r="B140" s="36">
        <f t="shared" si="28"/>
        <v>14977000</v>
      </c>
      <c r="C140" s="36">
        <f>C142</f>
        <v>0</v>
      </c>
      <c r="D140" s="36">
        <f>D142</f>
        <v>0</v>
      </c>
      <c r="E140" s="36">
        <f>E142</f>
        <v>14977000</v>
      </c>
      <c r="F140" s="36">
        <f t="shared" si="29"/>
        <v>1325008.02</v>
      </c>
      <c r="G140" s="36">
        <f>G142</f>
        <v>0</v>
      </c>
      <c r="H140" s="36">
        <f>H142</f>
        <v>0</v>
      </c>
      <c r="I140" s="36">
        <f>I142</f>
        <v>1325008.02</v>
      </c>
      <c r="J140" s="36">
        <f t="shared" si="27"/>
        <v>13651991.98</v>
      </c>
      <c r="K140" s="20">
        <f>F140/B140*100</f>
        <v>8.8469521265941111</v>
      </c>
    </row>
    <row r="141" spans="1:11" ht="27" customHeight="1" x14ac:dyDescent="0.25">
      <c r="A141" s="42" t="s">
        <v>13</v>
      </c>
      <c r="B141" s="36">
        <f t="shared" si="28"/>
        <v>0</v>
      </c>
      <c r="C141" s="36"/>
      <c r="D141" s="36"/>
      <c r="E141" s="36"/>
      <c r="F141" s="36">
        <f t="shared" si="29"/>
        <v>0</v>
      </c>
      <c r="G141" s="36"/>
      <c r="H141" s="36"/>
      <c r="I141" s="36"/>
      <c r="J141" s="36">
        <f t="shared" si="27"/>
        <v>0</v>
      </c>
      <c r="K141" s="20"/>
    </row>
    <row r="142" spans="1:11" ht="54" customHeight="1" x14ac:dyDescent="0.25">
      <c r="A142" s="55" t="s">
        <v>72</v>
      </c>
      <c r="B142" s="36">
        <f t="shared" si="28"/>
        <v>14977000</v>
      </c>
      <c r="C142" s="36"/>
      <c r="D142" s="36"/>
      <c r="E142" s="36">
        <v>14977000</v>
      </c>
      <c r="F142" s="36">
        <f t="shared" si="29"/>
        <v>1325008.02</v>
      </c>
      <c r="G142" s="36"/>
      <c r="H142" s="36"/>
      <c r="I142" s="36">
        <v>1325008.02</v>
      </c>
      <c r="J142" s="36">
        <f t="shared" si="27"/>
        <v>13651991.98</v>
      </c>
      <c r="K142" s="20">
        <f>F142/B142*100</f>
        <v>8.8469521265941111</v>
      </c>
    </row>
    <row r="143" spans="1:11" ht="83.4" customHeight="1" x14ac:dyDescent="0.25">
      <c r="A143" s="40" t="s">
        <v>49</v>
      </c>
      <c r="B143" s="35">
        <f t="shared" si="28"/>
        <v>22738238.489999998</v>
      </c>
      <c r="C143" s="35">
        <f>C144+C147+C153+C156+C159+C162+C165</f>
        <v>0</v>
      </c>
      <c r="D143" s="35">
        <f>D144+D147+D153+D156+D159+D162+D165</f>
        <v>3732648.56</v>
      </c>
      <c r="E143" s="35">
        <f>E144+E147+E153+E156+E159+E162+E165</f>
        <v>19005589.93</v>
      </c>
      <c r="F143" s="35">
        <f t="shared" si="29"/>
        <v>17002367.780000001</v>
      </c>
      <c r="G143" s="35">
        <f>G144+G147+G153+G156+G159+G162+G165</f>
        <v>0</v>
      </c>
      <c r="H143" s="35">
        <f>H144+H147+H153+H156+H159+H162+H165</f>
        <v>0</v>
      </c>
      <c r="I143" s="35">
        <f>I144+I147+I153+I156+I159+I162+I165</f>
        <v>17002367.780000001</v>
      </c>
      <c r="J143" s="35">
        <f t="shared" si="27"/>
        <v>5735870.7099999972</v>
      </c>
      <c r="K143" s="21">
        <f>F143/B143*100</f>
        <v>74.77434009445119</v>
      </c>
    </row>
    <row r="144" spans="1:11" ht="75.599999999999994" x14ac:dyDescent="0.25">
      <c r="A144" s="45" t="s">
        <v>53</v>
      </c>
      <c r="B144" s="36">
        <f t="shared" si="28"/>
        <v>600000</v>
      </c>
      <c r="C144" s="36">
        <f>C146</f>
        <v>0</v>
      </c>
      <c r="D144" s="36">
        <f>D146</f>
        <v>0</v>
      </c>
      <c r="E144" s="36">
        <f>E146</f>
        <v>600000</v>
      </c>
      <c r="F144" s="36">
        <f t="shared" si="29"/>
        <v>0</v>
      </c>
      <c r="G144" s="36">
        <f>G146</f>
        <v>0</v>
      </c>
      <c r="H144" s="36">
        <f>H146</f>
        <v>0</v>
      </c>
      <c r="I144" s="36">
        <f>I146</f>
        <v>0</v>
      </c>
      <c r="J144" s="36">
        <f t="shared" si="27"/>
        <v>600000</v>
      </c>
      <c r="K144" s="20">
        <f>F144/B144*100</f>
        <v>0</v>
      </c>
    </row>
    <row r="145" spans="1:13" ht="30.6" x14ac:dyDescent="0.25">
      <c r="A145" s="42" t="s">
        <v>19</v>
      </c>
      <c r="B145" s="36">
        <f t="shared" si="28"/>
        <v>0</v>
      </c>
      <c r="C145" s="36"/>
      <c r="D145" s="36"/>
      <c r="E145" s="36"/>
      <c r="F145" s="36">
        <f t="shared" si="29"/>
        <v>0</v>
      </c>
      <c r="G145" s="36"/>
      <c r="H145" s="36"/>
      <c r="I145" s="36"/>
      <c r="J145" s="35">
        <f t="shared" si="27"/>
        <v>0</v>
      </c>
      <c r="K145" s="20"/>
    </row>
    <row r="146" spans="1:13" ht="54" customHeight="1" x14ac:dyDescent="0.25">
      <c r="A146" s="43" t="s">
        <v>73</v>
      </c>
      <c r="B146" s="36">
        <f t="shared" si="28"/>
        <v>600000</v>
      </c>
      <c r="C146" s="36"/>
      <c r="D146" s="36"/>
      <c r="E146" s="36">
        <v>600000</v>
      </c>
      <c r="F146" s="36">
        <f t="shared" si="29"/>
        <v>0</v>
      </c>
      <c r="G146" s="36"/>
      <c r="H146" s="36"/>
      <c r="I146" s="36"/>
      <c r="J146" s="36">
        <f t="shared" si="27"/>
        <v>600000</v>
      </c>
      <c r="K146" s="20">
        <f>F146/B146*100</f>
        <v>0</v>
      </c>
    </row>
    <row r="147" spans="1:13" ht="126" x14ac:dyDescent="0.25">
      <c r="A147" s="45" t="s">
        <v>127</v>
      </c>
      <c r="B147" s="36">
        <f t="shared" si="28"/>
        <v>4918617.74</v>
      </c>
      <c r="C147" s="36">
        <f>C149+C150+C151+C152</f>
        <v>0</v>
      </c>
      <c r="D147" s="36">
        <v>3732648.56</v>
      </c>
      <c r="E147" s="36">
        <f>E149+E150+E151+E152</f>
        <v>1185969.1800000002</v>
      </c>
      <c r="F147" s="36">
        <f t="shared" si="29"/>
        <v>163473.12</v>
      </c>
      <c r="G147" s="36">
        <f>G149+G150+G151+G152</f>
        <v>0</v>
      </c>
      <c r="H147" s="36">
        <f>H149+H150+H151+H152</f>
        <v>0</v>
      </c>
      <c r="I147" s="36">
        <f>I149+I150+I151+I152</f>
        <v>163473.12</v>
      </c>
      <c r="J147" s="36">
        <f t="shared" si="27"/>
        <v>4755144.62</v>
      </c>
      <c r="K147" s="20">
        <f>F147/B147*100</f>
        <v>3.3235581344444953</v>
      </c>
    </row>
    <row r="148" spans="1:13" ht="30.6" x14ac:dyDescent="0.25">
      <c r="A148" s="42" t="s">
        <v>19</v>
      </c>
      <c r="B148" s="36">
        <f t="shared" si="28"/>
        <v>0</v>
      </c>
      <c r="C148" s="36"/>
      <c r="D148" s="36"/>
      <c r="E148" s="36"/>
      <c r="F148" s="36">
        <f t="shared" si="29"/>
        <v>0</v>
      </c>
      <c r="G148" s="36"/>
      <c r="H148" s="36"/>
      <c r="I148" s="36"/>
      <c r="J148" s="36">
        <f t="shared" si="27"/>
        <v>0</v>
      </c>
      <c r="K148" s="20"/>
    </row>
    <row r="149" spans="1:13" ht="49.2" x14ac:dyDescent="0.25">
      <c r="A149" s="49" t="s">
        <v>173</v>
      </c>
      <c r="B149" s="36">
        <f t="shared" si="28"/>
        <v>175455.4</v>
      </c>
      <c r="C149" s="36"/>
      <c r="D149" s="36"/>
      <c r="E149" s="36">
        <v>175455.4</v>
      </c>
      <c r="F149" s="36">
        <f t="shared" si="29"/>
        <v>86147.88</v>
      </c>
      <c r="G149" s="36"/>
      <c r="H149" s="36"/>
      <c r="I149" s="36">
        <v>86147.88</v>
      </c>
      <c r="J149" s="36">
        <f t="shared" si="27"/>
        <v>89307.51999999999</v>
      </c>
      <c r="K149" s="20">
        <f>F149/B149*100</f>
        <v>49.099588841380779</v>
      </c>
    </row>
    <row r="150" spans="1:13" ht="62.4" customHeight="1" x14ac:dyDescent="0.25">
      <c r="A150" s="49" t="s">
        <v>174</v>
      </c>
      <c r="B150" s="36">
        <f t="shared" si="28"/>
        <v>77325.240000000005</v>
      </c>
      <c r="C150" s="36"/>
      <c r="D150" s="36"/>
      <c r="E150" s="36">
        <v>77325.240000000005</v>
      </c>
      <c r="F150" s="36">
        <f t="shared" si="29"/>
        <v>77325.240000000005</v>
      </c>
      <c r="G150" s="36"/>
      <c r="H150" s="36"/>
      <c r="I150" s="36">
        <v>77325.240000000005</v>
      </c>
      <c r="J150" s="36">
        <f t="shared" si="27"/>
        <v>0</v>
      </c>
      <c r="K150" s="20">
        <f>F150/B150*100</f>
        <v>100</v>
      </c>
    </row>
    <row r="151" spans="1:13" ht="30.6" x14ac:dyDescent="0.25">
      <c r="A151" s="43" t="s">
        <v>128</v>
      </c>
      <c r="B151" s="36">
        <f t="shared" si="28"/>
        <v>933188.54</v>
      </c>
      <c r="C151" s="36"/>
      <c r="D151" s="36"/>
      <c r="E151" s="36">
        <v>933188.54</v>
      </c>
      <c r="F151" s="36">
        <f t="shared" si="29"/>
        <v>0</v>
      </c>
      <c r="G151" s="36"/>
      <c r="H151" s="36"/>
      <c r="I151" s="36"/>
      <c r="J151" s="36">
        <f t="shared" si="27"/>
        <v>933188.54</v>
      </c>
      <c r="K151" s="20">
        <f>F151/B151*100</f>
        <v>0</v>
      </c>
    </row>
    <row r="152" spans="1:13" ht="30.6" x14ac:dyDescent="0.25">
      <c r="A152" s="43" t="s">
        <v>129</v>
      </c>
      <c r="B152" s="36">
        <f t="shared" si="28"/>
        <v>4597808</v>
      </c>
      <c r="C152" s="36"/>
      <c r="D152" s="36">
        <v>4597808</v>
      </c>
      <c r="E152" s="36"/>
      <c r="F152" s="36"/>
      <c r="G152" s="36"/>
      <c r="H152" s="36"/>
      <c r="I152" s="36"/>
      <c r="J152" s="36">
        <f t="shared" si="27"/>
        <v>4597808</v>
      </c>
      <c r="K152" s="20">
        <f>F152/B152*100</f>
        <v>0</v>
      </c>
    </row>
    <row r="153" spans="1:13" ht="126" x14ac:dyDescent="0.25">
      <c r="A153" s="57" t="s">
        <v>145</v>
      </c>
      <c r="B153" s="36">
        <f t="shared" si="28"/>
        <v>2203139.84</v>
      </c>
      <c r="C153" s="36">
        <f>C155</f>
        <v>0</v>
      </c>
      <c r="D153" s="36">
        <f>D155</f>
        <v>0</v>
      </c>
      <c r="E153" s="36">
        <f>E155</f>
        <v>2203139.84</v>
      </c>
      <c r="F153" s="36">
        <f t="shared" ref="F153:F167" si="34">G153+H153+I153</f>
        <v>2113139.84</v>
      </c>
      <c r="G153" s="36">
        <f>G155</f>
        <v>0</v>
      </c>
      <c r="H153" s="36">
        <f>H155</f>
        <v>0</v>
      </c>
      <c r="I153" s="36">
        <f>I155</f>
        <v>2113139.84</v>
      </c>
      <c r="J153" s="36">
        <f t="shared" si="27"/>
        <v>90000</v>
      </c>
      <c r="K153" s="20">
        <f>F153/B153*100</f>
        <v>95.91492113364896</v>
      </c>
      <c r="L153" s="75"/>
      <c r="M153" s="75"/>
    </row>
    <row r="154" spans="1:13" ht="30.6" x14ac:dyDescent="0.25">
      <c r="A154" s="58" t="s">
        <v>19</v>
      </c>
      <c r="B154" s="35">
        <f t="shared" si="28"/>
        <v>0</v>
      </c>
      <c r="C154" s="36"/>
      <c r="D154" s="36"/>
      <c r="E154" s="36"/>
      <c r="F154" s="35">
        <f t="shared" si="34"/>
        <v>0</v>
      </c>
      <c r="G154" s="36"/>
      <c r="H154" s="36"/>
      <c r="I154" s="36"/>
      <c r="J154" s="35">
        <f t="shared" si="27"/>
        <v>0</v>
      </c>
      <c r="K154" s="20"/>
    </row>
    <row r="155" spans="1:13" ht="54" customHeight="1" x14ac:dyDescent="0.25">
      <c r="A155" s="49" t="s">
        <v>144</v>
      </c>
      <c r="B155" s="36">
        <f t="shared" si="28"/>
        <v>2203139.84</v>
      </c>
      <c r="C155" s="36"/>
      <c r="D155" s="36"/>
      <c r="E155" s="36">
        <v>2203139.84</v>
      </c>
      <c r="F155" s="36">
        <f t="shared" si="34"/>
        <v>2113139.84</v>
      </c>
      <c r="G155" s="36"/>
      <c r="H155" s="36"/>
      <c r="I155" s="36">
        <v>2113139.84</v>
      </c>
      <c r="J155" s="36">
        <f t="shared" si="27"/>
        <v>90000</v>
      </c>
      <c r="K155" s="20">
        <f>F155/B155*100</f>
        <v>95.91492113364896</v>
      </c>
    </row>
    <row r="156" spans="1:13" ht="54" customHeight="1" x14ac:dyDescent="0.25">
      <c r="A156" s="57" t="s">
        <v>146</v>
      </c>
      <c r="B156" s="36">
        <f t="shared" si="28"/>
        <v>2266400.81</v>
      </c>
      <c r="C156" s="36">
        <f>C158</f>
        <v>0</v>
      </c>
      <c r="D156" s="36">
        <f>D158</f>
        <v>0</v>
      </c>
      <c r="E156" s="36">
        <f>E158</f>
        <v>2266400.81</v>
      </c>
      <c r="F156" s="36">
        <f t="shared" si="34"/>
        <v>2176400.81</v>
      </c>
      <c r="G156" s="36">
        <f>G158</f>
        <v>0</v>
      </c>
      <c r="H156" s="36">
        <f>H158</f>
        <v>0</v>
      </c>
      <c r="I156" s="36">
        <f>I158</f>
        <v>2176400.81</v>
      </c>
      <c r="J156" s="36">
        <f t="shared" si="27"/>
        <v>90000</v>
      </c>
      <c r="K156" s="20">
        <f>F156/B156*100</f>
        <v>96.028946000950285</v>
      </c>
    </row>
    <row r="157" spans="1:13" ht="30.6" x14ac:dyDescent="0.25">
      <c r="A157" s="58" t="s">
        <v>19</v>
      </c>
      <c r="B157" s="35">
        <f t="shared" si="28"/>
        <v>0</v>
      </c>
      <c r="C157" s="36"/>
      <c r="D157" s="36"/>
      <c r="E157" s="36"/>
      <c r="F157" s="35">
        <f t="shared" si="34"/>
        <v>0</v>
      </c>
      <c r="G157" s="36"/>
      <c r="H157" s="36"/>
      <c r="I157" s="36"/>
      <c r="J157" s="35">
        <f t="shared" si="27"/>
        <v>0</v>
      </c>
      <c r="K157" s="20"/>
    </row>
    <row r="158" spans="1:13" ht="54" customHeight="1" x14ac:dyDescent="0.25">
      <c r="A158" s="49" t="s">
        <v>147</v>
      </c>
      <c r="B158" s="36">
        <f t="shared" si="28"/>
        <v>2266400.81</v>
      </c>
      <c r="C158" s="36"/>
      <c r="D158" s="36"/>
      <c r="E158" s="36">
        <v>2266400.81</v>
      </c>
      <c r="F158" s="36">
        <f t="shared" si="34"/>
        <v>2176400.81</v>
      </c>
      <c r="G158" s="36"/>
      <c r="H158" s="36"/>
      <c r="I158" s="36">
        <v>2176400.81</v>
      </c>
      <c r="J158" s="36">
        <f t="shared" si="27"/>
        <v>90000</v>
      </c>
      <c r="K158" s="20">
        <f>F158/B158*100</f>
        <v>96.028946000950285</v>
      </c>
    </row>
    <row r="159" spans="1:13" ht="127.2" customHeight="1" x14ac:dyDescent="0.25">
      <c r="A159" s="57" t="s">
        <v>148</v>
      </c>
      <c r="B159" s="36">
        <f t="shared" si="28"/>
        <v>2268662.2400000002</v>
      </c>
      <c r="C159" s="36">
        <f>C161</f>
        <v>0</v>
      </c>
      <c r="D159" s="36">
        <f>D161</f>
        <v>0</v>
      </c>
      <c r="E159" s="36">
        <f>E161</f>
        <v>2268662.2400000002</v>
      </c>
      <c r="F159" s="36">
        <f t="shared" si="34"/>
        <v>2178662.2400000002</v>
      </c>
      <c r="G159" s="36">
        <f>G161</f>
        <v>0</v>
      </c>
      <c r="H159" s="36">
        <f>H161</f>
        <v>0</v>
      </c>
      <c r="I159" s="36">
        <f>I161</f>
        <v>2178662.2400000002</v>
      </c>
      <c r="J159" s="36">
        <f t="shared" si="27"/>
        <v>90000</v>
      </c>
      <c r="K159" s="20">
        <f>F159/B159*100</f>
        <v>96.032904395675928</v>
      </c>
    </row>
    <row r="160" spans="1:13" ht="30.6" x14ac:dyDescent="0.25">
      <c r="A160" s="58" t="s">
        <v>19</v>
      </c>
      <c r="B160" s="35">
        <f t="shared" si="28"/>
        <v>0</v>
      </c>
      <c r="C160" s="36"/>
      <c r="D160" s="36"/>
      <c r="E160" s="36"/>
      <c r="F160" s="35">
        <f t="shared" si="34"/>
        <v>0</v>
      </c>
      <c r="G160" s="36"/>
      <c r="H160" s="36"/>
      <c r="I160" s="36"/>
      <c r="J160" s="35">
        <f t="shared" si="27"/>
        <v>0</v>
      </c>
      <c r="K160" s="20"/>
    </row>
    <row r="161" spans="1:13" ht="54" customHeight="1" x14ac:dyDescent="0.25">
      <c r="A161" s="49" t="s">
        <v>149</v>
      </c>
      <c r="B161" s="36">
        <f t="shared" si="28"/>
        <v>2268662.2400000002</v>
      </c>
      <c r="C161" s="36"/>
      <c r="D161" s="36"/>
      <c r="E161" s="36">
        <v>2268662.2400000002</v>
      </c>
      <c r="F161" s="36">
        <f t="shared" si="34"/>
        <v>2178662.2400000002</v>
      </c>
      <c r="G161" s="36"/>
      <c r="H161" s="36"/>
      <c r="I161" s="36">
        <v>2178662.2400000002</v>
      </c>
      <c r="J161" s="36">
        <f t="shared" si="27"/>
        <v>90000</v>
      </c>
      <c r="K161" s="20">
        <f>F161/B161*100</f>
        <v>96.032904395675928</v>
      </c>
    </row>
    <row r="162" spans="1:13" ht="126" x14ac:dyDescent="0.25">
      <c r="A162" s="57" t="s">
        <v>150</v>
      </c>
      <c r="B162" s="36">
        <f t="shared" si="28"/>
        <v>5010956.09</v>
      </c>
      <c r="C162" s="36">
        <f>C164</f>
        <v>0</v>
      </c>
      <c r="D162" s="36">
        <f t="shared" ref="D162:E162" si="35">D164</f>
        <v>0</v>
      </c>
      <c r="E162" s="36">
        <f t="shared" si="35"/>
        <v>5010956.09</v>
      </c>
      <c r="F162" s="36">
        <f t="shared" si="34"/>
        <v>4900230</v>
      </c>
      <c r="G162" s="36">
        <f>G164</f>
        <v>0</v>
      </c>
      <c r="H162" s="36">
        <f t="shared" ref="H162:I162" si="36">H164</f>
        <v>0</v>
      </c>
      <c r="I162" s="36">
        <f t="shared" si="36"/>
        <v>4900230</v>
      </c>
      <c r="J162" s="36">
        <f t="shared" si="27"/>
        <v>110726.08999999985</v>
      </c>
      <c r="K162" s="20">
        <f>F162/B162*100</f>
        <v>97.790320090392171</v>
      </c>
    </row>
    <row r="163" spans="1:13" ht="30.6" x14ac:dyDescent="0.25">
      <c r="A163" s="58" t="s">
        <v>19</v>
      </c>
      <c r="B163" s="35">
        <f t="shared" si="28"/>
        <v>0</v>
      </c>
      <c r="C163" s="36"/>
      <c r="D163" s="36"/>
      <c r="E163" s="36"/>
      <c r="F163" s="35">
        <f t="shared" si="34"/>
        <v>0</v>
      </c>
      <c r="G163" s="36"/>
      <c r="H163" s="36"/>
      <c r="I163" s="36"/>
      <c r="J163" s="35">
        <f t="shared" si="27"/>
        <v>0</v>
      </c>
      <c r="K163" s="20"/>
    </row>
    <row r="164" spans="1:13" ht="54" customHeight="1" x14ac:dyDescent="0.25">
      <c r="A164" s="49" t="s">
        <v>151</v>
      </c>
      <c r="B164" s="36">
        <f t="shared" si="28"/>
        <v>5010956.09</v>
      </c>
      <c r="C164" s="36"/>
      <c r="D164" s="36"/>
      <c r="E164" s="36">
        <v>5010956.09</v>
      </c>
      <c r="F164" s="36">
        <f t="shared" si="34"/>
        <v>4900230</v>
      </c>
      <c r="G164" s="36"/>
      <c r="H164" s="36"/>
      <c r="I164" s="36">
        <v>4900230</v>
      </c>
      <c r="J164" s="36">
        <f t="shared" si="27"/>
        <v>110726.08999999985</v>
      </c>
      <c r="K164" s="20">
        <f>F164/B164*100</f>
        <v>97.790320090392171</v>
      </c>
    </row>
    <row r="165" spans="1:13" ht="58.8" customHeight="1" x14ac:dyDescent="0.25">
      <c r="A165" s="45" t="s">
        <v>130</v>
      </c>
      <c r="B165" s="36">
        <f t="shared" si="28"/>
        <v>5470461.7699999996</v>
      </c>
      <c r="C165" s="36">
        <f>C167</f>
        <v>0</v>
      </c>
      <c r="D165" s="36">
        <f t="shared" ref="D165:E165" si="37">D167</f>
        <v>0</v>
      </c>
      <c r="E165" s="36">
        <f t="shared" si="37"/>
        <v>5470461.7699999996</v>
      </c>
      <c r="F165" s="36">
        <f t="shared" si="34"/>
        <v>5470461.7699999996</v>
      </c>
      <c r="G165" s="36">
        <f>G167</f>
        <v>0</v>
      </c>
      <c r="H165" s="36">
        <f t="shared" ref="H165:I165" si="38">H167</f>
        <v>0</v>
      </c>
      <c r="I165" s="36">
        <f t="shared" si="38"/>
        <v>5470461.7699999996</v>
      </c>
      <c r="J165" s="36">
        <f t="shared" si="27"/>
        <v>0</v>
      </c>
      <c r="K165" s="20">
        <f>F165/B165*100</f>
        <v>100</v>
      </c>
    </row>
    <row r="166" spans="1:13" ht="30.6" x14ac:dyDescent="0.25">
      <c r="A166" s="42" t="s">
        <v>19</v>
      </c>
      <c r="B166" s="36">
        <f t="shared" si="28"/>
        <v>0</v>
      </c>
      <c r="C166" s="36"/>
      <c r="D166" s="36"/>
      <c r="E166" s="36"/>
      <c r="F166" s="36">
        <f t="shared" si="34"/>
        <v>0</v>
      </c>
      <c r="G166" s="36"/>
      <c r="H166" s="36"/>
      <c r="I166" s="36"/>
      <c r="J166" s="36">
        <f t="shared" si="27"/>
        <v>0</v>
      </c>
      <c r="K166" s="20"/>
    </row>
    <row r="167" spans="1:13" ht="49.2" x14ac:dyDescent="0.25">
      <c r="A167" s="49" t="s">
        <v>152</v>
      </c>
      <c r="B167" s="36">
        <f t="shared" si="28"/>
        <v>5470461.7699999996</v>
      </c>
      <c r="C167" s="36"/>
      <c r="D167" s="36"/>
      <c r="E167" s="36">
        <v>5470461.7699999996</v>
      </c>
      <c r="F167" s="36">
        <f t="shared" si="34"/>
        <v>5470461.7699999996</v>
      </c>
      <c r="G167" s="36"/>
      <c r="H167" s="36"/>
      <c r="I167" s="36">
        <v>5470461.7699999996</v>
      </c>
      <c r="J167" s="36">
        <f t="shared" si="27"/>
        <v>0</v>
      </c>
      <c r="K167" s="20">
        <f t="shared" ref="K167:K170" si="39">F167/B167*100</f>
        <v>100</v>
      </c>
    </row>
    <row r="168" spans="1:13" ht="30" x14ac:dyDescent="0.25">
      <c r="A168" s="56" t="s">
        <v>40</v>
      </c>
      <c r="B168" s="35">
        <f t="shared" si="28"/>
        <v>12572000</v>
      </c>
      <c r="C168" s="35">
        <f>C169+C177</f>
        <v>0</v>
      </c>
      <c r="D168" s="35">
        <f>D169+D177</f>
        <v>0</v>
      </c>
      <c r="E168" s="35">
        <f>E169+E177</f>
        <v>12572000</v>
      </c>
      <c r="F168" s="35">
        <f t="shared" ref="F168:F175" si="40">G168+H168+I168</f>
        <v>1880201.09</v>
      </c>
      <c r="G168" s="35">
        <f>G169+G177</f>
        <v>0</v>
      </c>
      <c r="H168" s="35">
        <f>H169+H177</f>
        <v>0</v>
      </c>
      <c r="I168" s="35">
        <f>I169+I177</f>
        <v>1880201.09</v>
      </c>
      <c r="J168" s="35">
        <f t="shared" si="27"/>
        <v>10691798.91</v>
      </c>
      <c r="K168" s="21">
        <f t="shared" si="39"/>
        <v>14.955465240216354</v>
      </c>
      <c r="L168" s="18"/>
      <c r="M168" s="3"/>
    </row>
    <row r="169" spans="1:13" ht="83.4" customHeight="1" x14ac:dyDescent="0.25">
      <c r="A169" s="40" t="s">
        <v>49</v>
      </c>
      <c r="B169" s="35">
        <f t="shared" si="28"/>
        <v>10700000</v>
      </c>
      <c r="C169" s="35">
        <f>C170+C173</f>
        <v>0</v>
      </c>
      <c r="D169" s="35">
        <f t="shared" ref="D169:E169" si="41">D170+D173</f>
        <v>0</v>
      </c>
      <c r="E169" s="35">
        <f t="shared" si="41"/>
        <v>10700000</v>
      </c>
      <c r="F169" s="35">
        <f t="shared" si="40"/>
        <v>8201.09</v>
      </c>
      <c r="G169" s="35">
        <f>G170+G173</f>
        <v>0</v>
      </c>
      <c r="H169" s="35">
        <f t="shared" ref="H169:I169" si="42">H170+H173</f>
        <v>0</v>
      </c>
      <c r="I169" s="35">
        <f t="shared" si="42"/>
        <v>8201.09</v>
      </c>
      <c r="J169" s="35">
        <f t="shared" si="27"/>
        <v>10691798.91</v>
      </c>
      <c r="K169" s="20">
        <f t="shared" si="39"/>
        <v>7.6645700934579439E-2</v>
      </c>
      <c r="L169" s="18"/>
      <c r="M169" s="3"/>
    </row>
    <row r="170" spans="1:13" ht="50.4" x14ac:dyDescent="0.25">
      <c r="A170" s="57" t="s">
        <v>59</v>
      </c>
      <c r="B170" s="35">
        <f t="shared" si="28"/>
        <v>5500000</v>
      </c>
      <c r="C170" s="36">
        <f>C172</f>
        <v>0</v>
      </c>
      <c r="D170" s="36">
        <f>D172</f>
        <v>0</v>
      </c>
      <c r="E170" s="36">
        <f>E172</f>
        <v>5500000</v>
      </c>
      <c r="F170" s="36">
        <f t="shared" si="40"/>
        <v>8201.09</v>
      </c>
      <c r="G170" s="36">
        <f>G172</f>
        <v>0</v>
      </c>
      <c r="H170" s="36">
        <f>H172</f>
        <v>0</v>
      </c>
      <c r="I170" s="36">
        <f>I172</f>
        <v>8201.09</v>
      </c>
      <c r="J170" s="35">
        <f t="shared" si="27"/>
        <v>5491798.9100000001</v>
      </c>
      <c r="K170" s="20">
        <f t="shared" si="39"/>
        <v>0.14911072727272728</v>
      </c>
      <c r="L170" s="18"/>
      <c r="M170" s="3"/>
    </row>
    <row r="171" spans="1:13" ht="30.6" x14ac:dyDescent="0.25">
      <c r="A171" s="58" t="s">
        <v>19</v>
      </c>
      <c r="B171" s="35">
        <f t="shared" si="28"/>
        <v>0</v>
      </c>
      <c r="C171" s="36"/>
      <c r="D171" s="36"/>
      <c r="E171" s="36"/>
      <c r="F171" s="35">
        <f t="shared" si="40"/>
        <v>0</v>
      </c>
      <c r="G171" s="36"/>
      <c r="H171" s="36"/>
      <c r="I171" s="36"/>
      <c r="J171" s="35">
        <f t="shared" si="27"/>
        <v>0</v>
      </c>
      <c r="K171" s="20"/>
      <c r="L171" s="18"/>
      <c r="M171" s="3"/>
    </row>
    <row r="172" spans="1:13" ht="49.2" x14ac:dyDescent="0.25">
      <c r="A172" s="49" t="s">
        <v>74</v>
      </c>
      <c r="B172" s="36">
        <f t="shared" si="28"/>
        <v>5500000</v>
      </c>
      <c r="C172" s="36"/>
      <c r="D172" s="36"/>
      <c r="E172" s="36">
        <v>5500000</v>
      </c>
      <c r="F172" s="36">
        <f t="shared" si="40"/>
        <v>8201.09</v>
      </c>
      <c r="G172" s="36"/>
      <c r="H172" s="36"/>
      <c r="I172" s="36">
        <v>8201.09</v>
      </c>
      <c r="J172" s="36">
        <f t="shared" si="27"/>
        <v>5491798.9100000001</v>
      </c>
      <c r="K172" s="20">
        <f>F172/B172*100</f>
        <v>0.14911072727272728</v>
      </c>
      <c r="L172" s="18"/>
      <c r="M172" s="3"/>
    </row>
    <row r="173" spans="1:13" ht="51" customHeight="1" x14ac:dyDescent="0.25">
      <c r="A173" s="45" t="s">
        <v>153</v>
      </c>
      <c r="B173" s="36">
        <f t="shared" si="28"/>
        <v>5200000</v>
      </c>
      <c r="C173" s="36">
        <f>C175+C176</f>
        <v>0</v>
      </c>
      <c r="D173" s="36">
        <f>D175+D176</f>
        <v>0</v>
      </c>
      <c r="E173" s="36">
        <f>E175+E176</f>
        <v>5200000</v>
      </c>
      <c r="F173" s="36">
        <f t="shared" si="40"/>
        <v>0</v>
      </c>
      <c r="G173" s="36">
        <f>G175+G176</f>
        <v>0</v>
      </c>
      <c r="H173" s="36">
        <f>H175+H176</f>
        <v>0</v>
      </c>
      <c r="I173" s="36">
        <f>I175+I176</f>
        <v>0</v>
      </c>
      <c r="J173" s="36">
        <f t="shared" si="27"/>
        <v>5200000</v>
      </c>
      <c r="K173" s="20">
        <f>F173/B173*100</f>
        <v>0</v>
      </c>
      <c r="L173" s="18"/>
      <c r="M173" s="3"/>
    </row>
    <row r="174" spans="1:13" ht="30.6" x14ac:dyDescent="0.25">
      <c r="A174" s="42" t="s">
        <v>19</v>
      </c>
      <c r="B174" s="36">
        <f t="shared" si="28"/>
        <v>0</v>
      </c>
      <c r="C174" s="36"/>
      <c r="D174" s="36"/>
      <c r="E174" s="36"/>
      <c r="F174" s="36">
        <f t="shared" si="40"/>
        <v>0</v>
      </c>
      <c r="G174" s="36"/>
      <c r="H174" s="36"/>
      <c r="I174" s="36"/>
      <c r="J174" s="36">
        <f t="shared" si="27"/>
        <v>0</v>
      </c>
      <c r="K174" s="20"/>
      <c r="L174" s="18"/>
      <c r="M174" s="3"/>
    </row>
    <row r="175" spans="1:13" ht="49.2" x14ac:dyDescent="0.25">
      <c r="A175" s="43" t="s">
        <v>225</v>
      </c>
      <c r="B175" s="36">
        <f t="shared" si="28"/>
        <v>740000</v>
      </c>
      <c r="C175" s="36"/>
      <c r="D175" s="36"/>
      <c r="E175" s="36">
        <v>740000</v>
      </c>
      <c r="F175" s="36">
        <f t="shared" si="40"/>
        <v>0</v>
      </c>
      <c r="G175" s="36"/>
      <c r="H175" s="36"/>
      <c r="I175" s="36"/>
      <c r="J175" s="36">
        <f t="shared" si="27"/>
        <v>740000</v>
      </c>
      <c r="K175" s="20">
        <f>F175/B175*100</f>
        <v>0</v>
      </c>
      <c r="L175" s="18"/>
      <c r="M175" s="3"/>
    </row>
    <row r="176" spans="1:13" ht="30.6" x14ac:dyDescent="0.25">
      <c r="A176" s="43" t="s">
        <v>214</v>
      </c>
      <c r="B176" s="36">
        <f t="shared" si="28"/>
        <v>4460000</v>
      </c>
      <c r="C176" s="36"/>
      <c r="D176" s="36"/>
      <c r="E176" s="36">
        <v>4460000</v>
      </c>
      <c r="F176" s="36"/>
      <c r="G176" s="36"/>
      <c r="H176" s="36"/>
      <c r="I176" s="36"/>
      <c r="J176" s="36">
        <f t="shared" si="27"/>
        <v>4460000</v>
      </c>
      <c r="K176" s="20">
        <f>F176/B176*100</f>
        <v>0</v>
      </c>
      <c r="L176" s="18"/>
      <c r="M176" s="3"/>
    </row>
    <row r="177" spans="1:13" ht="81.599999999999994" customHeight="1" x14ac:dyDescent="0.25">
      <c r="A177" s="40" t="s">
        <v>54</v>
      </c>
      <c r="B177" s="35">
        <f t="shared" si="28"/>
        <v>1872000</v>
      </c>
      <c r="C177" s="35">
        <f>C178</f>
        <v>0</v>
      </c>
      <c r="D177" s="35">
        <f>D178</f>
        <v>0</v>
      </c>
      <c r="E177" s="35">
        <f>E178</f>
        <v>1872000</v>
      </c>
      <c r="F177" s="35">
        <f>G177+H177+I177</f>
        <v>1872000</v>
      </c>
      <c r="G177" s="35">
        <f>G178</f>
        <v>0</v>
      </c>
      <c r="H177" s="35">
        <f>H178</f>
        <v>0</v>
      </c>
      <c r="I177" s="35">
        <f>I178</f>
        <v>1872000</v>
      </c>
      <c r="J177" s="35">
        <f t="shared" si="27"/>
        <v>0</v>
      </c>
      <c r="K177" s="21">
        <f>F177/B177*100</f>
        <v>100</v>
      </c>
      <c r="L177" s="18"/>
      <c r="M177" s="3"/>
    </row>
    <row r="178" spans="1:13" ht="50.4" x14ac:dyDescent="0.25">
      <c r="A178" s="57" t="s">
        <v>55</v>
      </c>
      <c r="B178" s="36">
        <f t="shared" si="28"/>
        <v>1872000</v>
      </c>
      <c r="C178" s="36">
        <f>C180</f>
        <v>0</v>
      </c>
      <c r="D178" s="36">
        <f>D180</f>
        <v>0</v>
      </c>
      <c r="E178" s="36">
        <f>E180</f>
        <v>1872000</v>
      </c>
      <c r="F178" s="36">
        <f>G178+H178+I178</f>
        <v>1872000</v>
      </c>
      <c r="G178" s="36">
        <f>G180</f>
        <v>0</v>
      </c>
      <c r="H178" s="36">
        <f>H180</f>
        <v>0</v>
      </c>
      <c r="I178" s="36">
        <f>I180</f>
        <v>1872000</v>
      </c>
      <c r="J178" s="36">
        <f t="shared" si="27"/>
        <v>0</v>
      </c>
      <c r="K178" s="20">
        <f>F178/B178*100</f>
        <v>100</v>
      </c>
      <c r="L178" s="18"/>
      <c r="M178" s="3"/>
    </row>
    <row r="179" spans="1:13" ht="30.6" x14ac:dyDescent="0.25">
      <c r="A179" s="58" t="s">
        <v>19</v>
      </c>
      <c r="B179" s="36">
        <f t="shared" si="28"/>
        <v>0</v>
      </c>
      <c r="C179" s="36"/>
      <c r="D179" s="36"/>
      <c r="E179" s="36"/>
      <c r="F179" s="36">
        <f>G179+H179+I179</f>
        <v>0</v>
      </c>
      <c r="G179" s="36"/>
      <c r="H179" s="36"/>
      <c r="I179" s="36"/>
      <c r="J179" s="36">
        <f t="shared" si="27"/>
        <v>0</v>
      </c>
      <c r="K179" s="20"/>
      <c r="L179" s="18"/>
      <c r="M179" s="3"/>
    </row>
    <row r="180" spans="1:13" ht="30.6" x14ac:dyDescent="0.25">
      <c r="A180" s="49" t="s">
        <v>75</v>
      </c>
      <c r="B180" s="36">
        <f t="shared" si="28"/>
        <v>1872000</v>
      </c>
      <c r="C180" s="36"/>
      <c r="D180" s="36"/>
      <c r="E180" s="36">
        <v>1872000</v>
      </c>
      <c r="F180" s="36">
        <f>G180+H180+I180</f>
        <v>1872000</v>
      </c>
      <c r="G180" s="36"/>
      <c r="H180" s="36"/>
      <c r="I180" s="36">
        <v>1872000</v>
      </c>
      <c r="J180" s="36">
        <f t="shared" ref="J180:J184" si="43">B180-F180</f>
        <v>0</v>
      </c>
      <c r="K180" s="20">
        <f>F180/B180*100</f>
        <v>100</v>
      </c>
      <c r="L180" s="18"/>
      <c r="M180" s="3"/>
    </row>
    <row r="181" spans="1:13" ht="30" x14ac:dyDescent="0.25">
      <c r="A181" s="60" t="s">
        <v>39</v>
      </c>
      <c r="B181" s="33">
        <f t="shared" ref="B181:I182" si="44">B182</f>
        <v>180235522.77000001</v>
      </c>
      <c r="C181" s="33">
        <f t="shared" si="44"/>
        <v>163196500</v>
      </c>
      <c r="D181" s="33">
        <f t="shared" si="44"/>
        <v>1318700</v>
      </c>
      <c r="E181" s="33">
        <f t="shared" si="44"/>
        <v>15720322.77</v>
      </c>
      <c r="F181" s="33">
        <f t="shared" si="44"/>
        <v>60185821.910000004</v>
      </c>
      <c r="G181" s="33">
        <f t="shared" si="44"/>
        <v>59067012.450000003</v>
      </c>
      <c r="H181" s="33">
        <f t="shared" si="44"/>
        <v>475259.03</v>
      </c>
      <c r="I181" s="33">
        <f t="shared" si="44"/>
        <v>643550.43000000005</v>
      </c>
      <c r="J181" s="33">
        <f t="shared" si="43"/>
        <v>120049700.86000001</v>
      </c>
      <c r="K181" s="19">
        <f>F181/B181*100</f>
        <v>33.392874492784429</v>
      </c>
      <c r="L181" s="18"/>
      <c r="M181" s="3"/>
    </row>
    <row r="182" spans="1:13" ht="49.2" x14ac:dyDescent="0.25">
      <c r="A182" s="74" t="s">
        <v>37</v>
      </c>
      <c r="B182" s="35">
        <f>C182+D182+E182</f>
        <v>180235522.77000001</v>
      </c>
      <c r="C182" s="35">
        <f>C183</f>
        <v>163196500</v>
      </c>
      <c r="D182" s="35">
        <f t="shared" si="44"/>
        <v>1318700</v>
      </c>
      <c r="E182" s="35">
        <f t="shared" si="44"/>
        <v>15720322.77</v>
      </c>
      <c r="F182" s="35">
        <f t="shared" ref="F182:F191" si="45">G182+H182+I182</f>
        <v>60185821.910000004</v>
      </c>
      <c r="G182" s="35">
        <f>G183</f>
        <v>59067012.450000003</v>
      </c>
      <c r="H182" s="35">
        <f t="shared" si="44"/>
        <v>475259.03</v>
      </c>
      <c r="I182" s="35">
        <f t="shared" si="44"/>
        <v>643550.43000000005</v>
      </c>
      <c r="J182" s="35">
        <f t="shared" si="43"/>
        <v>120049700.86000001</v>
      </c>
      <c r="K182" s="21">
        <f>F182/B182*100</f>
        <v>33.392874492784429</v>
      </c>
      <c r="L182" s="18"/>
      <c r="M182" s="3"/>
    </row>
    <row r="183" spans="1:13" ht="80.400000000000006" customHeight="1" x14ac:dyDescent="0.25">
      <c r="A183" s="40" t="s">
        <v>49</v>
      </c>
      <c r="B183" s="35">
        <f>C183+D183+E183</f>
        <v>180235522.77000001</v>
      </c>
      <c r="C183" s="35">
        <f>C184+C191+C198+C201+C204</f>
        <v>163196500</v>
      </c>
      <c r="D183" s="35">
        <f>D184+D191+D198+D201+D204</f>
        <v>1318700</v>
      </c>
      <c r="E183" s="35">
        <f>E184+E191+E198+E201+E204</f>
        <v>15720322.77</v>
      </c>
      <c r="F183" s="35">
        <f t="shared" si="45"/>
        <v>60185821.910000004</v>
      </c>
      <c r="G183" s="35">
        <f>G184+G191+G198+G201+G204</f>
        <v>59067012.450000003</v>
      </c>
      <c r="H183" s="35">
        <f>H184+H191+H198+H201+H204</f>
        <v>475259.03</v>
      </c>
      <c r="I183" s="35">
        <f>I184+I191+I198+I201+I204</f>
        <v>643550.43000000005</v>
      </c>
      <c r="J183" s="35">
        <f t="shared" si="43"/>
        <v>120049700.86000001</v>
      </c>
      <c r="K183" s="21">
        <f>F183/B183*100</f>
        <v>33.392874492784429</v>
      </c>
      <c r="L183" s="18"/>
      <c r="M183" s="3"/>
    </row>
    <row r="184" spans="1:13" ht="109.2" customHeight="1" x14ac:dyDescent="0.25">
      <c r="A184" s="44" t="s">
        <v>43</v>
      </c>
      <c r="B184" s="36">
        <f>C184+D184+E184</f>
        <v>140257800</v>
      </c>
      <c r="C184" s="36">
        <f>C186+C187+C188+C189+C190</f>
        <v>137451200</v>
      </c>
      <c r="D184" s="36">
        <f>D186+D187+D188+D189+D190</f>
        <v>1110700</v>
      </c>
      <c r="E184" s="36">
        <f>E186+E187+E188+E189+E190</f>
        <v>1695900</v>
      </c>
      <c r="F184" s="36">
        <f t="shared" si="45"/>
        <v>59661603.640000001</v>
      </c>
      <c r="G184" s="36">
        <f>G186+G187+G188+G189+G190</f>
        <v>59067012.450000003</v>
      </c>
      <c r="H184" s="36">
        <f>H186+H187+H188+H189+H190</f>
        <v>475259.03</v>
      </c>
      <c r="I184" s="36">
        <f>I186+I187+I188+I189+I190</f>
        <v>119332.16</v>
      </c>
      <c r="J184" s="36">
        <f t="shared" si="43"/>
        <v>80596196.359999999</v>
      </c>
      <c r="K184" s="20">
        <f>F184/B184*100</f>
        <v>42.537102136209185</v>
      </c>
      <c r="L184" s="18"/>
      <c r="M184" s="3"/>
    </row>
    <row r="185" spans="1:13" ht="30.6" x14ac:dyDescent="0.25">
      <c r="A185" s="58" t="s">
        <v>19</v>
      </c>
      <c r="B185" s="36"/>
      <c r="C185" s="36"/>
      <c r="D185" s="36"/>
      <c r="E185" s="36"/>
      <c r="F185" s="36">
        <f t="shared" si="45"/>
        <v>0</v>
      </c>
      <c r="G185" s="36"/>
      <c r="H185" s="36"/>
      <c r="I185" s="36"/>
      <c r="J185" s="36"/>
      <c r="K185" s="20"/>
      <c r="L185" s="18"/>
      <c r="M185" s="3"/>
    </row>
    <row r="186" spans="1:13" ht="50.4" x14ac:dyDescent="0.25">
      <c r="A186" s="61" t="s">
        <v>76</v>
      </c>
      <c r="B186" s="36">
        <f t="shared" ref="B186:B191" si="46">C186+D186+E186</f>
        <v>1143900</v>
      </c>
      <c r="C186" s="36"/>
      <c r="D186" s="36"/>
      <c r="E186" s="36">
        <v>1143900</v>
      </c>
      <c r="F186" s="36">
        <f t="shared" si="45"/>
        <v>0</v>
      </c>
      <c r="G186" s="36"/>
      <c r="H186" s="36"/>
      <c r="I186" s="36"/>
      <c r="J186" s="36">
        <f t="shared" ref="J186:J245" si="47">B186-F186</f>
        <v>1143900</v>
      </c>
      <c r="K186" s="20">
        <f t="shared" ref="K186:K191" si="48">F186/B186*100</f>
        <v>0</v>
      </c>
      <c r="L186" s="18"/>
      <c r="M186" s="3"/>
    </row>
    <row r="187" spans="1:13" ht="49.8" x14ac:dyDescent="0.25">
      <c r="A187" s="61" t="s">
        <v>77</v>
      </c>
      <c r="B187" s="36">
        <f t="shared" si="46"/>
        <v>274300</v>
      </c>
      <c r="C187" s="36"/>
      <c r="D187" s="36"/>
      <c r="E187" s="36">
        <v>274300</v>
      </c>
      <c r="F187" s="36">
        <f t="shared" si="45"/>
        <v>0</v>
      </c>
      <c r="G187" s="36"/>
      <c r="H187" s="36"/>
      <c r="I187" s="36"/>
      <c r="J187" s="36">
        <f t="shared" si="47"/>
        <v>274300</v>
      </c>
      <c r="K187" s="20">
        <f t="shared" si="48"/>
        <v>0</v>
      </c>
      <c r="L187" s="18"/>
      <c r="M187" s="3"/>
    </row>
    <row r="188" spans="1:13" ht="49.2" x14ac:dyDescent="0.25">
      <c r="A188" s="49" t="s">
        <v>178</v>
      </c>
      <c r="B188" s="36">
        <f t="shared" si="46"/>
        <v>277700</v>
      </c>
      <c r="C188" s="36"/>
      <c r="D188" s="36"/>
      <c r="E188" s="36">
        <v>277700</v>
      </c>
      <c r="F188" s="36">
        <f t="shared" si="45"/>
        <v>119332.16</v>
      </c>
      <c r="G188" s="36"/>
      <c r="H188" s="36"/>
      <c r="I188" s="36">
        <v>119332.16</v>
      </c>
      <c r="J188" s="36">
        <f t="shared" si="47"/>
        <v>158367.84</v>
      </c>
      <c r="K188" s="20">
        <f t="shared" si="48"/>
        <v>42.971609650702199</v>
      </c>
      <c r="L188" s="18"/>
      <c r="M188" s="3"/>
    </row>
    <row r="189" spans="1:13" ht="49.2" x14ac:dyDescent="0.25">
      <c r="A189" s="49" t="s">
        <v>179</v>
      </c>
      <c r="B189" s="36">
        <f t="shared" si="46"/>
        <v>1110700</v>
      </c>
      <c r="C189" s="36"/>
      <c r="D189" s="36">
        <v>1110700</v>
      </c>
      <c r="E189" s="36"/>
      <c r="F189" s="36">
        <f t="shared" si="45"/>
        <v>475259.03</v>
      </c>
      <c r="G189" s="36"/>
      <c r="H189" s="36">
        <v>475259.03</v>
      </c>
      <c r="I189" s="36"/>
      <c r="J189" s="36">
        <f t="shared" si="47"/>
        <v>635440.97</v>
      </c>
      <c r="K189" s="20">
        <f t="shared" si="48"/>
        <v>42.789144683532911</v>
      </c>
      <c r="L189" s="18"/>
      <c r="M189" s="3"/>
    </row>
    <row r="190" spans="1:13" ht="49.2" x14ac:dyDescent="0.25">
      <c r="A190" s="49" t="s">
        <v>180</v>
      </c>
      <c r="B190" s="36">
        <f t="shared" si="46"/>
        <v>137451200</v>
      </c>
      <c r="C190" s="36">
        <v>137451200</v>
      </c>
      <c r="D190" s="36"/>
      <c r="E190" s="36"/>
      <c r="F190" s="36">
        <f t="shared" si="45"/>
        <v>59067012.450000003</v>
      </c>
      <c r="G190" s="36">
        <v>59067012.450000003</v>
      </c>
      <c r="H190" s="36"/>
      <c r="I190" s="36"/>
      <c r="J190" s="36">
        <f t="shared" si="47"/>
        <v>78384187.549999997</v>
      </c>
      <c r="K190" s="20">
        <f t="shared" si="48"/>
        <v>42.973078772684417</v>
      </c>
      <c r="L190" s="18"/>
      <c r="M190" s="3"/>
    </row>
    <row r="191" spans="1:13" ht="126" x14ac:dyDescent="0.25">
      <c r="A191" s="44" t="s">
        <v>38</v>
      </c>
      <c r="B191" s="36">
        <f t="shared" si="46"/>
        <v>27007720</v>
      </c>
      <c r="C191" s="36">
        <f>C193+C194+C195+C196+C197</f>
        <v>25745300</v>
      </c>
      <c r="D191" s="36">
        <f>D193+D194+D195+D196+D197</f>
        <v>208000</v>
      </c>
      <c r="E191" s="36">
        <f>E193+E194+E195+E196+E197</f>
        <v>1054420</v>
      </c>
      <c r="F191" s="36">
        <f t="shared" si="45"/>
        <v>524218.27</v>
      </c>
      <c r="G191" s="36">
        <f>G193+G194+G195+G196+G197</f>
        <v>0</v>
      </c>
      <c r="H191" s="36">
        <f>H193+H194+H195+H196+H197</f>
        <v>0</v>
      </c>
      <c r="I191" s="36">
        <f>I193+I194+I195+I196+I197</f>
        <v>524218.27</v>
      </c>
      <c r="J191" s="36">
        <f t="shared" si="47"/>
        <v>26483501.73</v>
      </c>
      <c r="K191" s="20">
        <f t="shared" si="48"/>
        <v>1.9409941675935622</v>
      </c>
      <c r="L191" s="18"/>
      <c r="M191" s="3"/>
    </row>
    <row r="192" spans="1:13" ht="30.6" x14ac:dyDescent="0.25">
      <c r="A192" s="58" t="s">
        <v>19</v>
      </c>
      <c r="B192" s="36"/>
      <c r="C192" s="36"/>
      <c r="D192" s="36"/>
      <c r="E192" s="36"/>
      <c r="F192" s="36"/>
      <c r="G192" s="36"/>
      <c r="H192" s="36"/>
      <c r="I192" s="36"/>
      <c r="J192" s="36">
        <f t="shared" si="47"/>
        <v>0</v>
      </c>
      <c r="K192" s="20"/>
      <c r="L192" s="18"/>
      <c r="M192" s="3"/>
    </row>
    <row r="193" spans="1:13" ht="50.4" x14ac:dyDescent="0.25">
      <c r="A193" s="61" t="s">
        <v>119</v>
      </c>
      <c r="B193" s="36">
        <f t="shared" ref="B193:B206" si="49">C193+D193+E193</f>
        <v>614100</v>
      </c>
      <c r="C193" s="36"/>
      <c r="D193" s="36"/>
      <c r="E193" s="36">
        <v>614100</v>
      </c>
      <c r="F193" s="36">
        <f t="shared" ref="F193:F206" si="50">G193+H193+I193</f>
        <v>298527.5</v>
      </c>
      <c r="G193" s="36"/>
      <c r="H193" s="36"/>
      <c r="I193" s="36">
        <v>298527.5</v>
      </c>
      <c r="J193" s="36">
        <f t="shared" si="47"/>
        <v>315572.5</v>
      </c>
      <c r="K193" s="20">
        <f t="shared" ref="K193:K198" si="51">F193/B193*100</f>
        <v>48.612196710633448</v>
      </c>
      <c r="L193" s="18"/>
      <c r="M193" s="3"/>
    </row>
    <row r="194" spans="1:13" ht="50.4" x14ac:dyDescent="0.25">
      <c r="A194" s="61" t="s">
        <v>154</v>
      </c>
      <c r="B194" s="36">
        <f t="shared" si="49"/>
        <v>388320</v>
      </c>
      <c r="C194" s="36"/>
      <c r="D194" s="36"/>
      <c r="E194" s="36">
        <v>388320</v>
      </c>
      <c r="F194" s="36">
        <f t="shared" si="50"/>
        <v>225690.77</v>
      </c>
      <c r="G194" s="36"/>
      <c r="H194" s="36"/>
      <c r="I194" s="36">
        <v>225690.77</v>
      </c>
      <c r="J194" s="36">
        <f t="shared" si="47"/>
        <v>162629.23000000001</v>
      </c>
      <c r="K194" s="20">
        <f t="shared" si="51"/>
        <v>58.119790379068803</v>
      </c>
      <c r="L194" s="18"/>
      <c r="M194" s="3"/>
    </row>
    <row r="195" spans="1:13" ht="49.2" x14ac:dyDescent="0.25">
      <c r="A195" s="49" t="s">
        <v>181</v>
      </c>
      <c r="B195" s="36">
        <f t="shared" si="49"/>
        <v>52000</v>
      </c>
      <c r="C195" s="36"/>
      <c r="D195" s="36"/>
      <c r="E195" s="36">
        <v>52000</v>
      </c>
      <c r="F195" s="36">
        <f t="shared" si="50"/>
        <v>0</v>
      </c>
      <c r="G195" s="36"/>
      <c r="H195" s="36"/>
      <c r="I195" s="36"/>
      <c r="J195" s="36">
        <f t="shared" si="47"/>
        <v>52000</v>
      </c>
      <c r="K195" s="20">
        <f t="shared" si="51"/>
        <v>0</v>
      </c>
      <c r="L195" s="18"/>
      <c r="M195" s="3"/>
    </row>
    <row r="196" spans="1:13" ht="49.2" x14ac:dyDescent="0.25">
      <c r="A196" s="49" t="s">
        <v>182</v>
      </c>
      <c r="B196" s="36">
        <f t="shared" si="49"/>
        <v>208000</v>
      </c>
      <c r="C196" s="36"/>
      <c r="D196" s="36">
        <v>208000</v>
      </c>
      <c r="E196" s="36"/>
      <c r="F196" s="36">
        <f t="shared" si="50"/>
        <v>0</v>
      </c>
      <c r="G196" s="36"/>
      <c r="H196" s="36"/>
      <c r="I196" s="36"/>
      <c r="J196" s="36">
        <f t="shared" si="47"/>
        <v>208000</v>
      </c>
      <c r="K196" s="20">
        <f t="shared" si="51"/>
        <v>0</v>
      </c>
      <c r="L196" s="18"/>
      <c r="M196" s="3"/>
    </row>
    <row r="197" spans="1:13" ht="49.2" x14ac:dyDescent="0.25">
      <c r="A197" s="49" t="s">
        <v>183</v>
      </c>
      <c r="B197" s="36">
        <f t="shared" si="49"/>
        <v>25745300</v>
      </c>
      <c r="C197" s="36">
        <v>25745300</v>
      </c>
      <c r="D197" s="36"/>
      <c r="E197" s="36"/>
      <c r="F197" s="36">
        <f t="shared" si="50"/>
        <v>0</v>
      </c>
      <c r="G197" s="36"/>
      <c r="H197" s="36"/>
      <c r="I197" s="36"/>
      <c r="J197" s="36">
        <f t="shared" si="47"/>
        <v>25745300</v>
      </c>
      <c r="K197" s="20">
        <f t="shared" si="51"/>
        <v>0</v>
      </c>
      <c r="L197" s="18"/>
      <c r="M197" s="3"/>
    </row>
    <row r="198" spans="1:13" ht="100.8" x14ac:dyDescent="0.25">
      <c r="A198" s="57" t="s">
        <v>32</v>
      </c>
      <c r="B198" s="36">
        <f t="shared" si="49"/>
        <v>1000000</v>
      </c>
      <c r="C198" s="36">
        <f>C200</f>
        <v>0</v>
      </c>
      <c r="D198" s="36">
        <f>D200</f>
        <v>0</v>
      </c>
      <c r="E198" s="36">
        <f>E200</f>
        <v>1000000</v>
      </c>
      <c r="F198" s="36">
        <f t="shared" si="50"/>
        <v>0</v>
      </c>
      <c r="G198" s="36">
        <f>G200</f>
        <v>0</v>
      </c>
      <c r="H198" s="36">
        <f>H200</f>
        <v>0</v>
      </c>
      <c r="I198" s="36">
        <f>I200</f>
        <v>0</v>
      </c>
      <c r="J198" s="36">
        <f t="shared" si="47"/>
        <v>1000000</v>
      </c>
      <c r="K198" s="20">
        <f t="shared" si="51"/>
        <v>0</v>
      </c>
      <c r="L198" s="18"/>
      <c r="M198" s="3"/>
    </row>
    <row r="199" spans="1:13" ht="30.6" x14ac:dyDescent="0.25">
      <c r="A199" s="58" t="s">
        <v>19</v>
      </c>
      <c r="B199" s="36">
        <f t="shared" si="49"/>
        <v>0</v>
      </c>
      <c r="C199" s="36"/>
      <c r="D199" s="36"/>
      <c r="E199" s="36"/>
      <c r="F199" s="36">
        <f t="shared" si="50"/>
        <v>0</v>
      </c>
      <c r="G199" s="36"/>
      <c r="H199" s="36"/>
      <c r="I199" s="36"/>
      <c r="J199" s="36">
        <f t="shared" si="47"/>
        <v>0</v>
      </c>
      <c r="K199" s="20"/>
      <c r="L199" s="18"/>
      <c r="M199" s="3"/>
    </row>
    <row r="200" spans="1:13" ht="49.2" x14ac:dyDescent="0.25">
      <c r="A200" s="49" t="s">
        <v>155</v>
      </c>
      <c r="B200" s="36">
        <f t="shared" si="49"/>
        <v>1000000</v>
      </c>
      <c r="C200" s="36"/>
      <c r="D200" s="36"/>
      <c r="E200" s="36">
        <v>1000000</v>
      </c>
      <c r="F200" s="36">
        <f t="shared" si="50"/>
        <v>0</v>
      </c>
      <c r="G200" s="36"/>
      <c r="H200" s="36"/>
      <c r="I200" s="36"/>
      <c r="J200" s="36">
        <f t="shared" si="47"/>
        <v>1000000</v>
      </c>
      <c r="K200" s="20">
        <f>F200/B200*100</f>
        <v>0</v>
      </c>
      <c r="L200" s="18"/>
      <c r="M200" s="3"/>
    </row>
    <row r="201" spans="1:13" ht="81.599999999999994" customHeight="1" x14ac:dyDescent="0.25">
      <c r="A201" s="57" t="s">
        <v>156</v>
      </c>
      <c r="B201" s="36">
        <f t="shared" si="49"/>
        <v>3650000</v>
      </c>
      <c r="C201" s="36">
        <f>C203</f>
        <v>0</v>
      </c>
      <c r="D201" s="36">
        <f>D203</f>
        <v>0</v>
      </c>
      <c r="E201" s="36">
        <f>E203</f>
        <v>3650000</v>
      </c>
      <c r="F201" s="36">
        <f t="shared" si="50"/>
        <v>0</v>
      </c>
      <c r="G201" s="36">
        <f>G203</f>
        <v>0</v>
      </c>
      <c r="H201" s="36">
        <f>H203</f>
        <v>0</v>
      </c>
      <c r="I201" s="36">
        <f>I203</f>
        <v>0</v>
      </c>
      <c r="J201" s="36">
        <f t="shared" si="47"/>
        <v>3650000</v>
      </c>
      <c r="K201" s="20">
        <f>F201/B201*100</f>
        <v>0</v>
      </c>
      <c r="L201" s="18"/>
      <c r="M201" s="3"/>
    </row>
    <row r="202" spans="1:13" ht="30.6" x14ac:dyDescent="0.25">
      <c r="A202" s="58" t="s">
        <v>19</v>
      </c>
      <c r="B202" s="36">
        <f t="shared" si="49"/>
        <v>0</v>
      </c>
      <c r="C202" s="36"/>
      <c r="D202" s="36"/>
      <c r="E202" s="36"/>
      <c r="F202" s="36">
        <f t="shared" si="50"/>
        <v>0</v>
      </c>
      <c r="G202" s="36"/>
      <c r="H202" s="36"/>
      <c r="I202" s="36"/>
      <c r="J202" s="36">
        <f t="shared" si="47"/>
        <v>0</v>
      </c>
      <c r="K202" s="20"/>
      <c r="L202" s="18"/>
      <c r="M202" s="3"/>
    </row>
    <row r="203" spans="1:13" ht="49.2" x14ac:dyDescent="0.25">
      <c r="A203" s="49" t="s">
        <v>78</v>
      </c>
      <c r="B203" s="36">
        <f t="shared" si="49"/>
        <v>3650000</v>
      </c>
      <c r="C203" s="36"/>
      <c r="D203" s="36"/>
      <c r="E203" s="36">
        <v>3650000</v>
      </c>
      <c r="F203" s="36">
        <f t="shared" si="50"/>
        <v>0</v>
      </c>
      <c r="G203" s="36"/>
      <c r="H203" s="36"/>
      <c r="I203" s="36"/>
      <c r="J203" s="36">
        <f t="shared" si="47"/>
        <v>3650000</v>
      </c>
      <c r="K203" s="20">
        <f>F203/B203*100</f>
        <v>0</v>
      </c>
      <c r="L203" s="18"/>
      <c r="M203" s="3"/>
    </row>
    <row r="204" spans="1:13" ht="75.599999999999994" x14ac:dyDescent="0.25">
      <c r="A204" s="57" t="s">
        <v>213</v>
      </c>
      <c r="B204" s="36">
        <f t="shared" si="49"/>
        <v>8320002.7699999996</v>
      </c>
      <c r="C204" s="36">
        <f>C206</f>
        <v>0</v>
      </c>
      <c r="D204" s="36">
        <f>D206</f>
        <v>0</v>
      </c>
      <c r="E204" s="36">
        <f>E206</f>
        <v>8320002.7699999996</v>
      </c>
      <c r="F204" s="36">
        <f t="shared" si="50"/>
        <v>0</v>
      </c>
      <c r="G204" s="36">
        <f>G206</f>
        <v>0</v>
      </c>
      <c r="H204" s="36">
        <f>H206</f>
        <v>0</v>
      </c>
      <c r="I204" s="36">
        <f>I206</f>
        <v>0</v>
      </c>
      <c r="J204" s="36">
        <f t="shared" si="47"/>
        <v>8320002.7699999996</v>
      </c>
      <c r="K204" s="20">
        <f>F204/B204*100</f>
        <v>0</v>
      </c>
      <c r="L204" s="18"/>
      <c r="M204" s="3"/>
    </row>
    <row r="205" spans="1:13" ht="30.6" x14ac:dyDescent="0.25">
      <c r="A205" s="58" t="s">
        <v>19</v>
      </c>
      <c r="B205" s="36">
        <f t="shared" si="49"/>
        <v>0</v>
      </c>
      <c r="C205" s="36"/>
      <c r="D205" s="36"/>
      <c r="E205" s="36"/>
      <c r="F205" s="36">
        <f t="shared" si="50"/>
        <v>0</v>
      </c>
      <c r="G205" s="36"/>
      <c r="H205" s="36"/>
      <c r="I205" s="36"/>
      <c r="J205" s="36">
        <f t="shared" si="47"/>
        <v>0</v>
      </c>
      <c r="K205" s="20"/>
      <c r="L205" s="18"/>
      <c r="M205" s="3"/>
    </row>
    <row r="206" spans="1:13" ht="49.2" x14ac:dyDescent="0.25">
      <c r="A206" s="49" t="s">
        <v>79</v>
      </c>
      <c r="B206" s="36">
        <f t="shared" si="49"/>
        <v>8320002.7699999996</v>
      </c>
      <c r="C206" s="36"/>
      <c r="D206" s="36"/>
      <c r="E206" s="36">
        <v>8320002.7699999996</v>
      </c>
      <c r="F206" s="36">
        <f t="shared" si="50"/>
        <v>0</v>
      </c>
      <c r="G206" s="36"/>
      <c r="H206" s="36"/>
      <c r="I206" s="36"/>
      <c r="J206" s="36">
        <f t="shared" si="47"/>
        <v>8320002.7699999996</v>
      </c>
      <c r="K206" s="20">
        <f>F206/B206*100</f>
        <v>0</v>
      </c>
      <c r="L206" s="18"/>
      <c r="M206" s="3"/>
    </row>
    <row r="207" spans="1:13" ht="32.25" customHeight="1" x14ac:dyDescent="0.25">
      <c r="A207" s="38" t="s">
        <v>8</v>
      </c>
      <c r="B207" s="33">
        <f t="shared" ref="B207:I207" si="52">B208+B247</f>
        <v>780156397.61000001</v>
      </c>
      <c r="C207" s="33">
        <f t="shared" si="52"/>
        <v>647450100</v>
      </c>
      <c r="D207" s="33">
        <f t="shared" si="52"/>
        <v>93127414</v>
      </c>
      <c r="E207" s="33">
        <f t="shared" si="52"/>
        <v>39578883.609999999</v>
      </c>
      <c r="F207" s="33">
        <f t="shared" si="52"/>
        <v>383259149.88999999</v>
      </c>
      <c r="G207" s="33">
        <f t="shared" si="52"/>
        <v>274686630.73000002</v>
      </c>
      <c r="H207" s="33">
        <f t="shared" si="52"/>
        <v>83614104.489999995</v>
      </c>
      <c r="I207" s="33">
        <f t="shared" si="52"/>
        <v>24958414.669999998</v>
      </c>
      <c r="J207" s="33">
        <f t="shared" si="47"/>
        <v>396897247.72000003</v>
      </c>
      <c r="K207" s="19">
        <f t="shared" ref="K207:K210" si="53">F207/B207*100</f>
        <v>49.125938217530475</v>
      </c>
    </row>
    <row r="208" spans="1:13" ht="26.25" customHeight="1" x14ac:dyDescent="0.25">
      <c r="A208" s="53" t="s">
        <v>6</v>
      </c>
      <c r="B208" s="34">
        <f t="shared" ref="B208:B249" si="54">C208+D208+E208</f>
        <v>445305649</v>
      </c>
      <c r="C208" s="34">
        <f>C209</f>
        <v>431351700</v>
      </c>
      <c r="D208" s="34">
        <f>D209</f>
        <v>2178514</v>
      </c>
      <c r="E208" s="34">
        <f>E209</f>
        <v>11775435</v>
      </c>
      <c r="F208" s="34">
        <f t="shared" ref="F208:F249" si="55">G208+H208+I208</f>
        <v>60917182.460000008</v>
      </c>
      <c r="G208" s="34">
        <f>G209</f>
        <v>58588230.730000004</v>
      </c>
      <c r="H208" s="34">
        <f>H209</f>
        <v>295872.74</v>
      </c>
      <c r="I208" s="34">
        <f>I209</f>
        <v>2033078.9899999998</v>
      </c>
      <c r="J208" s="35">
        <f t="shared" si="47"/>
        <v>384388466.53999996</v>
      </c>
      <c r="K208" s="21">
        <f t="shared" si="53"/>
        <v>13.679858451559864</v>
      </c>
    </row>
    <row r="209" spans="1:11" ht="73.8" x14ac:dyDescent="0.25">
      <c r="A209" s="17" t="s">
        <v>50</v>
      </c>
      <c r="B209" s="34">
        <f t="shared" si="54"/>
        <v>445305649</v>
      </c>
      <c r="C209" s="34">
        <f>C210+C216+++C222+C228+C234+C240</f>
        <v>431351700</v>
      </c>
      <c r="D209" s="34">
        <f>D210+D216+++D222+D228+D234+D240</f>
        <v>2178514</v>
      </c>
      <c r="E209" s="34">
        <f>E210+E216+++E222+E228+E234+E240</f>
        <v>11775435</v>
      </c>
      <c r="F209" s="34">
        <f t="shared" si="55"/>
        <v>60917182.460000008</v>
      </c>
      <c r="G209" s="34">
        <f>G210+G216+++G222+G228+G234+G240</f>
        <v>58588230.730000004</v>
      </c>
      <c r="H209" s="34">
        <f>H210+H216+++H222+H228+H234+H240</f>
        <v>295872.74</v>
      </c>
      <c r="I209" s="34">
        <f>I210+I216+++I222+I228+I234+I240</f>
        <v>2033078.9899999998</v>
      </c>
      <c r="J209" s="35">
        <f t="shared" si="47"/>
        <v>384388466.53999996</v>
      </c>
      <c r="K209" s="21">
        <f t="shared" si="53"/>
        <v>13.679858451559864</v>
      </c>
    </row>
    <row r="210" spans="1:11" ht="106.8" customHeight="1" x14ac:dyDescent="0.25">
      <c r="A210" s="45" t="s">
        <v>96</v>
      </c>
      <c r="B210" s="36">
        <f t="shared" si="54"/>
        <v>62976200</v>
      </c>
      <c r="C210" s="36">
        <f>C212+C213+C214+C215</f>
        <v>62000000</v>
      </c>
      <c r="D210" s="36">
        <f>D212+D213+D214+D215</f>
        <v>313100</v>
      </c>
      <c r="E210" s="36">
        <f>E212+E213+E214+E215</f>
        <v>663100</v>
      </c>
      <c r="F210" s="36">
        <f t="shared" si="55"/>
        <v>21731720.459999997</v>
      </c>
      <c r="G210" s="36">
        <f>G212+G213+G214+G215</f>
        <v>21514424.800000001</v>
      </c>
      <c r="H210" s="36">
        <f>H212+H213+H214+H215</f>
        <v>108647.83</v>
      </c>
      <c r="I210" s="36">
        <f>I212+I213+I214+I215</f>
        <v>108647.83</v>
      </c>
      <c r="J210" s="36">
        <f t="shared" si="47"/>
        <v>41244479.540000007</v>
      </c>
      <c r="K210" s="20">
        <f t="shared" si="53"/>
        <v>34.507830672539782</v>
      </c>
    </row>
    <row r="211" spans="1:11" ht="30.6" x14ac:dyDescent="0.25">
      <c r="A211" s="42" t="s">
        <v>21</v>
      </c>
      <c r="B211" s="36">
        <f t="shared" si="54"/>
        <v>0</v>
      </c>
      <c r="C211" s="36"/>
      <c r="D211" s="36"/>
      <c r="E211" s="36"/>
      <c r="F211" s="36">
        <f t="shared" si="55"/>
        <v>0</v>
      </c>
      <c r="G211" s="36"/>
      <c r="H211" s="36"/>
      <c r="I211" s="36"/>
      <c r="J211" s="36">
        <f t="shared" si="47"/>
        <v>0</v>
      </c>
      <c r="K211" s="20"/>
    </row>
    <row r="212" spans="1:11" ht="49.2" x14ac:dyDescent="0.25">
      <c r="A212" s="43" t="s">
        <v>109</v>
      </c>
      <c r="B212" s="36">
        <f t="shared" si="54"/>
        <v>350000</v>
      </c>
      <c r="C212" s="36"/>
      <c r="D212" s="36"/>
      <c r="E212" s="36">
        <v>350000</v>
      </c>
      <c r="F212" s="36">
        <f t="shared" si="55"/>
        <v>0</v>
      </c>
      <c r="G212" s="36"/>
      <c r="H212" s="36"/>
      <c r="I212" s="36"/>
      <c r="J212" s="36">
        <f t="shared" si="47"/>
        <v>350000</v>
      </c>
      <c r="K212" s="20">
        <f>F212/B212*100</f>
        <v>0</v>
      </c>
    </row>
    <row r="213" spans="1:11" ht="49.2" x14ac:dyDescent="0.25">
      <c r="A213" s="43" t="s">
        <v>212</v>
      </c>
      <c r="B213" s="36">
        <f t="shared" si="54"/>
        <v>313100</v>
      </c>
      <c r="C213" s="36"/>
      <c r="D213" s="36"/>
      <c r="E213" s="36">
        <v>313100</v>
      </c>
      <c r="F213" s="36">
        <f t="shared" si="55"/>
        <v>108647.83</v>
      </c>
      <c r="G213" s="36"/>
      <c r="H213" s="36"/>
      <c r="I213" s="36">
        <v>108647.83</v>
      </c>
      <c r="J213" s="36">
        <f t="shared" si="47"/>
        <v>204452.16999999998</v>
      </c>
      <c r="K213" s="20">
        <f>F213/B213*100</f>
        <v>34.700680293835831</v>
      </c>
    </row>
    <row r="214" spans="1:11" ht="49.2" x14ac:dyDescent="0.25">
      <c r="A214" s="43" t="s">
        <v>211</v>
      </c>
      <c r="B214" s="36">
        <f t="shared" si="54"/>
        <v>313100</v>
      </c>
      <c r="C214" s="36"/>
      <c r="D214" s="36">
        <v>313100</v>
      </c>
      <c r="E214" s="36"/>
      <c r="F214" s="36">
        <f t="shared" si="55"/>
        <v>108647.83</v>
      </c>
      <c r="G214" s="36"/>
      <c r="H214" s="36">
        <v>108647.83</v>
      </c>
      <c r="I214" s="36"/>
      <c r="J214" s="36">
        <f t="shared" si="47"/>
        <v>204452.16999999998</v>
      </c>
      <c r="K214" s="20">
        <f>F214/B214*100</f>
        <v>34.700680293835831</v>
      </c>
    </row>
    <row r="215" spans="1:11" ht="49.2" x14ac:dyDescent="0.25">
      <c r="A215" s="43" t="s">
        <v>210</v>
      </c>
      <c r="B215" s="36">
        <f t="shared" si="54"/>
        <v>62000000</v>
      </c>
      <c r="C215" s="36">
        <v>62000000</v>
      </c>
      <c r="D215" s="36"/>
      <c r="E215" s="36"/>
      <c r="F215" s="36">
        <f t="shared" si="55"/>
        <v>21514424.800000001</v>
      </c>
      <c r="G215" s="36">
        <v>21514424.800000001</v>
      </c>
      <c r="H215" s="36"/>
      <c r="I215" s="36"/>
      <c r="J215" s="36">
        <f t="shared" si="47"/>
        <v>40485575.200000003</v>
      </c>
      <c r="K215" s="20">
        <f>F215/B215*100</f>
        <v>34.700685161290323</v>
      </c>
    </row>
    <row r="216" spans="1:11" ht="50.4" x14ac:dyDescent="0.25">
      <c r="A216" s="45" t="s">
        <v>56</v>
      </c>
      <c r="B216" s="36">
        <f t="shared" si="54"/>
        <v>122962000.00000001</v>
      </c>
      <c r="C216" s="36">
        <f>C218+C219+C220+C221</f>
        <v>119999853.48</v>
      </c>
      <c r="D216" s="36">
        <f>D218+D219+D220+D221</f>
        <v>606073.26</v>
      </c>
      <c r="E216" s="36">
        <f>E218+E219+E220+E221</f>
        <v>2356073.2599999998</v>
      </c>
      <c r="F216" s="36">
        <f t="shared" si="55"/>
        <v>207443.51</v>
      </c>
      <c r="G216" s="36">
        <f>G218+G219+G220+G221</f>
        <v>0</v>
      </c>
      <c r="H216" s="36">
        <f>H218+H219+H220+H221</f>
        <v>0</v>
      </c>
      <c r="I216" s="36">
        <f>I218+I219+I220+I221</f>
        <v>207443.51</v>
      </c>
      <c r="J216" s="36">
        <f t="shared" si="47"/>
        <v>122754556.49000001</v>
      </c>
      <c r="K216" s="20">
        <f>F216/B216*100</f>
        <v>0.16870538052406434</v>
      </c>
    </row>
    <row r="217" spans="1:11" ht="34.200000000000003" customHeight="1" x14ac:dyDescent="0.25">
      <c r="A217" s="42" t="s">
        <v>19</v>
      </c>
      <c r="B217" s="36">
        <f t="shared" si="54"/>
        <v>0</v>
      </c>
      <c r="C217" s="36"/>
      <c r="D217" s="36"/>
      <c r="E217" s="36"/>
      <c r="F217" s="36">
        <f t="shared" si="55"/>
        <v>0</v>
      </c>
      <c r="G217" s="36"/>
      <c r="H217" s="36"/>
      <c r="I217" s="36"/>
      <c r="J217" s="35">
        <f t="shared" si="47"/>
        <v>0</v>
      </c>
      <c r="K217" s="20"/>
    </row>
    <row r="218" spans="1:11" ht="49.2" x14ac:dyDescent="0.25">
      <c r="A218" s="43" t="s">
        <v>80</v>
      </c>
      <c r="B218" s="36">
        <f t="shared" si="54"/>
        <v>1750000</v>
      </c>
      <c r="C218" s="36"/>
      <c r="D218" s="36"/>
      <c r="E218" s="36">
        <v>1750000</v>
      </c>
      <c r="F218" s="36">
        <f t="shared" si="55"/>
        <v>207443.51</v>
      </c>
      <c r="G218" s="36"/>
      <c r="H218" s="36"/>
      <c r="I218" s="36">
        <v>207443.51</v>
      </c>
      <c r="J218" s="36">
        <f t="shared" si="47"/>
        <v>1542556.49</v>
      </c>
      <c r="K218" s="20">
        <f>F218/B218*100</f>
        <v>11.853914857142858</v>
      </c>
    </row>
    <row r="219" spans="1:11" ht="49.2" x14ac:dyDescent="0.25">
      <c r="A219" s="43" t="s">
        <v>184</v>
      </c>
      <c r="B219" s="36">
        <f t="shared" si="54"/>
        <v>606073.26</v>
      </c>
      <c r="C219" s="36"/>
      <c r="D219" s="36"/>
      <c r="E219" s="36">
        <v>606073.26</v>
      </c>
      <c r="F219" s="36">
        <f t="shared" si="55"/>
        <v>0</v>
      </c>
      <c r="G219" s="36"/>
      <c r="H219" s="36"/>
      <c r="I219" s="36"/>
      <c r="J219" s="36">
        <f t="shared" si="47"/>
        <v>606073.26</v>
      </c>
      <c r="K219" s="20">
        <f>F219/B219*100</f>
        <v>0</v>
      </c>
    </row>
    <row r="220" spans="1:11" ht="49.2" x14ac:dyDescent="0.25">
      <c r="A220" s="43" t="s">
        <v>185</v>
      </c>
      <c r="B220" s="36">
        <f t="shared" si="54"/>
        <v>606073.26</v>
      </c>
      <c r="C220" s="36"/>
      <c r="D220" s="36">
        <v>606073.26</v>
      </c>
      <c r="E220" s="36"/>
      <c r="F220" s="36">
        <f t="shared" si="55"/>
        <v>0</v>
      </c>
      <c r="G220" s="36"/>
      <c r="H220" s="36"/>
      <c r="I220" s="36"/>
      <c r="J220" s="36">
        <f t="shared" si="47"/>
        <v>606073.26</v>
      </c>
      <c r="K220" s="20">
        <f>F220/B220*100</f>
        <v>0</v>
      </c>
    </row>
    <row r="221" spans="1:11" ht="49.2" x14ac:dyDescent="0.25">
      <c r="A221" s="43" t="s">
        <v>203</v>
      </c>
      <c r="B221" s="36">
        <f t="shared" si="54"/>
        <v>119999853.48</v>
      </c>
      <c r="C221" s="36">
        <v>119999853.48</v>
      </c>
      <c r="D221" s="36"/>
      <c r="E221" s="36"/>
      <c r="F221" s="36">
        <f t="shared" si="55"/>
        <v>0</v>
      </c>
      <c r="G221" s="36"/>
      <c r="H221" s="36"/>
      <c r="I221" s="36"/>
      <c r="J221" s="36">
        <f t="shared" si="47"/>
        <v>119999853.48</v>
      </c>
      <c r="K221" s="20">
        <f>F221/B221*100</f>
        <v>0</v>
      </c>
    </row>
    <row r="222" spans="1:11" ht="126" x14ac:dyDescent="0.25">
      <c r="A222" s="45" t="s">
        <v>57</v>
      </c>
      <c r="B222" s="36">
        <f>C222+D222+E222</f>
        <v>81779127</v>
      </c>
      <c r="C222" s="36">
        <f>C224+C225+C226+C227</f>
        <v>80414900</v>
      </c>
      <c r="D222" s="36">
        <f t="shared" ref="D222:E222" si="56">D224+D225+D226+D227</f>
        <v>406100</v>
      </c>
      <c r="E222" s="36">
        <f t="shared" si="56"/>
        <v>958127</v>
      </c>
      <c r="F222" s="36">
        <f t="shared" si="55"/>
        <v>37523152.249999993</v>
      </c>
      <c r="G222" s="36">
        <f>G224+G225+G226+G227</f>
        <v>37073805.93</v>
      </c>
      <c r="H222" s="36">
        <f t="shared" ref="H222:I222" si="57">H224+H225+H226+H227</f>
        <v>187224.91</v>
      </c>
      <c r="I222" s="36">
        <f t="shared" si="57"/>
        <v>262121.41</v>
      </c>
      <c r="J222" s="36">
        <f t="shared" si="47"/>
        <v>44255974.750000007</v>
      </c>
      <c r="K222" s="20">
        <f>F222/B222*100</f>
        <v>45.883532420198122</v>
      </c>
    </row>
    <row r="223" spans="1:11" ht="31.2" customHeight="1" x14ac:dyDescent="0.25">
      <c r="A223" s="42" t="s">
        <v>19</v>
      </c>
      <c r="B223" s="36">
        <f t="shared" si="54"/>
        <v>0</v>
      </c>
      <c r="C223" s="36"/>
      <c r="D223" s="36"/>
      <c r="E223" s="36"/>
      <c r="F223" s="36">
        <f t="shared" si="55"/>
        <v>0</v>
      </c>
      <c r="G223" s="36"/>
      <c r="H223" s="36"/>
      <c r="I223" s="36"/>
      <c r="J223" s="35">
        <f t="shared" si="47"/>
        <v>0</v>
      </c>
      <c r="K223" s="20"/>
    </row>
    <row r="224" spans="1:11" ht="49.2" x14ac:dyDescent="0.25">
      <c r="A224" s="43" t="s">
        <v>81</v>
      </c>
      <c r="B224" s="36">
        <f t="shared" si="54"/>
        <v>552027</v>
      </c>
      <c r="C224" s="36"/>
      <c r="D224" s="36"/>
      <c r="E224" s="36">
        <v>552027</v>
      </c>
      <c r="F224" s="36">
        <f t="shared" si="55"/>
        <v>74896.5</v>
      </c>
      <c r="G224" s="36"/>
      <c r="H224" s="36"/>
      <c r="I224" s="36">
        <v>74896.5</v>
      </c>
      <c r="J224" s="36">
        <f t="shared" si="47"/>
        <v>477130.5</v>
      </c>
      <c r="K224" s="20">
        <f t="shared" ref="K224:K228" si="58">F224/B224*100</f>
        <v>13.567542891923765</v>
      </c>
    </row>
    <row r="225" spans="1:11" ht="49.2" x14ac:dyDescent="0.25">
      <c r="A225" s="43" t="s">
        <v>186</v>
      </c>
      <c r="B225" s="36">
        <f t="shared" si="54"/>
        <v>406100</v>
      </c>
      <c r="C225" s="36"/>
      <c r="D225" s="36"/>
      <c r="E225" s="36">
        <v>406100</v>
      </c>
      <c r="F225" s="36">
        <f t="shared" si="55"/>
        <v>187224.91</v>
      </c>
      <c r="G225" s="36"/>
      <c r="H225" s="36"/>
      <c r="I225" s="36">
        <v>187224.91</v>
      </c>
      <c r="J225" s="36">
        <f t="shared" si="47"/>
        <v>218875.09</v>
      </c>
      <c r="K225" s="20">
        <f t="shared" si="58"/>
        <v>46.103154395469097</v>
      </c>
    </row>
    <row r="226" spans="1:11" ht="49.2" x14ac:dyDescent="0.25">
      <c r="A226" s="43" t="s">
        <v>187</v>
      </c>
      <c r="B226" s="36">
        <f t="shared" si="54"/>
        <v>406100</v>
      </c>
      <c r="C226" s="36"/>
      <c r="D226" s="36">
        <v>406100</v>
      </c>
      <c r="E226" s="36"/>
      <c r="F226" s="36">
        <f t="shared" si="55"/>
        <v>187224.91</v>
      </c>
      <c r="G226" s="36"/>
      <c r="H226" s="36">
        <v>187224.91</v>
      </c>
      <c r="I226" s="36"/>
      <c r="J226" s="36">
        <f t="shared" si="47"/>
        <v>218875.09</v>
      </c>
      <c r="K226" s="20">
        <f t="shared" si="58"/>
        <v>46.103154395469097</v>
      </c>
    </row>
    <row r="227" spans="1:11" ht="49.2" x14ac:dyDescent="0.25">
      <c r="A227" s="43" t="s">
        <v>188</v>
      </c>
      <c r="B227" s="36">
        <f t="shared" si="54"/>
        <v>80414900</v>
      </c>
      <c r="C227" s="36">
        <v>80414900</v>
      </c>
      <c r="D227" s="36"/>
      <c r="E227" s="36"/>
      <c r="F227" s="36">
        <f t="shared" si="55"/>
        <v>37073805.93</v>
      </c>
      <c r="G227" s="36">
        <v>37073805.93</v>
      </c>
      <c r="H227" s="36"/>
      <c r="I227" s="36"/>
      <c r="J227" s="36">
        <f t="shared" si="47"/>
        <v>43341094.07</v>
      </c>
      <c r="K227" s="20">
        <f t="shared" si="58"/>
        <v>46.103154925268825</v>
      </c>
    </row>
    <row r="228" spans="1:11" ht="100.8" x14ac:dyDescent="0.25">
      <c r="A228" s="45" t="s">
        <v>58</v>
      </c>
      <c r="B228" s="36">
        <f t="shared" si="54"/>
        <v>81637094</v>
      </c>
      <c r="C228" s="36">
        <f>C230+C231+C232+C233</f>
        <v>80414900</v>
      </c>
      <c r="D228" s="36">
        <f>D230+D231+D232+D233</f>
        <v>406100</v>
      </c>
      <c r="E228" s="36">
        <f>E230+E231+E232+E233</f>
        <v>816094</v>
      </c>
      <c r="F228" s="36">
        <f t="shared" si="55"/>
        <v>0</v>
      </c>
      <c r="G228" s="36">
        <f>G230+G231+G232+G233</f>
        <v>0</v>
      </c>
      <c r="H228" s="36">
        <f>H230+H231+H232+H233</f>
        <v>0</v>
      </c>
      <c r="I228" s="36">
        <f>I230+I231+I232+I233</f>
        <v>0</v>
      </c>
      <c r="J228" s="36">
        <f t="shared" si="47"/>
        <v>81637094</v>
      </c>
      <c r="K228" s="20">
        <f t="shared" si="58"/>
        <v>0</v>
      </c>
    </row>
    <row r="229" spans="1:11" ht="31.2" customHeight="1" x14ac:dyDescent="0.25">
      <c r="A229" s="42" t="s">
        <v>19</v>
      </c>
      <c r="B229" s="36">
        <f t="shared" si="54"/>
        <v>0</v>
      </c>
      <c r="C229" s="36"/>
      <c r="D229" s="36"/>
      <c r="E229" s="36"/>
      <c r="F229" s="36">
        <f t="shared" si="55"/>
        <v>0</v>
      </c>
      <c r="G229" s="36"/>
      <c r="H229" s="36"/>
      <c r="I229" s="36"/>
      <c r="J229" s="35">
        <f t="shared" si="47"/>
        <v>0</v>
      </c>
      <c r="K229" s="20"/>
    </row>
    <row r="230" spans="1:11" ht="49.2" x14ac:dyDescent="0.25">
      <c r="A230" s="43" t="s">
        <v>82</v>
      </c>
      <c r="B230" s="36">
        <f t="shared" si="54"/>
        <v>409994</v>
      </c>
      <c r="C230" s="36"/>
      <c r="D230" s="36"/>
      <c r="E230" s="36">
        <v>409994</v>
      </c>
      <c r="F230" s="36">
        <f t="shared" si="55"/>
        <v>0</v>
      </c>
      <c r="G230" s="36"/>
      <c r="H230" s="36"/>
      <c r="I230" s="36"/>
      <c r="J230" s="36">
        <f t="shared" si="47"/>
        <v>409994</v>
      </c>
      <c r="K230" s="20">
        <f>F230/B230*100</f>
        <v>0</v>
      </c>
    </row>
    <row r="231" spans="1:11" ht="49.2" x14ac:dyDescent="0.25">
      <c r="A231" s="43" t="s">
        <v>189</v>
      </c>
      <c r="B231" s="36">
        <f t="shared" si="54"/>
        <v>406100</v>
      </c>
      <c r="C231" s="36"/>
      <c r="D231" s="36"/>
      <c r="E231" s="36">
        <v>406100</v>
      </c>
      <c r="F231" s="36">
        <f t="shared" si="55"/>
        <v>0</v>
      </c>
      <c r="G231" s="36"/>
      <c r="H231" s="36"/>
      <c r="I231" s="36"/>
      <c r="J231" s="36">
        <f t="shared" si="47"/>
        <v>406100</v>
      </c>
      <c r="K231" s="20">
        <f>F231/B231*100</f>
        <v>0</v>
      </c>
    </row>
    <row r="232" spans="1:11" ht="49.2" x14ac:dyDescent="0.25">
      <c r="A232" s="43" t="s">
        <v>190</v>
      </c>
      <c r="B232" s="36">
        <f t="shared" si="54"/>
        <v>406100</v>
      </c>
      <c r="C232" s="36"/>
      <c r="D232" s="36">
        <v>406100</v>
      </c>
      <c r="E232" s="36"/>
      <c r="F232" s="36">
        <f t="shared" si="55"/>
        <v>0</v>
      </c>
      <c r="G232" s="36"/>
      <c r="H232" s="36"/>
      <c r="I232" s="36"/>
      <c r="J232" s="36">
        <f t="shared" si="47"/>
        <v>406100</v>
      </c>
      <c r="K232" s="20">
        <f>F232/B232*100</f>
        <v>0</v>
      </c>
    </row>
    <row r="233" spans="1:11" ht="49.2" x14ac:dyDescent="0.25">
      <c r="A233" s="43" t="s">
        <v>191</v>
      </c>
      <c r="B233" s="36">
        <f t="shared" si="54"/>
        <v>80414900</v>
      </c>
      <c r="C233" s="36">
        <v>80414900</v>
      </c>
      <c r="D233" s="36"/>
      <c r="E233" s="36"/>
      <c r="F233" s="36">
        <f t="shared" si="55"/>
        <v>0</v>
      </c>
      <c r="G233" s="36"/>
      <c r="H233" s="36"/>
      <c r="I233" s="36"/>
      <c r="J233" s="36">
        <f t="shared" si="47"/>
        <v>80414900</v>
      </c>
      <c r="K233" s="20">
        <f>F233/B233*100</f>
        <v>0</v>
      </c>
    </row>
    <row r="234" spans="1:11" ht="76.8" customHeight="1" x14ac:dyDescent="0.25">
      <c r="A234" s="45" t="s">
        <v>110</v>
      </c>
      <c r="B234" s="36">
        <f t="shared" si="54"/>
        <v>51729348.000000007</v>
      </c>
      <c r="C234" s="36">
        <f>C236+C237+C238+C239</f>
        <v>49415046.520000003</v>
      </c>
      <c r="D234" s="36">
        <f>D236+D237+D238+D239</f>
        <v>249600.74</v>
      </c>
      <c r="E234" s="36">
        <f>E236+E237+E238+E239</f>
        <v>2064700.74</v>
      </c>
      <c r="F234" s="36">
        <f t="shared" si="55"/>
        <v>270468.11</v>
      </c>
      <c r="G234" s="36">
        <f>G236+G237+G238+G239</f>
        <v>0</v>
      </c>
      <c r="H234" s="36">
        <f>H236+H237+H238+H239</f>
        <v>0</v>
      </c>
      <c r="I234" s="36">
        <f>I236+I237+I238+I239</f>
        <v>270468.11</v>
      </c>
      <c r="J234" s="36">
        <f t="shared" si="47"/>
        <v>51458879.890000008</v>
      </c>
      <c r="K234" s="20">
        <f>F234/B234*100</f>
        <v>0.52285234679547854</v>
      </c>
    </row>
    <row r="235" spans="1:11" ht="30.6" x14ac:dyDescent="0.25">
      <c r="A235" s="42" t="s">
        <v>21</v>
      </c>
      <c r="B235" s="36">
        <f t="shared" si="54"/>
        <v>0</v>
      </c>
      <c r="C235" s="36"/>
      <c r="D235" s="36"/>
      <c r="E235" s="36"/>
      <c r="F235" s="36">
        <f t="shared" si="55"/>
        <v>0</v>
      </c>
      <c r="G235" s="36"/>
      <c r="H235" s="36"/>
      <c r="I235" s="36"/>
      <c r="J235" s="36">
        <f t="shared" si="47"/>
        <v>0</v>
      </c>
      <c r="K235" s="20"/>
    </row>
    <row r="236" spans="1:11" ht="49.2" x14ac:dyDescent="0.25">
      <c r="A236" s="43" t="s">
        <v>84</v>
      </c>
      <c r="B236" s="36">
        <f t="shared" si="54"/>
        <v>1815100</v>
      </c>
      <c r="C236" s="36"/>
      <c r="D236" s="36"/>
      <c r="E236" s="36">
        <v>1815100</v>
      </c>
      <c r="F236" s="36">
        <f t="shared" si="55"/>
        <v>270468.11</v>
      </c>
      <c r="G236" s="36"/>
      <c r="H236" s="36"/>
      <c r="I236" s="36">
        <v>270468.11</v>
      </c>
      <c r="J236" s="36">
        <f t="shared" si="47"/>
        <v>1544631.8900000001</v>
      </c>
      <c r="K236" s="20">
        <f>F236/B236*100</f>
        <v>14.901003250509612</v>
      </c>
    </row>
    <row r="237" spans="1:11" ht="49.2" x14ac:dyDescent="0.25">
      <c r="A237" s="43" t="s">
        <v>209</v>
      </c>
      <c r="B237" s="36">
        <f t="shared" si="54"/>
        <v>249600.74</v>
      </c>
      <c r="C237" s="36"/>
      <c r="D237" s="36"/>
      <c r="E237" s="36">
        <v>249600.74</v>
      </c>
      <c r="F237" s="36">
        <f t="shared" si="55"/>
        <v>0</v>
      </c>
      <c r="G237" s="36"/>
      <c r="H237" s="36"/>
      <c r="I237" s="36"/>
      <c r="J237" s="36">
        <f t="shared" si="47"/>
        <v>249600.74</v>
      </c>
      <c r="K237" s="20">
        <f>F237/B237*100</f>
        <v>0</v>
      </c>
    </row>
    <row r="238" spans="1:11" ht="49.2" x14ac:dyDescent="0.25">
      <c r="A238" s="43" t="s">
        <v>208</v>
      </c>
      <c r="B238" s="36">
        <f t="shared" si="54"/>
        <v>249600.74</v>
      </c>
      <c r="C238" s="36"/>
      <c r="D238" s="36">
        <v>249600.74</v>
      </c>
      <c r="E238" s="36"/>
      <c r="F238" s="36">
        <f t="shared" si="55"/>
        <v>0</v>
      </c>
      <c r="G238" s="36"/>
      <c r="H238" s="36"/>
      <c r="I238" s="36"/>
      <c r="J238" s="36">
        <f t="shared" si="47"/>
        <v>249600.74</v>
      </c>
      <c r="K238" s="20">
        <f>F238/B238*100</f>
        <v>0</v>
      </c>
    </row>
    <row r="239" spans="1:11" ht="49.2" x14ac:dyDescent="0.25">
      <c r="A239" s="43" t="s">
        <v>207</v>
      </c>
      <c r="B239" s="36">
        <f t="shared" si="54"/>
        <v>49415046.520000003</v>
      </c>
      <c r="C239" s="36">
        <v>49415046.520000003</v>
      </c>
      <c r="D239" s="36"/>
      <c r="E239" s="36"/>
      <c r="F239" s="36">
        <f t="shared" si="55"/>
        <v>0</v>
      </c>
      <c r="G239" s="36"/>
      <c r="H239" s="36"/>
      <c r="I239" s="36"/>
      <c r="J239" s="36">
        <f t="shared" si="47"/>
        <v>49415046.520000003</v>
      </c>
      <c r="K239" s="20">
        <f>F239/B239*100</f>
        <v>0</v>
      </c>
    </row>
    <row r="240" spans="1:11" ht="79.2" customHeight="1" x14ac:dyDescent="0.25">
      <c r="A240" s="45" t="s">
        <v>111</v>
      </c>
      <c r="B240" s="36">
        <f t="shared" si="54"/>
        <v>44221880</v>
      </c>
      <c r="C240" s="36">
        <f>C242+C243+C244+C245+C246</f>
        <v>39107000</v>
      </c>
      <c r="D240" s="36">
        <f t="shared" ref="D240:E240" si="59">D242+D243+D244+D245+D246</f>
        <v>197540</v>
      </c>
      <c r="E240" s="36">
        <f t="shared" si="59"/>
        <v>4917340</v>
      </c>
      <c r="F240" s="36">
        <f t="shared" si="55"/>
        <v>1184398.1299999999</v>
      </c>
      <c r="G240" s="36">
        <f>G242+G243+G244+G245+G246</f>
        <v>0</v>
      </c>
      <c r="H240" s="36">
        <f t="shared" ref="H240:I240" si="60">H242+H243+H244+H245+H246</f>
        <v>0</v>
      </c>
      <c r="I240" s="36">
        <f t="shared" si="60"/>
        <v>1184398.1299999999</v>
      </c>
      <c r="J240" s="36">
        <f t="shared" si="47"/>
        <v>43037481.869999997</v>
      </c>
      <c r="K240" s="20">
        <f>F240/B240*100</f>
        <v>2.6783079552474924</v>
      </c>
    </row>
    <row r="241" spans="1:16" ht="30.6" x14ac:dyDescent="0.25">
      <c r="A241" s="42" t="s">
        <v>21</v>
      </c>
      <c r="B241" s="36">
        <f t="shared" si="54"/>
        <v>0</v>
      </c>
      <c r="C241" s="36"/>
      <c r="D241" s="36"/>
      <c r="E241" s="36"/>
      <c r="F241" s="36">
        <f t="shared" si="55"/>
        <v>0</v>
      </c>
      <c r="G241" s="36"/>
      <c r="H241" s="36"/>
      <c r="I241" s="36"/>
      <c r="J241" s="36">
        <f t="shared" si="47"/>
        <v>0</v>
      </c>
      <c r="K241" s="20"/>
    </row>
    <row r="242" spans="1:16" ht="49.2" x14ac:dyDescent="0.25">
      <c r="A242" s="43" t="s">
        <v>83</v>
      </c>
      <c r="B242" s="36">
        <f t="shared" si="54"/>
        <v>1476100</v>
      </c>
      <c r="C242" s="36"/>
      <c r="D242" s="36"/>
      <c r="E242" s="36">
        <v>1476100</v>
      </c>
      <c r="F242" s="36">
        <f t="shared" si="55"/>
        <v>1184398.1299999999</v>
      </c>
      <c r="G242" s="36"/>
      <c r="H242" s="36"/>
      <c r="I242" s="36">
        <v>1184398.1299999999</v>
      </c>
      <c r="J242" s="36">
        <f t="shared" si="47"/>
        <v>291701.87000000011</v>
      </c>
      <c r="K242" s="20">
        <f t="shared" ref="K242:K249" si="61">F242/B242*100</f>
        <v>80.238339543391362</v>
      </c>
    </row>
    <row r="243" spans="1:16" ht="30.6" x14ac:dyDescent="0.25">
      <c r="A243" s="43" t="s">
        <v>221</v>
      </c>
      <c r="B243" s="36">
        <f t="shared" si="54"/>
        <v>3243700</v>
      </c>
      <c r="C243" s="36"/>
      <c r="D243" s="36"/>
      <c r="E243" s="36">
        <v>3243700</v>
      </c>
      <c r="F243" s="36">
        <f t="shared" si="55"/>
        <v>0</v>
      </c>
      <c r="G243" s="36"/>
      <c r="H243" s="36"/>
      <c r="I243" s="36"/>
      <c r="J243" s="36">
        <f t="shared" si="47"/>
        <v>3243700</v>
      </c>
      <c r="K243" s="20">
        <f t="shared" si="61"/>
        <v>0</v>
      </c>
    </row>
    <row r="244" spans="1:16" ht="49.2" x14ac:dyDescent="0.25">
      <c r="A244" s="43" t="s">
        <v>222</v>
      </c>
      <c r="B244" s="36">
        <f t="shared" si="54"/>
        <v>197540</v>
      </c>
      <c r="C244" s="36"/>
      <c r="D244" s="36"/>
      <c r="E244" s="36">
        <v>197540</v>
      </c>
      <c r="F244" s="36">
        <f t="shared" si="55"/>
        <v>0</v>
      </c>
      <c r="G244" s="36"/>
      <c r="H244" s="36"/>
      <c r="I244" s="36"/>
      <c r="J244" s="36">
        <f t="shared" si="47"/>
        <v>197540</v>
      </c>
      <c r="K244" s="20">
        <f t="shared" si="61"/>
        <v>0</v>
      </c>
    </row>
    <row r="245" spans="1:16" ht="49.2" x14ac:dyDescent="0.25">
      <c r="A245" s="43" t="s">
        <v>223</v>
      </c>
      <c r="B245" s="36">
        <f t="shared" si="54"/>
        <v>197540</v>
      </c>
      <c r="C245" s="36"/>
      <c r="D245" s="36">
        <v>197540</v>
      </c>
      <c r="E245" s="36"/>
      <c r="F245" s="36">
        <f t="shared" si="55"/>
        <v>0</v>
      </c>
      <c r="G245" s="36"/>
      <c r="H245" s="36"/>
      <c r="I245" s="36"/>
      <c r="J245" s="36">
        <f t="shared" si="47"/>
        <v>197540</v>
      </c>
      <c r="K245" s="20">
        <f t="shared" si="61"/>
        <v>0</v>
      </c>
    </row>
    <row r="246" spans="1:16" ht="49.2" x14ac:dyDescent="0.25">
      <c r="A246" s="43" t="s">
        <v>224</v>
      </c>
      <c r="B246" s="36">
        <f t="shared" si="54"/>
        <v>39107000</v>
      </c>
      <c r="C246" s="36">
        <v>39107000</v>
      </c>
      <c r="D246" s="36"/>
      <c r="E246" s="36"/>
      <c r="F246" s="36">
        <f t="shared" si="55"/>
        <v>0</v>
      </c>
      <c r="G246" s="36"/>
      <c r="H246" s="36"/>
      <c r="I246" s="36"/>
      <c r="J246" s="36">
        <f t="shared" ref="J246:J249" si="62">B246-F246</f>
        <v>39107000</v>
      </c>
      <c r="K246" s="20">
        <f t="shared" si="61"/>
        <v>0</v>
      </c>
    </row>
    <row r="247" spans="1:16" ht="38.4" customHeight="1" x14ac:dyDescent="0.25">
      <c r="A247" s="17" t="s">
        <v>12</v>
      </c>
      <c r="B247" s="35">
        <f t="shared" si="54"/>
        <v>334850748.61000001</v>
      </c>
      <c r="C247" s="35">
        <f>C248+C254</f>
        <v>216098400</v>
      </c>
      <c r="D247" s="35">
        <f>D248+D254</f>
        <v>90948900</v>
      </c>
      <c r="E247" s="35">
        <f>E248+E254</f>
        <v>27803448.609999999</v>
      </c>
      <c r="F247" s="35">
        <f t="shared" si="55"/>
        <v>322341967.43000001</v>
      </c>
      <c r="G247" s="35">
        <f>G248+G254</f>
        <v>216098400</v>
      </c>
      <c r="H247" s="35">
        <f>H248+H254</f>
        <v>83318231.75</v>
      </c>
      <c r="I247" s="35">
        <f>I248+I254</f>
        <v>22925335.68</v>
      </c>
      <c r="J247" s="35">
        <f t="shared" si="62"/>
        <v>12508781.180000007</v>
      </c>
      <c r="K247" s="21">
        <f t="shared" si="61"/>
        <v>96.264371146869081</v>
      </c>
    </row>
    <row r="248" spans="1:16" ht="62.4" customHeight="1" x14ac:dyDescent="0.25">
      <c r="A248" s="17" t="s">
        <v>94</v>
      </c>
      <c r="B248" s="36">
        <f t="shared" si="54"/>
        <v>43032300</v>
      </c>
      <c r="C248" s="36">
        <f>C249</f>
        <v>0</v>
      </c>
      <c r="D248" s="36">
        <f>D249</f>
        <v>34425840</v>
      </c>
      <c r="E248" s="36">
        <f>E249</f>
        <v>8606460</v>
      </c>
      <c r="F248" s="36">
        <f t="shared" si="55"/>
        <v>39834950.18</v>
      </c>
      <c r="G248" s="36">
        <f>G249</f>
        <v>0</v>
      </c>
      <c r="H248" s="36">
        <f>H249</f>
        <v>31792026.649999999</v>
      </c>
      <c r="I248" s="36">
        <f>I249</f>
        <v>8042923.5300000003</v>
      </c>
      <c r="J248" s="36">
        <f t="shared" si="62"/>
        <v>3197349.8200000003</v>
      </c>
      <c r="K248" s="20">
        <f t="shared" si="61"/>
        <v>92.569883970877683</v>
      </c>
    </row>
    <row r="249" spans="1:16" ht="100.8" x14ac:dyDescent="0.25">
      <c r="A249" s="62" t="s">
        <v>35</v>
      </c>
      <c r="B249" s="36">
        <f t="shared" si="54"/>
        <v>43032300</v>
      </c>
      <c r="C249" s="36">
        <f>C251</f>
        <v>0</v>
      </c>
      <c r="D249" s="36">
        <f>D251</f>
        <v>34425840</v>
      </c>
      <c r="E249" s="36">
        <f>E251</f>
        <v>8606460</v>
      </c>
      <c r="F249" s="36">
        <f t="shared" si="55"/>
        <v>39834950.18</v>
      </c>
      <c r="G249" s="36">
        <f>G251</f>
        <v>0</v>
      </c>
      <c r="H249" s="36">
        <f>H251</f>
        <v>31792026.649999999</v>
      </c>
      <c r="I249" s="36">
        <f>I251</f>
        <v>8042923.5300000003</v>
      </c>
      <c r="J249" s="36">
        <f t="shared" si="62"/>
        <v>3197349.8200000003</v>
      </c>
      <c r="K249" s="20">
        <f t="shared" si="61"/>
        <v>92.569883970877683</v>
      </c>
    </row>
    <row r="250" spans="1:16" ht="30.6" x14ac:dyDescent="0.25">
      <c r="A250" s="61" t="s">
        <v>19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20"/>
    </row>
    <row r="251" spans="1:16" ht="98.4" x14ac:dyDescent="0.25">
      <c r="A251" s="68" t="s">
        <v>95</v>
      </c>
      <c r="B251" s="36">
        <f t="shared" ref="B251:B281" si="63">C251+D251+E251</f>
        <v>43032300</v>
      </c>
      <c r="C251" s="36">
        <f>C252+C253</f>
        <v>0</v>
      </c>
      <c r="D251" s="36">
        <f>D252+D253</f>
        <v>34425840</v>
      </c>
      <c r="E251" s="36">
        <f>E252+E253</f>
        <v>8606460</v>
      </c>
      <c r="F251" s="36">
        <f t="shared" ref="F251:F281" si="64">G251+H251+I251</f>
        <v>39834950.18</v>
      </c>
      <c r="G251" s="36">
        <f>G252+G253</f>
        <v>0</v>
      </c>
      <c r="H251" s="36">
        <f>H252+H253</f>
        <v>31792026.649999999</v>
      </c>
      <c r="I251" s="36">
        <f>I252+I253</f>
        <v>8042923.5300000003</v>
      </c>
      <c r="J251" s="36">
        <f t="shared" ref="J251:J282" si="65">B251-F251</f>
        <v>3197349.8200000003</v>
      </c>
      <c r="K251" s="20">
        <f>F251/B251*100</f>
        <v>92.569883970877683</v>
      </c>
    </row>
    <row r="252" spans="1:16" ht="49.2" x14ac:dyDescent="0.25">
      <c r="A252" s="69" t="s">
        <v>202</v>
      </c>
      <c r="B252" s="36">
        <f t="shared" si="63"/>
        <v>8606460</v>
      </c>
      <c r="C252" s="36"/>
      <c r="D252" s="36"/>
      <c r="E252" s="36">
        <v>8606460</v>
      </c>
      <c r="F252" s="36">
        <f t="shared" si="64"/>
        <v>8042923.5300000003</v>
      </c>
      <c r="G252" s="36"/>
      <c r="H252" s="36"/>
      <c r="I252" s="36">
        <v>8042923.5300000003</v>
      </c>
      <c r="J252" s="36">
        <f t="shared" si="65"/>
        <v>563536.46999999974</v>
      </c>
      <c r="K252" s="20">
        <f>F252/B252*100</f>
        <v>93.452168835967413</v>
      </c>
    </row>
    <row r="253" spans="1:16" ht="30.6" x14ac:dyDescent="0.25">
      <c r="A253" s="69" t="s">
        <v>201</v>
      </c>
      <c r="B253" s="36">
        <f t="shared" si="63"/>
        <v>34425840</v>
      </c>
      <c r="C253" s="36"/>
      <c r="D253" s="36">
        <v>34425840</v>
      </c>
      <c r="E253" s="36"/>
      <c r="F253" s="36">
        <f t="shared" si="64"/>
        <v>31792026.649999999</v>
      </c>
      <c r="G253" s="36"/>
      <c r="H253" s="36">
        <v>31792026.649999999</v>
      </c>
      <c r="I253" s="36"/>
      <c r="J253" s="36">
        <f t="shared" si="65"/>
        <v>2633813.3500000015</v>
      </c>
      <c r="K253" s="20">
        <f>F253/B253*100</f>
        <v>92.349312754605265</v>
      </c>
    </row>
    <row r="254" spans="1:16" ht="82.2" customHeight="1" x14ac:dyDescent="0.25">
      <c r="A254" s="17" t="s">
        <v>50</v>
      </c>
      <c r="B254" s="35">
        <f t="shared" si="63"/>
        <v>291818448.61000001</v>
      </c>
      <c r="C254" s="35">
        <f>C255+C265+C268+C273</f>
        <v>216098400</v>
      </c>
      <c r="D254" s="35">
        <f>D255+D265+D268+D273</f>
        <v>56523060</v>
      </c>
      <c r="E254" s="35">
        <f>E255+E265+E268+E273</f>
        <v>19196988.609999999</v>
      </c>
      <c r="F254" s="35">
        <f t="shared" si="64"/>
        <v>282507017.25</v>
      </c>
      <c r="G254" s="35">
        <f>G255+G265+G268+G273</f>
        <v>216098400</v>
      </c>
      <c r="H254" s="35">
        <f>H255+H265+H268+H273</f>
        <v>51526205.100000001</v>
      </c>
      <c r="I254" s="35">
        <f>I255+I265+I268+I273</f>
        <v>14882412.15</v>
      </c>
      <c r="J254" s="35">
        <f t="shared" si="65"/>
        <v>9311431.3600000143</v>
      </c>
      <c r="K254" s="21">
        <f>F254/B254*100</f>
        <v>96.80916974086027</v>
      </c>
    </row>
    <row r="255" spans="1:16" ht="100.8" x14ac:dyDescent="0.25">
      <c r="A255" s="62" t="s">
        <v>35</v>
      </c>
      <c r="B255" s="36">
        <f t="shared" si="63"/>
        <v>281961738.04000002</v>
      </c>
      <c r="C255" s="36">
        <f>C257+C258+C259+C260+C261+C262+C263+C264</f>
        <v>216098400</v>
      </c>
      <c r="D255" s="36">
        <f>D257+D258+D259+D260+D261+D262+D263+D264</f>
        <v>51523060</v>
      </c>
      <c r="E255" s="36">
        <f>E257+E258+E259+E260+E261+E262+E263+E264</f>
        <v>14340278.039999999</v>
      </c>
      <c r="F255" s="36">
        <f t="shared" si="64"/>
        <v>281911688.15999997</v>
      </c>
      <c r="G255" s="36">
        <f>G257+G258+G259+G260+G261+G262+G263+G264</f>
        <v>216098400</v>
      </c>
      <c r="H255" s="36">
        <f>H257+H258+H259+H260+H261+H262+H263+H264</f>
        <v>51483100.100000001</v>
      </c>
      <c r="I255" s="36">
        <f>I257+I258+I259+I260+I261+I262+I263+I264</f>
        <v>14330188.059999999</v>
      </c>
      <c r="J255" s="36">
        <f t="shared" si="65"/>
        <v>50049.880000054836</v>
      </c>
      <c r="K255" s="20">
        <f>F255/B255*100</f>
        <v>99.982249407189798</v>
      </c>
      <c r="L255" s="10"/>
      <c r="M255" s="10"/>
      <c r="N255" s="10"/>
      <c r="O255" s="10"/>
      <c r="P255" s="10"/>
    </row>
    <row r="256" spans="1:16" ht="25.8" customHeight="1" x14ac:dyDescent="0.25">
      <c r="A256" s="63" t="s">
        <v>19</v>
      </c>
      <c r="B256" s="36">
        <f t="shared" si="63"/>
        <v>0</v>
      </c>
      <c r="C256" s="36"/>
      <c r="D256" s="36"/>
      <c r="E256" s="36"/>
      <c r="F256" s="36">
        <f t="shared" si="64"/>
        <v>0</v>
      </c>
      <c r="G256" s="36"/>
      <c r="H256" s="36"/>
      <c r="I256" s="36"/>
      <c r="J256" s="36">
        <f t="shared" si="65"/>
        <v>0</v>
      </c>
      <c r="K256" s="20"/>
      <c r="L256" s="10"/>
      <c r="M256" s="10"/>
      <c r="N256" s="10"/>
      <c r="O256" s="10"/>
      <c r="P256" s="10"/>
    </row>
    <row r="257" spans="1:16" ht="49.2" x14ac:dyDescent="0.25">
      <c r="A257" s="43" t="s">
        <v>85</v>
      </c>
      <c r="B257" s="36">
        <f t="shared" si="63"/>
        <v>1459488.04</v>
      </c>
      <c r="C257" s="36"/>
      <c r="D257" s="36"/>
      <c r="E257" s="36">
        <v>1459488.04</v>
      </c>
      <c r="F257" s="36">
        <f t="shared" si="64"/>
        <v>1459438.04</v>
      </c>
      <c r="G257" s="36"/>
      <c r="H257" s="36"/>
      <c r="I257" s="36">
        <v>1459438.04</v>
      </c>
      <c r="J257" s="36">
        <f t="shared" si="65"/>
        <v>50</v>
      </c>
      <c r="K257" s="20">
        <f t="shared" ref="K257:K265" si="66">F257/B257*100</f>
        <v>99.99657414116254</v>
      </c>
      <c r="L257" s="10"/>
      <c r="M257" s="10"/>
      <c r="N257" s="10"/>
      <c r="O257" s="10"/>
      <c r="P257" s="10"/>
    </row>
    <row r="258" spans="1:16" ht="54" customHeight="1" x14ac:dyDescent="0.25">
      <c r="A258" s="43" t="s">
        <v>193</v>
      </c>
      <c r="B258" s="36">
        <f t="shared" si="63"/>
        <v>2758700</v>
      </c>
      <c r="C258" s="36"/>
      <c r="D258" s="36"/>
      <c r="E258" s="36">
        <v>2758700</v>
      </c>
      <c r="F258" s="36">
        <f t="shared" si="64"/>
        <v>2758700</v>
      </c>
      <c r="G258" s="36"/>
      <c r="H258" s="36"/>
      <c r="I258" s="36">
        <v>2758700</v>
      </c>
      <c r="J258" s="36">
        <f t="shared" si="65"/>
        <v>0</v>
      </c>
      <c r="K258" s="20">
        <f t="shared" si="66"/>
        <v>100</v>
      </c>
      <c r="L258" s="10"/>
      <c r="M258" s="10"/>
      <c r="N258" s="10"/>
      <c r="O258" s="10"/>
      <c r="P258" s="10"/>
    </row>
    <row r="259" spans="1:16" ht="55.2" customHeight="1" x14ac:dyDescent="0.25">
      <c r="A259" s="43" t="s">
        <v>194</v>
      </c>
      <c r="B259" s="36">
        <f t="shared" si="63"/>
        <v>11034900</v>
      </c>
      <c r="C259" s="36"/>
      <c r="D259" s="36">
        <v>11034900</v>
      </c>
      <c r="E259" s="36"/>
      <c r="F259" s="36">
        <f t="shared" si="64"/>
        <v>11034900</v>
      </c>
      <c r="G259" s="36"/>
      <c r="H259" s="36">
        <v>11034900</v>
      </c>
      <c r="I259" s="36"/>
      <c r="J259" s="36">
        <f t="shared" si="65"/>
        <v>0</v>
      </c>
      <c r="K259" s="20">
        <f t="shared" si="66"/>
        <v>100</v>
      </c>
      <c r="L259" s="10"/>
      <c r="M259" s="10"/>
      <c r="N259" s="10"/>
      <c r="O259" s="10"/>
      <c r="P259" s="10"/>
    </row>
    <row r="260" spans="1:16" ht="49.2" x14ac:dyDescent="0.25">
      <c r="A260" s="43" t="s">
        <v>192</v>
      </c>
      <c r="B260" s="36">
        <f t="shared" si="63"/>
        <v>216098400</v>
      </c>
      <c r="C260" s="36">
        <v>216098400</v>
      </c>
      <c r="D260" s="36"/>
      <c r="E260" s="36"/>
      <c r="F260" s="36">
        <f t="shared" si="64"/>
        <v>216098400</v>
      </c>
      <c r="G260" s="36">
        <v>216098400</v>
      </c>
      <c r="H260" s="36"/>
      <c r="I260" s="36"/>
      <c r="J260" s="36">
        <f t="shared" si="65"/>
        <v>0</v>
      </c>
      <c r="K260" s="20">
        <f t="shared" si="66"/>
        <v>100</v>
      </c>
      <c r="L260" s="10"/>
      <c r="M260" s="10"/>
      <c r="N260" s="10"/>
      <c r="O260" s="10"/>
      <c r="P260" s="10"/>
    </row>
    <row r="261" spans="1:16" ht="30.6" x14ac:dyDescent="0.25">
      <c r="A261" s="43" t="s">
        <v>98</v>
      </c>
      <c r="B261" s="36">
        <f t="shared" si="63"/>
        <v>7157590</v>
      </c>
      <c r="C261" s="36"/>
      <c r="D261" s="36"/>
      <c r="E261" s="36">
        <v>7157590</v>
      </c>
      <c r="F261" s="36">
        <f t="shared" si="64"/>
        <v>7157590</v>
      </c>
      <c r="G261" s="36"/>
      <c r="H261" s="36"/>
      <c r="I261" s="36">
        <v>7157590</v>
      </c>
      <c r="J261" s="36">
        <f t="shared" si="65"/>
        <v>0</v>
      </c>
      <c r="K261" s="20">
        <f t="shared" si="66"/>
        <v>100</v>
      </c>
      <c r="L261" s="10"/>
      <c r="M261" s="10"/>
      <c r="N261" s="10"/>
      <c r="O261" s="10"/>
      <c r="P261" s="10"/>
    </row>
    <row r="262" spans="1:16" ht="30.6" x14ac:dyDescent="0.25">
      <c r="A262" s="43" t="s">
        <v>97</v>
      </c>
      <c r="B262" s="36">
        <f t="shared" si="63"/>
        <v>28630360</v>
      </c>
      <c r="C262" s="36"/>
      <c r="D262" s="36">
        <v>28630360</v>
      </c>
      <c r="E262" s="36"/>
      <c r="F262" s="36">
        <f t="shared" si="64"/>
        <v>28630360</v>
      </c>
      <c r="G262" s="36"/>
      <c r="H262" s="36">
        <v>28630360</v>
      </c>
      <c r="I262" s="36"/>
      <c r="J262" s="36">
        <f t="shared" si="65"/>
        <v>0</v>
      </c>
      <c r="K262" s="20">
        <f t="shared" si="66"/>
        <v>100</v>
      </c>
      <c r="L262" s="10"/>
      <c r="M262" s="10"/>
      <c r="N262" s="10"/>
      <c r="O262" s="10"/>
      <c r="P262" s="10"/>
    </row>
    <row r="263" spans="1:16" ht="30.6" x14ac:dyDescent="0.25">
      <c r="A263" s="43" t="s">
        <v>86</v>
      </c>
      <c r="B263" s="36">
        <f t="shared" si="63"/>
        <v>2964500</v>
      </c>
      <c r="C263" s="36"/>
      <c r="D263" s="36"/>
      <c r="E263" s="36">
        <v>2964500</v>
      </c>
      <c r="F263" s="36">
        <f t="shared" si="64"/>
        <v>2954460.02</v>
      </c>
      <c r="G263" s="36"/>
      <c r="H263" s="36"/>
      <c r="I263" s="36">
        <v>2954460.02</v>
      </c>
      <c r="J263" s="36">
        <f t="shared" si="65"/>
        <v>10039.979999999981</v>
      </c>
      <c r="K263" s="20">
        <f t="shared" si="66"/>
        <v>99.661326361949747</v>
      </c>
      <c r="L263" s="10"/>
      <c r="M263" s="10"/>
      <c r="N263" s="10"/>
      <c r="O263" s="10"/>
      <c r="P263" s="10"/>
    </row>
    <row r="264" spans="1:16" ht="30.6" x14ac:dyDescent="0.25">
      <c r="A264" s="43" t="s">
        <v>87</v>
      </c>
      <c r="B264" s="36">
        <f t="shared" si="63"/>
        <v>11857800</v>
      </c>
      <c r="C264" s="36"/>
      <c r="D264" s="36">
        <v>11857800</v>
      </c>
      <c r="E264" s="36"/>
      <c r="F264" s="36">
        <f t="shared" si="64"/>
        <v>11817840.1</v>
      </c>
      <c r="G264" s="36"/>
      <c r="H264" s="36">
        <v>11817840.1</v>
      </c>
      <c r="I264" s="36"/>
      <c r="J264" s="36">
        <f t="shared" si="65"/>
        <v>39959.900000000373</v>
      </c>
      <c r="K264" s="20">
        <f t="shared" si="66"/>
        <v>99.663007471875048</v>
      </c>
      <c r="L264" s="10"/>
      <c r="M264" s="10"/>
      <c r="N264" s="10"/>
      <c r="O264" s="10"/>
      <c r="P264" s="10"/>
    </row>
    <row r="265" spans="1:16" ht="75.599999999999994" x14ac:dyDescent="0.25">
      <c r="A265" s="62" t="s">
        <v>36</v>
      </c>
      <c r="B265" s="36">
        <f t="shared" si="63"/>
        <v>2564400</v>
      </c>
      <c r="C265" s="36">
        <f>C267</f>
        <v>0</v>
      </c>
      <c r="D265" s="36">
        <f>D267</f>
        <v>0</v>
      </c>
      <c r="E265" s="36">
        <f>E267</f>
        <v>2564400</v>
      </c>
      <c r="F265" s="36">
        <f t="shared" si="64"/>
        <v>40996.800000000003</v>
      </c>
      <c r="G265" s="36">
        <f>G267</f>
        <v>0</v>
      </c>
      <c r="H265" s="36">
        <f>H267</f>
        <v>0</v>
      </c>
      <c r="I265" s="36">
        <f>I267</f>
        <v>40996.800000000003</v>
      </c>
      <c r="J265" s="36">
        <f t="shared" si="65"/>
        <v>2523403.2000000002</v>
      </c>
      <c r="K265" s="20">
        <f t="shared" si="66"/>
        <v>1.5986897519887695</v>
      </c>
      <c r="L265" s="10"/>
      <c r="M265" s="10"/>
      <c r="N265" s="10"/>
      <c r="O265" s="10"/>
      <c r="P265" s="10"/>
    </row>
    <row r="266" spans="1:16" ht="30.6" x14ac:dyDescent="0.25">
      <c r="A266" s="63" t="s">
        <v>19</v>
      </c>
      <c r="B266" s="36">
        <f t="shared" si="63"/>
        <v>0</v>
      </c>
      <c r="C266" s="36"/>
      <c r="D266" s="36"/>
      <c r="E266" s="36"/>
      <c r="F266" s="36">
        <f t="shared" si="64"/>
        <v>0</v>
      </c>
      <c r="G266" s="36"/>
      <c r="H266" s="36"/>
      <c r="I266" s="36"/>
      <c r="J266" s="36">
        <f t="shared" si="65"/>
        <v>0</v>
      </c>
      <c r="K266" s="20"/>
      <c r="L266" s="10"/>
      <c r="M266" s="10"/>
      <c r="N266" s="10"/>
      <c r="O266" s="10"/>
      <c r="P266" s="10"/>
    </row>
    <row r="267" spans="1:16" ht="51" customHeight="1" x14ac:dyDescent="0.25">
      <c r="A267" s="43" t="s">
        <v>88</v>
      </c>
      <c r="B267" s="36">
        <f t="shared" si="63"/>
        <v>2564400</v>
      </c>
      <c r="C267" s="36"/>
      <c r="D267" s="36"/>
      <c r="E267" s="36">
        <v>2564400</v>
      </c>
      <c r="F267" s="36">
        <f t="shared" si="64"/>
        <v>40996.800000000003</v>
      </c>
      <c r="G267" s="36"/>
      <c r="H267" s="36"/>
      <c r="I267" s="36">
        <v>40996.800000000003</v>
      </c>
      <c r="J267" s="36">
        <f t="shared" si="65"/>
        <v>2523403.2000000002</v>
      </c>
      <c r="K267" s="20">
        <f>F267/B267*100</f>
        <v>1.5986897519887695</v>
      </c>
      <c r="L267" s="10"/>
      <c r="M267" s="10"/>
      <c r="N267" s="10"/>
      <c r="O267" s="10"/>
      <c r="P267" s="10"/>
    </row>
    <row r="268" spans="1:16" ht="75.599999999999994" x14ac:dyDescent="0.25">
      <c r="A268" s="62" t="s">
        <v>99</v>
      </c>
      <c r="B268" s="36">
        <f t="shared" si="63"/>
        <v>7170000</v>
      </c>
      <c r="C268" s="36">
        <f>C270+C271+C272</f>
        <v>0</v>
      </c>
      <c r="D268" s="36">
        <f>D270+D271+D272</f>
        <v>5000000</v>
      </c>
      <c r="E268" s="36">
        <f>E270+E271+E272</f>
        <v>2170000</v>
      </c>
      <c r="F268" s="36">
        <f t="shared" si="64"/>
        <v>432021.72</v>
      </c>
      <c r="G268" s="36">
        <f>G270+G271+G272</f>
        <v>0</v>
      </c>
      <c r="H268" s="36">
        <f>H270+H271+H272</f>
        <v>43105</v>
      </c>
      <c r="I268" s="36">
        <f>I270+I271+I272</f>
        <v>388916.72</v>
      </c>
      <c r="J268" s="36">
        <f t="shared" si="65"/>
        <v>6737978.2800000003</v>
      </c>
      <c r="K268" s="20">
        <f>F268/B268*100</f>
        <v>6.0254075313807522</v>
      </c>
      <c r="L268" s="10"/>
      <c r="M268" s="10"/>
      <c r="N268" s="10"/>
      <c r="O268" s="10"/>
      <c r="P268" s="10"/>
    </row>
    <row r="269" spans="1:16" ht="30.6" x14ac:dyDescent="0.25">
      <c r="A269" s="63" t="s">
        <v>19</v>
      </c>
      <c r="B269" s="36">
        <f t="shared" si="63"/>
        <v>0</v>
      </c>
      <c r="C269" s="36"/>
      <c r="D269" s="36"/>
      <c r="E269" s="36"/>
      <c r="F269" s="36">
        <f t="shared" si="64"/>
        <v>0</v>
      </c>
      <c r="G269" s="36"/>
      <c r="H269" s="36"/>
      <c r="I269" s="36"/>
      <c r="J269" s="36">
        <f t="shared" si="65"/>
        <v>0</v>
      </c>
      <c r="K269" s="20"/>
      <c r="L269" s="10"/>
      <c r="M269" s="10"/>
      <c r="N269" s="10"/>
      <c r="O269" s="10"/>
      <c r="P269" s="10"/>
    </row>
    <row r="270" spans="1:16" ht="49.2" x14ac:dyDescent="0.25">
      <c r="A270" s="43" t="s">
        <v>89</v>
      </c>
      <c r="B270" s="36">
        <f t="shared" si="63"/>
        <v>920000</v>
      </c>
      <c r="C270" s="36"/>
      <c r="D270" s="36"/>
      <c r="E270" s="36">
        <v>920000</v>
      </c>
      <c r="F270" s="36">
        <f t="shared" si="64"/>
        <v>378140.47</v>
      </c>
      <c r="G270" s="36"/>
      <c r="H270" s="36"/>
      <c r="I270" s="36">
        <v>378140.47</v>
      </c>
      <c r="J270" s="36">
        <f t="shared" si="65"/>
        <v>541859.53</v>
      </c>
      <c r="K270" s="20">
        <f>F270/B270*100</f>
        <v>41.102224999999997</v>
      </c>
      <c r="L270" s="10"/>
      <c r="M270" s="10"/>
      <c r="N270" s="10"/>
      <c r="O270" s="10"/>
      <c r="P270" s="10"/>
    </row>
    <row r="271" spans="1:16" ht="30.6" x14ac:dyDescent="0.25">
      <c r="A271" s="43" t="s">
        <v>112</v>
      </c>
      <c r="B271" s="36">
        <f t="shared" si="63"/>
        <v>1250000</v>
      </c>
      <c r="C271" s="36"/>
      <c r="D271" s="36"/>
      <c r="E271" s="36">
        <v>1250000</v>
      </c>
      <c r="F271" s="36">
        <f t="shared" si="64"/>
        <v>10776.25</v>
      </c>
      <c r="G271" s="36"/>
      <c r="H271" s="36"/>
      <c r="I271" s="36">
        <v>10776.25</v>
      </c>
      <c r="J271" s="36">
        <f t="shared" si="65"/>
        <v>1239223.75</v>
      </c>
      <c r="K271" s="20">
        <f>F271/B271*100</f>
        <v>0.86209999999999998</v>
      </c>
      <c r="L271" s="10"/>
      <c r="M271" s="10"/>
      <c r="N271" s="10"/>
      <c r="O271" s="10"/>
      <c r="P271" s="10"/>
    </row>
    <row r="272" spans="1:16" ht="30.6" x14ac:dyDescent="0.25">
      <c r="A272" s="43" t="s">
        <v>100</v>
      </c>
      <c r="B272" s="36">
        <f t="shared" si="63"/>
        <v>5000000</v>
      </c>
      <c r="C272" s="36"/>
      <c r="D272" s="36">
        <v>5000000</v>
      </c>
      <c r="E272" s="36"/>
      <c r="F272" s="36">
        <f t="shared" si="64"/>
        <v>43105</v>
      </c>
      <c r="G272" s="36"/>
      <c r="H272" s="36">
        <v>43105</v>
      </c>
      <c r="I272" s="36"/>
      <c r="J272" s="36">
        <f t="shared" si="65"/>
        <v>4956895</v>
      </c>
      <c r="K272" s="20">
        <f>F272/B272*100</f>
        <v>0.86209999999999998</v>
      </c>
      <c r="L272" s="10"/>
      <c r="M272" s="10"/>
      <c r="N272" s="10"/>
      <c r="O272" s="10"/>
      <c r="P272" s="10"/>
    </row>
    <row r="273" spans="1:16" ht="75.599999999999994" x14ac:dyDescent="0.25">
      <c r="A273" s="62" t="s">
        <v>171</v>
      </c>
      <c r="B273" s="36">
        <f t="shared" si="63"/>
        <v>122310.57</v>
      </c>
      <c r="C273" s="36">
        <f>C275</f>
        <v>0</v>
      </c>
      <c r="D273" s="36">
        <f>D275</f>
        <v>0</v>
      </c>
      <c r="E273" s="36">
        <f>E275</f>
        <v>122310.57</v>
      </c>
      <c r="F273" s="36">
        <f t="shared" si="64"/>
        <v>122310.57</v>
      </c>
      <c r="G273" s="36">
        <f>G275</f>
        <v>0</v>
      </c>
      <c r="H273" s="36">
        <f>H275</f>
        <v>0</v>
      </c>
      <c r="I273" s="36">
        <f>I275</f>
        <v>122310.57</v>
      </c>
      <c r="J273" s="36">
        <f t="shared" si="65"/>
        <v>0</v>
      </c>
      <c r="K273" s="20">
        <f>F273/B273*100</f>
        <v>100</v>
      </c>
      <c r="L273" s="10"/>
      <c r="M273" s="10"/>
      <c r="N273" s="10"/>
      <c r="O273" s="10"/>
      <c r="P273" s="10"/>
    </row>
    <row r="274" spans="1:16" ht="30.6" x14ac:dyDescent="0.25">
      <c r="A274" s="63" t="s">
        <v>19</v>
      </c>
      <c r="B274" s="36">
        <f t="shared" si="63"/>
        <v>0</v>
      </c>
      <c r="C274" s="36"/>
      <c r="D274" s="36"/>
      <c r="E274" s="36"/>
      <c r="F274" s="36">
        <f t="shared" si="64"/>
        <v>0</v>
      </c>
      <c r="G274" s="36"/>
      <c r="H274" s="36"/>
      <c r="I274" s="36"/>
      <c r="J274" s="36">
        <f t="shared" si="65"/>
        <v>0</v>
      </c>
      <c r="K274" s="20"/>
      <c r="L274" s="10"/>
      <c r="M274" s="10"/>
      <c r="N274" s="10"/>
      <c r="O274" s="10"/>
      <c r="P274" s="10"/>
    </row>
    <row r="275" spans="1:16" ht="49.2" x14ac:dyDescent="0.25">
      <c r="A275" s="43" t="s">
        <v>170</v>
      </c>
      <c r="B275" s="36">
        <f t="shared" si="63"/>
        <v>122310.57</v>
      </c>
      <c r="C275" s="36"/>
      <c r="D275" s="36"/>
      <c r="E275" s="36">
        <v>122310.57</v>
      </c>
      <c r="F275" s="36">
        <f t="shared" si="64"/>
        <v>122310.57</v>
      </c>
      <c r="G275" s="36"/>
      <c r="H275" s="36"/>
      <c r="I275" s="36">
        <v>122310.57</v>
      </c>
      <c r="J275" s="36">
        <f t="shared" si="65"/>
        <v>0</v>
      </c>
      <c r="K275" s="20">
        <f>F275/B275*100</f>
        <v>100</v>
      </c>
      <c r="L275" s="10"/>
      <c r="M275" s="10"/>
      <c r="N275" s="10"/>
      <c r="O275" s="10"/>
      <c r="P275" s="10"/>
    </row>
    <row r="276" spans="1:16" ht="30" x14ac:dyDescent="0.25">
      <c r="A276" s="76" t="s">
        <v>113</v>
      </c>
      <c r="B276" s="33">
        <f t="shared" si="63"/>
        <v>2880000</v>
      </c>
      <c r="C276" s="33">
        <f t="shared" ref="C276:E278" si="67">C277</f>
        <v>0</v>
      </c>
      <c r="D276" s="33">
        <f t="shared" si="67"/>
        <v>0</v>
      </c>
      <c r="E276" s="33">
        <f t="shared" si="67"/>
        <v>2880000</v>
      </c>
      <c r="F276" s="33">
        <f t="shared" si="64"/>
        <v>0</v>
      </c>
      <c r="G276" s="33">
        <f t="shared" ref="G276:I278" si="68">G277</f>
        <v>0</v>
      </c>
      <c r="H276" s="33">
        <f t="shared" si="68"/>
        <v>0</v>
      </c>
      <c r="I276" s="33">
        <f t="shared" si="68"/>
        <v>0</v>
      </c>
      <c r="J276" s="33">
        <f t="shared" si="65"/>
        <v>2880000</v>
      </c>
      <c r="K276" s="19">
        <f>F276/B276*100</f>
        <v>0</v>
      </c>
      <c r="L276" s="10"/>
      <c r="M276" s="10"/>
      <c r="N276" s="10"/>
      <c r="O276" s="10"/>
      <c r="P276" s="10"/>
    </row>
    <row r="277" spans="1:16" ht="30.6" x14ac:dyDescent="0.25">
      <c r="A277" s="73" t="s">
        <v>114</v>
      </c>
      <c r="B277" s="36">
        <f t="shared" si="63"/>
        <v>2880000</v>
      </c>
      <c r="C277" s="36">
        <f t="shared" si="67"/>
        <v>0</v>
      </c>
      <c r="D277" s="36">
        <f t="shared" si="67"/>
        <v>0</v>
      </c>
      <c r="E277" s="36">
        <f t="shared" si="67"/>
        <v>2880000</v>
      </c>
      <c r="F277" s="36">
        <f t="shared" si="64"/>
        <v>0</v>
      </c>
      <c r="G277" s="36">
        <f t="shared" si="68"/>
        <v>0</v>
      </c>
      <c r="H277" s="36">
        <f t="shared" si="68"/>
        <v>0</v>
      </c>
      <c r="I277" s="36">
        <f t="shared" si="68"/>
        <v>0</v>
      </c>
      <c r="J277" s="36">
        <f t="shared" si="65"/>
        <v>2880000</v>
      </c>
      <c r="K277" s="20">
        <f>F277/B277*100</f>
        <v>0</v>
      </c>
      <c r="L277" s="10"/>
      <c r="M277" s="10"/>
      <c r="N277" s="10"/>
      <c r="O277" s="10"/>
      <c r="P277" s="10"/>
    </row>
    <row r="278" spans="1:16" ht="73.8" x14ac:dyDescent="0.25">
      <c r="A278" s="74" t="s">
        <v>50</v>
      </c>
      <c r="B278" s="36">
        <f t="shared" si="63"/>
        <v>2880000</v>
      </c>
      <c r="C278" s="36">
        <f t="shared" si="67"/>
        <v>0</v>
      </c>
      <c r="D278" s="36">
        <f t="shared" si="67"/>
        <v>0</v>
      </c>
      <c r="E278" s="36">
        <f t="shared" si="67"/>
        <v>2880000</v>
      </c>
      <c r="F278" s="36">
        <f t="shared" si="64"/>
        <v>0</v>
      </c>
      <c r="G278" s="36">
        <f t="shared" si="68"/>
        <v>0</v>
      </c>
      <c r="H278" s="36">
        <f t="shared" si="68"/>
        <v>0</v>
      </c>
      <c r="I278" s="36">
        <f t="shared" si="68"/>
        <v>0</v>
      </c>
      <c r="J278" s="36">
        <f t="shared" si="65"/>
        <v>2880000</v>
      </c>
      <c r="K278" s="20">
        <f>F278/B278*100</f>
        <v>0</v>
      </c>
      <c r="L278" s="10"/>
      <c r="M278" s="10"/>
      <c r="N278" s="10"/>
      <c r="O278" s="10"/>
      <c r="P278" s="10"/>
    </row>
    <row r="279" spans="1:16" ht="75.599999999999994" x14ac:dyDescent="0.25">
      <c r="A279" s="57" t="s">
        <v>115</v>
      </c>
      <c r="B279" s="36">
        <f t="shared" si="63"/>
        <v>2880000</v>
      </c>
      <c r="C279" s="36">
        <f>C281</f>
        <v>0</v>
      </c>
      <c r="D279" s="36">
        <f>D281</f>
        <v>0</v>
      </c>
      <c r="E279" s="36">
        <f>E281</f>
        <v>2880000</v>
      </c>
      <c r="F279" s="36">
        <f t="shared" si="64"/>
        <v>0</v>
      </c>
      <c r="G279" s="36">
        <f>G281</f>
        <v>0</v>
      </c>
      <c r="H279" s="36">
        <f>H281</f>
        <v>0</v>
      </c>
      <c r="I279" s="36">
        <f>I281</f>
        <v>0</v>
      </c>
      <c r="J279" s="36">
        <f t="shared" si="65"/>
        <v>2880000</v>
      </c>
      <c r="K279" s="20">
        <f>F279/B279*100</f>
        <v>0</v>
      </c>
      <c r="L279" s="10"/>
      <c r="M279" s="10"/>
      <c r="N279" s="10"/>
      <c r="O279" s="10"/>
      <c r="P279" s="10"/>
    </row>
    <row r="280" spans="1:16" ht="30.6" x14ac:dyDescent="0.25">
      <c r="A280" s="63" t="s">
        <v>19</v>
      </c>
      <c r="B280" s="36">
        <f t="shared" si="63"/>
        <v>0</v>
      </c>
      <c r="C280" s="36"/>
      <c r="D280" s="36"/>
      <c r="E280" s="36"/>
      <c r="F280" s="36">
        <f t="shared" si="64"/>
        <v>0</v>
      </c>
      <c r="G280" s="36"/>
      <c r="H280" s="36"/>
      <c r="I280" s="36"/>
      <c r="J280" s="36">
        <f t="shared" si="65"/>
        <v>0</v>
      </c>
      <c r="K280" s="20"/>
      <c r="L280" s="10"/>
      <c r="M280" s="10"/>
      <c r="N280" s="10"/>
      <c r="O280" s="10"/>
      <c r="P280" s="10"/>
    </row>
    <row r="281" spans="1:16" ht="49.2" x14ac:dyDescent="0.25">
      <c r="A281" s="43" t="s">
        <v>116</v>
      </c>
      <c r="B281" s="36">
        <f t="shared" si="63"/>
        <v>2880000</v>
      </c>
      <c r="C281" s="36"/>
      <c r="D281" s="36"/>
      <c r="E281" s="36">
        <v>2880000</v>
      </c>
      <c r="F281" s="36">
        <f t="shared" si="64"/>
        <v>0</v>
      </c>
      <c r="G281" s="36"/>
      <c r="H281" s="36"/>
      <c r="I281" s="36"/>
      <c r="J281" s="36">
        <f t="shared" si="65"/>
        <v>2880000</v>
      </c>
      <c r="K281" s="20">
        <f>F281/B281*100</f>
        <v>0</v>
      </c>
      <c r="L281" s="10"/>
      <c r="M281" s="10"/>
      <c r="N281" s="10"/>
      <c r="O281" s="10"/>
      <c r="P281" s="10"/>
    </row>
    <row r="282" spans="1:16" s="4" customFormat="1" ht="61.2" customHeight="1" x14ac:dyDescent="0.3">
      <c r="A282" s="52" t="s">
        <v>27</v>
      </c>
      <c r="B282" s="33">
        <f t="shared" ref="B282:I282" si="69">B9+B127+B181+B207+B276</f>
        <v>2231314960.1500001</v>
      </c>
      <c r="C282" s="33">
        <f t="shared" si="69"/>
        <v>1599949458.26</v>
      </c>
      <c r="D282" s="33">
        <f t="shared" si="69"/>
        <v>392726450.54000002</v>
      </c>
      <c r="E282" s="33">
        <f t="shared" si="69"/>
        <v>238639051.35000002</v>
      </c>
      <c r="F282" s="33">
        <f t="shared" si="69"/>
        <v>1014435753.6399999</v>
      </c>
      <c r="G282" s="33">
        <f t="shared" si="69"/>
        <v>764269471.48000002</v>
      </c>
      <c r="H282" s="33">
        <f t="shared" si="69"/>
        <v>170889757.13999999</v>
      </c>
      <c r="I282" s="33">
        <f t="shared" si="69"/>
        <v>79276525.019999996</v>
      </c>
      <c r="J282" s="33">
        <f t="shared" si="65"/>
        <v>1216879206.5100002</v>
      </c>
      <c r="K282" s="22">
        <f>F282/B282*100</f>
        <v>45.463584108798536</v>
      </c>
    </row>
    <row r="283" spans="1:16" ht="19.8" customHeight="1" x14ac:dyDescent="0.5">
      <c r="A283" s="8"/>
      <c r="B283" s="12"/>
      <c r="C283" s="8"/>
      <c r="D283" s="8"/>
      <c r="E283" s="13"/>
      <c r="F283" s="13">
        <f>G282+H282+I282</f>
        <v>1014435753.64</v>
      </c>
      <c r="G283" s="31"/>
      <c r="H283" s="31"/>
      <c r="I283" s="31"/>
      <c r="J283" s="8"/>
      <c r="K283" s="8"/>
    </row>
    <row r="284" spans="1:16" ht="13.8" customHeight="1" x14ac:dyDescent="0.5">
      <c r="A284" s="9"/>
      <c r="B284" s="16"/>
      <c r="C284" s="8"/>
      <c r="D284" s="8"/>
      <c r="E284" s="8"/>
      <c r="F284" s="31"/>
      <c r="G284" s="31"/>
      <c r="H284" s="31"/>
      <c r="I284" s="31"/>
      <c r="J284" s="8"/>
      <c r="K284" s="8"/>
    </row>
    <row r="285" spans="1:16" ht="24.75" customHeight="1" x14ac:dyDescent="0.25">
      <c r="A285" s="8"/>
      <c r="B285" s="100" t="s">
        <v>1</v>
      </c>
      <c r="C285" s="100" t="s">
        <v>15</v>
      </c>
      <c r="D285" s="100" t="s">
        <v>14</v>
      </c>
      <c r="E285" s="102" t="s">
        <v>16</v>
      </c>
      <c r="F285" s="103"/>
      <c r="G285" s="8"/>
      <c r="H285" s="8"/>
      <c r="I285" s="8"/>
      <c r="J285" s="8"/>
      <c r="K285" s="8"/>
    </row>
    <row r="286" spans="1:16" ht="23.25" customHeight="1" x14ac:dyDescent="0.25">
      <c r="A286" s="8"/>
      <c r="B286" s="101"/>
      <c r="C286" s="101"/>
      <c r="D286" s="101"/>
      <c r="E286" s="64" t="s">
        <v>17</v>
      </c>
      <c r="F286" s="64" t="s">
        <v>18</v>
      </c>
      <c r="G286" s="8"/>
      <c r="H286" s="8"/>
      <c r="I286" s="8"/>
      <c r="J286" s="8"/>
      <c r="K286" s="8"/>
    </row>
    <row r="287" spans="1:16" ht="28.8" customHeight="1" x14ac:dyDescent="0.5">
      <c r="A287" s="8"/>
      <c r="B287" s="65"/>
      <c r="C287" s="78">
        <f>B282</f>
        <v>2231314960.1500001</v>
      </c>
      <c r="D287" s="78">
        <f>F282</f>
        <v>1014435753.6399999</v>
      </c>
      <c r="E287" s="78">
        <f>C287-D287</f>
        <v>1216879206.5100002</v>
      </c>
      <c r="F287" s="79">
        <f>D287/C287*100</f>
        <v>45.463584108798536</v>
      </c>
      <c r="G287" s="8"/>
      <c r="H287" s="8"/>
      <c r="I287" s="8"/>
      <c r="J287" s="8"/>
      <c r="K287" s="8"/>
    </row>
    <row r="288" spans="1:16" ht="24.6" customHeight="1" x14ac:dyDescent="0.5">
      <c r="A288" s="8"/>
      <c r="B288" s="65" t="s">
        <v>19</v>
      </c>
      <c r="C288" s="78"/>
      <c r="D288" s="78"/>
      <c r="E288" s="78"/>
      <c r="F288" s="79"/>
      <c r="G288" s="8"/>
      <c r="H288" s="8"/>
      <c r="I288" s="8"/>
      <c r="J288" s="8"/>
      <c r="K288" s="8"/>
    </row>
    <row r="289" spans="1:11" ht="30.6" customHeight="1" x14ac:dyDescent="0.5">
      <c r="A289" s="8"/>
      <c r="B289" s="66" t="s">
        <v>3</v>
      </c>
      <c r="C289" s="80">
        <f>C282</f>
        <v>1599949458.26</v>
      </c>
      <c r="D289" s="78">
        <f>G282</f>
        <v>764269471.48000002</v>
      </c>
      <c r="E289" s="78">
        <f>C289-D289</f>
        <v>835679986.77999997</v>
      </c>
      <c r="F289" s="79">
        <f>D289/C289*100</f>
        <v>47.768350902232207</v>
      </c>
      <c r="G289" s="8"/>
      <c r="H289" s="8"/>
      <c r="I289" s="8"/>
      <c r="J289" s="8"/>
      <c r="K289" s="8"/>
    </row>
    <row r="290" spans="1:11" ht="30" customHeight="1" x14ac:dyDescent="0.5">
      <c r="B290" s="66" t="s">
        <v>4</v>
      </c>
      <c r="C290" s="80">
        <f>D282</f>
        <v>392726450.54000002</v>
      </c>
      <c r="D290" s="78">
        <f>H282</f>
        <v>170889757.13999999</v>
      </c>
      <c r="E290" s="78">
        <f>C290-D290</f>
        <v>221836693.40000004</v>
      </c>
      <c r="F290" s="79">
        <f>D290/C290*100</f>
        <v>43.513686665368752</v>
      </c>
      <c r="G290" s="8"/>
      <c r="H290" s="8"/>
      <c r="I290" s="8"/>
      <c r="J290" s="8"/>
      <c r="K290" s="8"/>
    </row>
    <row r="291" spans="1:11" ht="30" customHeight="1" x14ac:dyDescent="0.5">
      <c r="A291" s="5"/>
      <c r="B291" s="66" t="s">
        <v>5</v>
      </c>
      <c r="C291" s="80">
        <f>E282</f>
        <v>238639051.35000002</v>
      </c>
      <c r="D291" s="78">
        <f>I282</f>
        <v>79276525.019999996</v>
      </c>
      <c r="E291" s="78">
        <f>C291-D291</f>
        <v>159362526.33000004</v>
      </c>
      <c r="F291" s="79">
        <f>D291/C291*100</f>
        <v>33.220264902800452</v>
      </c>
      <c r="G291" s="8"/>
      <c r="H291" s="8"/>
      <c r="I291" s="8"/>
      <c r="J291" s="8"/>
      <c r="K291" s="8"/>
    </row>
    <row r="292" spans="1:11" ht="28.2" x14ac:dyDescent="0.5">
      <c r="A292" s="23" t="s">
        <v>167</v>
      </c>
      <c r="E292" s="96"/>
      <c r="F292" s="96"/>
    </row>
    <row r="293" spans="1:11" ht="61.8" customHeight="1" x14ac:dyDescent="0.5">
      <c r="A293" s="23" t="s">
        <v>168</v>
      </c>
      <c r="B293" s="23"/>
      <c r="C293" s="23"/>
      <c r="D293" s="23"/>
      <c r="E293" s="24" t="s">
        <v>33</v>
      </c>
      <c r="F293" s="32"/>
    </row>
    <row r="294" spans="1:11" ht="89.4" customHeight="1" x14ac:dyDescent="0.45">
      <c r="A294" s="67" t="s">
        <v>28</v>
      </c>
      <c r="B294" s="8"/>
      <c r="C294" s="8"/>
      <c r="D294" s="8"/>
      <c r="E294" s="13"/>
      <c r="F294" s="6"/>
    </row>
    <row r="295" spans="1:11" ht="34.799999999999997" customHeight="1" x14ac:dyDescent="0.4">
      <c r="E295" s="25"/>
    </row>
    <row r="297" spans="1:11" ht="39.6" customHeight="1" x14ac:dyDescent="0.5">
      <c r="B297" s="28"/>
      <c r="C297" s="29"/>
      <c r="D297" s="29"/>
      <c r="E297" s="29"/>
      <c r="F297" s="30"/>
      <c r="G297" s="29"/>
      <c r="H297" s="29"/>
      <c r="I297" s="29"/>
      <c r="J297" s="3"/>
    </row>
    <row r="298" spans="1:11" ht="28.2" x14ac:dyDescent="0.5">
      <c r="B298" s="28"/>
      <c r="C298" s="29"/>
      <c r="D298" s="29"/>
      <c r="E298" s="29"/>
      <c r="F298" s="30"/>
      <c r="G298" s="29"/>
      <c r="H298" s="29"/>
      <c r="I298" s="29"/>
      <c r="J298" s="3"/>
    </row>
    <row r="299" spans="1:11" ht="28.2" x14ac:dyDescent="0.5">
      <c r="B299" s="28"/>
      <c r="C299" s="29"/>
      <c r="D299" s="29"/>
      <c r="E299" s="29"/>
      <c r="F299" s="30"/>
      <c r="G299" s="29"/>
      <c r="H299" s="29"/>
      <c r="I299" s="29"/>
      <c r="J299" s="3"/>
    </row>
    <row r="300" spans="1:11" ht="28.2" x14ac:dyDescent="0.5">
      <c r="B300" s="28"/>
      <c r="C300" s="29"/>
      <c r="D300" s="29"/>
      <c r="E300" s="29"/>
      <c r="F300" s="30"/>
      <c r="G300" s="29"/>
      <c r="H300" s="29"/>
      <c r="I300" s="29"/>
      <c r="J300" s="3"/>
    </row>
    <row r="301" spans="1:11" ht="28.2" x14ac:dyDescent="0.5">
      <c r="B301" s="28"/>
      <c r="C301" s="29"/>
      <c r="D301" s="29"/>
      <c r="E301" s="29"/>
      <c r="F301" s="30"/>
      <c r="G301" s="29"/>
      <c r="H301" s="29"/>
      <c r="I301" s="29"/>
      <c r="J301" s="3"/>
    </row>
    <row r="302" spans="1:11" ht="28.2" x14ac:dyDescent="0.5">
      <c r="B302" s="28"/>
      <c r="C302" s="29"/>
      <c r="D302" s="29"/>
      <c r="E302" s="29"/>
      <c r="F302" s="30"/>
      <c r="G302" s="29"/>
      <c r="H302" s="29"/>
      <c r="I302" s="29"/>
      <c r="J302" s="3"/>
    </row>
    <row r="303" spans="1:11" ht="28.2" x14ac:dyDescent="0.5">
      <c r="B303" s="28"/>
      <c r="C303" s="27"/>
      <c r="D303" s="27"/>
      <c r="E303" s="27"/>
      <c r="F303" s="30"/>
      <c r="G303" s="27"/>
      <c r="H303" s="27"/>
      <c r="I303" s="27"/>
      <c r="J303" s="3"/>
    </row>
    <row r="304" spans="1:11" ht="28.2" x14ac:dyDescent="0.5">
      <c r="B304" s="28">
        <f>C304+D304+E304</f>
        <v>0</v>
      </c>
      <c r="C304" s="27"/>
      <c r="D304" s="27"/>
      <c r="E304" s="27"/>
      <c r="F304" s="30">
        <f>G304+H304+I304</f>
        <v>0</v>
      </c>
      <c r="G304" s="27"/>
      <c r="H304" s="27"/>
      <c r="I304" s="27"/>
      <c r="J304" s="3"/>
    </row>
    <row r="305" spans="2:10" ht="28.2" x14ac:dyDescent="0.5">
      <c r="B305" s="28">
        <f>C305+D305+E305</f>
        <v>0</v>
      </c>
      <c r="C305" s="27"/>
      <c r="D305" s="27"/>
      <c r="E305" s="27"/>
      <c r="F305" s="30">
        <f>G305+H305+I305</f>
        <v>0</v>
      </c>
      <c r="G305" s="27"/>
      <c r="H305" s="27"/>
      <c r="I305" s="27"/>
      <c r="J305" s="3"/>
    </row>
    <row r="306" spans="2:10" ht="28.2" x14ac:dyDescent="0.5">
      <c r="B306" s="28">
        <f>C306+D306+E306</f>
        <v>0</v>
      </c>
      <c r="C306" s="27"/>
      <c r="D306" s="27"/>
      <c r="E306" s="27"/>
      <c r="F306" s="30">
        <f>G306+H306+I306</f>
        <v>0</v>
      </c>
      <c r="G306" s="27"/>
      <c r="H306" s="27"/>
      <c r="I306" s="27"/>
      <c r="J306" s="3"/>
    </row>
    <row r="307" spans="2:10" ht="28.2" x14ac:dyDescent="0.5">
      <c r="B307" s="28">
        <f>C307+D307+E307</f>
        <v>0</v>
      </c>
      <c r="C307" s="27"/>
      <c r="D307" s="27"/>
      <c r="E307" s="27"/>
      <c r="F307" s="30">
        <f>G307+H307+I307</f>
        <v>0</v>
      </c>
      <c r="G307" s="27"/>
      <c r="H307" s="27"/>
      <c r="I307" s="27"/>
      <c r="J307" s="3"/>
    </row>
    <row r="308" spans="2:10" ht="24.6" x14ac:dyDescent="0.4">
      <c r="B308" s="27"/>
      <c r="C308" s="27"/>
      <c r="D308" s="27"/>
      <c r="E308" s="27"/>
      <c r="F308" s="27"/>
      <c r="G308" s="27"/>
      <c r="H308" s="27"/>
      <c r="I308" s="27"/>
      <c r="J308" s="3"/>
    </row>
    <row r="309" spans="2:10" ht="24.6" x14ac:dyDescent="0.4">
      <c r="B309" s="27"/>
      <c r="C309" s="27"/>
      <c r="D309" s="27"/>
      <c r="E309" s="27"/>
      <c r="F309" s="27"/>
      <c r="G309" s="27"/>
      <c r="H309" s="27"/>
      <c r="I309" s="27"/>
      <c r="J309" s="3"/>
    </row>
    <row r="310" spans="2:10" ht="24.6" x14ac:dyDescent="0.4">
      <c r="B310" s="27"/>
      <c r="C310" s="27"/>
      <c r="D310" s="27"/>
      <c r="E310" s="27"/>
      <c r="F310" s="27"/>
      <c r="G310" s="27"/>
      <c r="H310" s="27"/>
      <c r="I310" s="27"/>
      <c r="J310" s="3"/>
    </row>
    <row r="311" spans="2:10" ht="24.6" x14ac:dyDescent="0.4">
      <c r="B311" s="27"/>
      <c r="C311" s="27"/>
      <c r="D311" s="27"/>
      <c r="E311" s="27"/>
      <c r="F311" s="27"/>
      <c r="G311" s="27"/>
      <c r="H311" s="27"/>
      <c r="I311" s="27"/>
      <c r="J311" s="3"/>
    </row>
    <row r="312" spans="2:10" ht="24.6" x14ac:dyDescent="0.4">
      <c r="B312" s="27"/>
      <c r="C312" s="27"/>
      <c r="D312" s="27"/>
      <c r="E312" s="27"/>
      <c r="F312" s="27"/>
      <c r="G312" s="27"/>
      <c r="H312" s="27"/>
      <c r="I312" s="27"/>
      <c r="J312" s="3"/>
    </row>
    <row r="313" spans="2:10" ht="24.6" x14ac:dyDescent="0.4">
      <c r="B313" s="26"/>
      <c r="C313" s="26"/>
      <c r="D313" s="26"/>
      <c r="E313" s="26"/>
      <c r="F313" s="26"/>
      <c r="G313" s="26"/>
      <c r="H313" s="26"/>
      <c r="I313" s="26"/>
    </row>
    <row r="314" spans="2:10" ht="24.6" x14ac:dyDescent="0.4">
      <c r="B314" s="26"/>
      <c r="C314" s="26"/>
      <c r="D314" s="26"/>
      <c r="E314" s="26"/>
      <c r="F314" s="26"/>
      <c r="G314" s="26"/>
      <c r="H314" s="26"/>
      <c r="I314" s="26"/>
    </row>
    <row r="315" spans="2:10" ht="24.6" x14ac:dyDescent="0.4">
      <c r="B315" s="26"/>
      <c r="C315" s="26"/>
      <c r="D315" s="26"/>
      <c r="E315" s="26"/>
      <c r="F315" s="26"/>
      <c r="G315" s="26"/>
      <c r="H315" s="26"/>
      <c r="I315" s="26"/>
    </row>
    <row r="316" spans="2:10" ht="24.6" x14ac:dyDescent="0.4">
      <c r="B316" s="26"/>
      <c r="C316" s="26"/>
      <c r="D316" s="26"/>
      <c r="E316" s="26"/>
      <c r="F316" s="26"/>
      <c r="G316" s="26"/>
      <c r="H316" s="26"/>
      <c r="I316" s="26"/>
    </row>
    <row r="317" spans="2:10" ht="24.6" x14ac:dyDescent="0.4">
      <c r="B317" s="26"/>
      <c r="C317" s="26"/>
      <c r="D317" s="26"/>
      <c r="E317" s="26"/>
      <c r="F317" s="26"/>
      <c r="G317" s="26"/>
      <c r="H317" s="26"/>
      <c r="I317" s="26"/>
    </row>
    <row r="318" spans="2:10" ht="24.6" x14ac:dyDescent="0.4">
      <c r="B318" s="26"/>
      <c r="C318" s="26"/>
      <c r="D318" s="26"/>
      <c r="E318" s="26"/>
      <c r="F318" s="26"/>
      <c r="G318" s="26"/>
      <c r="H318" s="26"/>
      <c r="I318" s="26"/>
    </row>
  </sheetData>
  <autoFilter ref="B1:B318"/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292:F292"/>
    <mergeCell ref="F6:F7"/>
    <mergeCell ref="G6:I6"/>
    <mergeCell ref="B285:B286"/>
    <mergeCell ref="C285:C286"/>
    <mergeCell ref="D285:D286"/>
    <mergeCell ref="E285:F285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3" manualBreakCount="3">
    <brk id="229" max="10" man="1"/>
    <brk id="253" max="10" man="1"/>
    <brk id="2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01.12.2020г. (руб)</vt:lpstr>
      <vt:lpstr>'на 01.12.2020г. (руб)'!Заголовки_для_печати</vt:lpstr>
      <vt:lpstr>'на 01.12.2020г.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2020-11-18T10:33:15Z</cp:lastPrinted>
  <dcterms:created xsi:type="dcterms:W3CDTF">2007-01-23T06:19:47Z</dcterms:created>
  <dcterms:modified xsi:type="dcterms:W3CDTF">2020-12-02T07:37:14Z</dcterms:modified>
</cp:coreProperties>
</file>