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7.2020" sheetId="1" r:id="rId1"/>
  </sheets>
  <definedNames>
    <definedName name="_xlnm.Print_Titles" localSheetId="0">'01.07.2020'!$3:$3</definedName>
    <definedName name="_xlnm.Print_Area" localSheetId="0">'01.07.2020'!$A$1:$G$247</definedName>
  </definedNames>
  <calcPr fullCalcOnLoad="1"/>
</workbook>
</file>

<file path=xl/sharedStrings.xml><?xml version="1.0" encoding="utf-8"?>
<sst xmlns="http://schemas.openxmlformats.org/spreadsheetml/2006/main" count="292" uniqueCount="283">
  <si>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</si>
  <si>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</si>
  <si>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</si>
  <si>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</si>
  <si>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</si>
  <si>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</si>
  <si>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</si>
  <si>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</si>
  <si>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</si>
  <si>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</si>
  <si>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</si>
  <si>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</si>
  <si>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</si>
  <si>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</si>
  <si>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</si>
  <si>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</si>
  <si>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</si>
  <si>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</si>
  <si>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</si>
  <si>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</si>
  <si>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</si>
  <si>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</si>
  <si>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</si>
  <si>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</si>
  <si>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</si>
  <si>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</si>
  <si>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</si>
  <si>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</si>
  <si>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</si>
  <si>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</si>
  <si>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</si>
  <si>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</si>
  <si>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</si>
  <si>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</si>
  <si>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</si>
  <si>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</si>
  <si>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</si>
  <si>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</si>
  <si>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</si>
  <si>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</si>
  <si>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</si>
  <si>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</si>
  <si>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</si>
  <si>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</si>
  <si>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</si>
  <si>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</si>
  <si>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</si>
  <si>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</si>
  <si>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</si>
  <si>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</si>
  <si>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</si>
  <si>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</si>
  <si>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</si>
  <si>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</si>
  <si>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</si>
  <si>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</si>
  <si>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</si>
  <si>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</si>
  <si>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</si>
  <si>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</si>
  <si>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</si>
  <si>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</si>
  <si>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</si>
  <si>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</si>
  <si>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</si>
  <si>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</si>
  <si>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</si>
  <si>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</si>
  <si>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</si>
  <si>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</si>
  <si>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</si>
  <si>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</si>
  <si>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</si>
  <si>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</si>
  <si>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</si>
  <si>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</si>
  <si>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</si>
  <si>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</si>
  <si>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</si>
  <si>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</si>
  <si>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</si>
  <si>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</si>
  <si>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</si>
  <si>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</si>
  <si>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</si>
  <si>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</si>
  <si>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</si>
  <si>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</si>
  <si>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</si>
  <si>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</si>
  <si>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</si>
  <si>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</si>
  <si>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</si>
  <si>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</si>
  <si>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</si>
  <si>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</si>
  <si>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</si>
  <si>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</si>
  <si>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</si>
  <si>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</si>
  <si>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</si>
  <si>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</si>
  <si>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</si>
  <si>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</si>
  <si>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</si>
  <si>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</si>
  <si>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</si>
  <si>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</si>
  <si>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</si>
  <si>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</si>
  <si>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</si>
  <si>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</si>
  <si>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</si>
  <si>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</si>
  <si>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</si>
  <si>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</si>
  <si>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</si>
  <si>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</si>
  <si>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</si>
  <si>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</si>
  <si>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</si>
  <si>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</si>
  <si>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</si>
  <si>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</si>
  <si>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</si>
  <si>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</si>
  <si>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</si>
  <si>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</si>
  <si>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</si>
  <si>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</si>
  <si>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</si>
  <si>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</si>
  <si>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</si>
  <si>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</si>
  <si>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</si>
  <si>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</si>
  <si>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</si>
  <si>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</si>
  <si>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</si>
  <si>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</si>
  <si>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</si>
  <si>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</si>
  <si>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</si>
  <si>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</si>
  <si>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</si>
  <si>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</si>
  <si>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</si>
  <si>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</si>
  <si>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</si>
  <si>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</si>
  <si>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</si>
  <si>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</si>
  <si>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</si>
  <si>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</si>
  <si>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</si>
  <si>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</si>
  <si>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</si>
  <si>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</si>
  <si>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</si>
  <si>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</si>
  <si>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</si>
  <si>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</si>
  <si>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</si>
  <si>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</si>
  <si>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</si>
  <si>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</si>
  <si>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</si>
  <si>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</si>
  <si>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</si>
  <si>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</si>
  <si>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</si>
  <si>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</si>
  <si>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</si>
  <si>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</si>
  <si>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</si>
  <si>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</si>
  <si>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</si>
  <si>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</si>
  <si>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</si>
  <si>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</si>
  <si>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</si>
  <si>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</si>
  <si>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</si>
  <si>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</si>
  <si>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</si>
  <si>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</si>
  <si>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</si>
  <si>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</si>
  <si>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</si>
  <si>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</si>
  <si>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</si>
  <si>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</si>
  <si>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</si>
  <si>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</si>
  <si>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</si>
  <si>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</si>
  <si>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</si>
  <si>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</si>
  <si>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</si>
  <si>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</si>
  <si>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</si>
  <si>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</si>
  <si>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</si>
  <si>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</si>
  <si>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</si>
  <si>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</si>
  <si>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</si>
  <si>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</si>
  <si>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</si>
  <si>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</si>
  <si>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</si>
  <si>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</si>
  <si>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</si>
  <si>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</si>
  <si>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</si>
  <si>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</si>
  <si>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</si>
  <si>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</si>
  <si>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</si>
  <si>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</si>
  <si>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</si>
  <si>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</si>
  <si>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</si>
  <si>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</si>
  <si>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</si>
  <si>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</si>
  <si>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</si>
  <si>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</si>
  <si>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</si>
  <si>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</si>
  <si>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</si>
  <si>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</si>
  <si>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</si>
  <si>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-  укрепление материально-технической базы муниципальных образовательных организаций (в части оснащения вновь созданных мест в муниципальных дошкольных образовательных организациях средствами обучения и воспитания)</t>
  </si>
  <si>
    <t xml:space="preserve"> -на реализацию полномочий органов местного самоуправления, связанных с общегосударственным управлением, в целях содействия достижению и (или) поощрения достижения высоких темпов наращивания экономического (налогового) потенциала Чувашской Республики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</si>
  <si>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</si>
  <si>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</si>
  <si>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</si>
  <si>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</si>
  <si>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</si>
  <si>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</si>
  <si>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% исп. 2020 г. к 2019 г.</t>
  </si>
  <si>
    <t>План на 2020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</si>
  <si>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</si>
  <si>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</si>
  <si>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</si>
  <si>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</si>
  <si>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</si>
  <si>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</si>
  <si>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</si>
  <si>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</si>
  <si>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</si>
  <si>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</si>
  <si>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</si>
  <si>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</si>
  <si>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</si>
  <si>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</si>
  <si>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 Субвенции бюджетам муниципальных районов на проведение Всероссийской переписи населения 2020 года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</si>
  <si>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</si>
  <si>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</si>
  <si>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</si>
  <si>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</si>
  <si>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</si>
  <si>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</si>
  <si>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</si>
  <si>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</si>
  <si>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</si>
  <si>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</si>
  <si>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</si>
  <si>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</si>
  <si>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</si>
  <si>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</si>
  <si>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</si>
  <si>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межбюджетные трансферты, передаваемые бюджетам муниципальных районов </t>
  </si>
  <si>
    <t>Упрощенная система налогообложения</t>
  </si>
  <si>
    <t>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</si>
  <si>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</si>
  <si>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</si>
  <si>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</si>
  <si>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ИСПОЛНЕНИЕ   КОНСОЛИДИРОВАННОГО БЮДЖЕТА  НА 01 ИЮЛЯ 2020 г.</t>
  </si>
  <si>
    <t>Исполнено на 01.07.2020г.</t>
  </si>
  <si>
    <t>Исполнено на 01.07.2019г.</t>
  </si>
  <si>
    <t xml:space="preserve">   -  мероприятия по профилактике и соблюдению правопорядка на улицах и в других общественных местах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</si>
</sst>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;[Red]#,##0.0"/>
    <numFmt numFmtId="175" formatCode="#,##0.00_р_.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20" borderId="0">
      <alignment/>
      <protection/>
    </xf>
    <xf numFmtId="0" fontId="57" fillId="20" borderId="0">
      <alignment vertical="center"/>
      <protection/>
    </xf>
    <xf numFmtId="0" fontId="55" fillId="0" borderId="0">
      <alignment wrapText="1"/>
      <protection/>
    </xf>
    <xf numFmtId="0" fontId="58" fillId="0" borderId="0">
      <alignment horizontal="center" vertical="center"/>
      <protection/>
    </xf>
    <xf numFmtId="0" fontId="55" fillId="0" borderId="0">
      <alignment/>
      <protection/>
    </xf>
    <xf numFmtId="0" fontId="59" fillId="0" borderId="0">
      <alignment horizontal="center" vertical="center" wrapText="1"/>
      <protection/>
    </xf>
    <xf numFmtId="0" fontId="60" fillId="0" borderId="0">
      <alignment horizontal="center" wrapText="1"/>
      <protection/>
    </xf>
    <xf numFmtId="0" fontId="57" fillId="0" borderId="0">
      <alignment vertical="center"/>
      <protection/>
    </xf>
    <xf numFmtId="0" fontId="60" fillId="0" borderId="0">
      <alignment horizontal="center"/>
      <protection/>
    </xf>
    <xf numFmtId="0" fontId="57" fillId="0" borderId="0">
      <alignment horizontal="center" vertical="center"/>
      <protection/>
    </xf>
    <xf numFmtId="0" fontId="55" fillId="0" borderId="0">
      <alignment horizontal="right"/>
      <protection/>
    </xf>
    <xf numFmtId="0" fontId="57" fillId="0" borderId="0">
      <alignment horizontal="center" vertical="center"/>
      <protection/>
    </xf>
    <xf numFmtId="0" fontId="55" fillId="20" borderId="1">
      <alignment/>
      <protection/>
    </xf>
    <xf numFmtId="0" fontId="57" fillId="0" borderId="0">
      <alignment vertical="center" wrapText="1"/>
      <protection/>
    </xf>
    <xf numFmtId="0" fontId="55" fillId="0" borderId="2">
      <alignment horizontal="center" vertical="center" wrapText="1"/>
      <protection/>
    </xf>
    <xf numFmtId="0" fontId="61" fillId="0" borderId="0">
      <alignment vertical="center"/>
      <protection/>
    </xf>
    <xf numFmtId="0" fontId="55" fillId="20" borderId="3">
      <alignment/>
      <protection/>
    </xf>
    <xf numFmtId="0" fontId="62" fillId="0" borderId="0">
      <alignment vertical="center" wrapText="1"/>
      <protection/>
    </xf>
    <xf numFmtId="49" fontId="55" fillId="0" borderId="2">
      <alignment horizontal="left" vertical="top" wrapText="1" indent="2"/>
      <protection/>
    </xf>
    <xf numFmtId="0" fontId="61" fillId="0" borderId="1">
      <alignment vertical="center"/>
      <protection/>
    </xf>
    <xf numFmtId="49" fontId="55" fillId="0" borderId="2">
      <alignment horizontal="center" vertical="top" shrinkToFit="1"/>
      <protection/>
    </xf>
    <xf numFmtId="0" fontId="61" fillId="0" borderId="2">
      <alignment horizontal="center" vertical="center" wrapText="1"/>
      <protection/>
    </xf>
    <xf numFmtId="4" fontId="55" fillId="0" borderId="2">
      <alignment horizontal="right" vertical="top" shrinkToFit="1"/>
      <protection/>
    </xf>
    <xf numFmtId="0" fontId="61" fillId="0" borderId="2">
      <alignment horizontal="center" vertical="center" wrapText="1"/>
      <protection/>
    </xf>
    <xf numFmtId="10" fontId="55" fillId="0" borderId="2">
      <alignment horizontal="right" vertical="top" shrinkToFit="1"/>
      <protection/>
    </xf>
    <xf numFmtId="0" fontId="57" fillId="20" borderId="3">
      <alignment vertical="center"/>
      <protection/>
    </xf>
    <xf numFmtId="0" fontId="55" fillId="20" borderId="3">
      <alignment shrinkToFit="1"/>
      <protection/>
    </xf>
    <xf numFmtId="49" fontId="63" fillId="0" borderId="4">
      <alignment vertical="center" wrapText="1"/>
      <protection/>
    </xf>
    <xf numFmtId="0" fontId="64" fillId="0" borderId="2">
      <alignment horizontal="left"/>
      <protection/>
    </xf>
    <xf numFmtId="0" fontId="57" fillId="20" borderId="5">
      <alignment vertical="center"/>
      <protection/>
    </xf>
    <xf numFmtId="4" fontId="64" fillId="21" borderId="2">
      <alignment horizontal="right" vertical="top" shrinkToFit="1"/>
      <protection/>
    </xf>
    <xf numFmtId="49" fontId="65" fillId="0" borderId="6">
      <alignment horizontal="left" vertical="center" wrapText="1" indent="1"/>
      <protection/>
    </xf>
    <xf numFmtId="10" fontId="64" fillId="21" borderId="2">
      <alignment horizontal="right" vertical="top" shrinkToFit="1"/>
      <protection/>
    </xf>
    <xf numFmtId="0" fontId="57" fillId="20" borderId="7">
      <alignment vertical="center"/>
      <protection/>
    </xf>
    <xf numFmtId="0" fontId="55" fillId="20" borderId="5">
      <alignment/>
      <protection/>
    </xf>
    <xf numFmtId="0" fontId="63" fillId="0" borderId="0">
      <alignment horizontal="left" vertical="center" wrapText="1"/>
      <protection/>
    </xf>
    <xf numFmtId="0" fontId="55" fillId="0" borderId="0">
      <alignment horizontal="left" wrapText="1"/>
      <protection/>
    </xf>
    <xf numFmtId="0" fontId="58" fillId="0" borderId="0">
      <alignment vertical="center"/>
      <protection/>
    </xf>
    <xf numFmtId="0" fontId="64" fillId="0" borderId="2">
      <alignment vertical="top" wrapText="1"/>
      <protection/>
    </xf>
    <xf numFmtId="0" fontId="57" fillId="0" borderId="1">
      <alignment horizontal="left" vertical="center" wrapText="1"/>
      <protection/>
    </xf>
    <xf numFmtId="4" fontId="64" fillId="22" borderId="2">
      <alignment horizontal="right" vertical="top" shrinkToFit="1"/>
      <protection/>
    </xf>
    <xf numFmtId="0" fontId="57" fillId="0" borderId="3">
      <alignment horizontal="left" vertical="center" wrapText="1"/>
      <protection/>
    </xf>
    <xf numFmtId="10" fontId="64" fillId="22" borderId="2">
      <alignment horizontal="right" vertical="top" shrinkToFit="1"/>
      <protection/>
    </xf>
    <xf numFmtId="0" fontId="57" fillId="0" borderId="5">
      <alignment vertical="center" wrapText="1"/>
      <protection/>
    </xf>
    <xf numFmtId="0" fontId="55" fillId="20" borderId="3">
      <alignment horizontal="center"/>
      <protection/>
    </xf>
    <xf numFmtId="0" fontId="61" fillId="0" borderId="8">
      <alignment horizontal="center" vertical="center" wrapText="1"/>
      <protection/>
    </xf>
    <xf numFmtId="0" fontId="55" fillId="20" borderId="3">
      <alignment horizontal="left"/>
      <protection/>
    </xf>
    <xf numFmtId="0" fontId="57" fillId="20" borderId="9">
      <alignment vertical="center"/>
      <protection/>
    </xf>
    <xf numFmtId="0" fontId="55" fillId="20" borderId="5">
      <alignment horizontal="center"/>
      <protection/>
    </xf>
    <xf numFmtId="49" fontId="63" fillId="0" borderId="10">
      <alignment horizontal="center" vertical="center" shrinkToFit="1"/>
      <protection/>
    </xf>
    <xf numFmtId="0" fontId="55" fillId="20" borderId="5">
      <alignment horizontal="left"/>
      <protection/>
    </xf>
    <xf numFmtId="49" fontId="65" fillId="0" borderId="10">
      <alignment horizontal="center" vertical="center" shrinkToFit="1"/>
      <protection/>
    </xf>
    <xf numFmtId="0" fontId="57" fillId="20" borderId="11">
      <alignment vertical="center"/>
      <protection/>
    </xf>
    <xf numFmtId="0" fontId="57" fillId="0" borderId="12">
      <alignment vertical="center"/>
      <protection/>
    </xf>
    <xf numFmtId="0" fontId="57" fillId="20" borderId="0">
      <alignment vertical="center" shrinkToFit="1"/>
      <protection/>
    </xf>
    <xf numFmtId="0" fontId="61" fillId="0" borderId="0">
      <alignment vertical="center" wrapText="1"/>
      <protection/>
    </xf>
    <xf numFmtId="1" fontId="63" fillId="0" borderId="2">
      <alignment horizontal="center" vertical="center" shrinkToFit="1"/>
      <protection/>
    </xf>
    <xf numFmtId="1" fontId="65" fillId="0" borderId="2">
      <alignment horizontal="center" vertical="center" shrinkToFit="1"/>
      <protection/>
    </xf>
    <xf numFmtId="49" fontId="61" fillId="0" borderId="0">
      <alignment vertical="center" wrapText="1"/>
      <protection/>
    </xf>
    <xf numFmtId="49" fontId="57" fillId="0" borderId="5">
      <alignment vertical="center" wrapText="1"/>
      <protection/>
    </xf>
    <xf numFmtId="49" fontId="57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63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0" fontId="57" fillId="0" borderId="5">
      <alignment vertical="center"/>
      <protection/>
    </xf>
    <xf numFmtId="0" fontId="61" fillId="0" borderId="0">
      <alignment horizontal="right" vertical="center"/>
      <protection/>
    </xf>
    <xf numFmtId="0" fontId="63" fillId="0" borderId="0">
      <alignment horizontal="left" vertical="center" wrapText="1"/>
      <protection/>
    </xf>
    <xf numFmtId="0" fontId="66" fillId="0" borderId="0">
      <alignment vertical="center"/>
      <protection/>
    </xf>
    <xf numFmtId="0" fontId="66" fillId="0" borderId="1">
      <alignment vertical="center"/>
      <protection/>
    </xf>
    <xf numFmtId="0" fontId="66" fillId="0" borderId="5">
      <alignment vertical="center"/>
      <protection/>
    </xf>
    <xf numFmtId="0" fontId="61" fillId="0" borderId="2">
      <alignment horizontal="center" vertical="center" wrapText="1"/>
      <protection/>
    </xf>
    <xf numFmtId="0" fontId="67" fillId="0" borderId="0">
      <alignment horizontal="center" vertical="center" wrapText="1"/>
      <protection/>
    </xf>
    <xf numFmtId="0" fontId="61" fillId="0" borderId="13">
      <alignment vertical="center"/>
      <protection/>
    </xf>
    <xf numFmtId="0" fontId="61" fillId="0" borderId="14">
      <alignment horizontal="right" vertical="center"/>
      <protection/>
    </xf>
    <xf numFmtId="0" fontId="63" fillId="0" borderId="14">
      <alignment horizontal="right" vertical="center"/>
      <protection/>
    </xf>
    <xf numFmtId="0" fontId="63" fillId="0" borderId="8">
      <alignment horizontal="center" vertical="center"/>
      <protection/>
    </xf>
    <xf numFmtId="49" fontId="61" fillId="0" borderId="15">
      <alignment horizontal="center" vertical="center"/>
      <protection/>
    </xf>
    <xf numFmtId="0" fontId="61" fillId="0" borderId="16">
      <alignment horizontal="center" vertical="center" shrinkToFit="1"/>
      <protection/>
    </xf>
    <xf numFmtId="1" fontId="63" fillId="0" borderId="16">
      <alignment horizontal="center" vertical="center" shrinkToFit="1"/>
      <protection/>
    </xf>
    <xf numFmtId="0" fontId="63" fillId="0" borderId="16">
      <alignment vertical="center"/>
      <protection/>
    </xf>
    <xf numFmtId="49" fontId="63" fillId="0" borderId="16">
      <alignment horizontal="center" vertical="center"/>
      <protection/>
    </xf>
    <xf numFmtId="49" fontId="63" fillId="0" borderId="17">
      <alignment horizontal="center" vertical="center"/>
      <protection/>
    </xf>
    <xf numFmtId="0" fontId="66" fillId="0" borderId="12">
      <alignment vertical="center"/>
      <protection/>
    </xf>
    <xf numFmtId="4" fontId="63" fillId="0" borderId="4">
      <alignment horizontal="right" vertical="center" shrinkToFit="1"/>
      <protection/>
    </xf>
    <xf numFmtId="4" fontId="65" fillId="0" borderId="4">
      <alignment horizontal="right" vertical="center" shrinkToFit="1"/>
      <protection/>
    </xf>
    <xf numFmtId="0" fontId="61" fillId="0" borderId="10">
      <alignment horizontal="center" vertical="center" wrapText="1"/>
      <protection/>
    </xf>
    <xf numFmtId="0" fontId="61" fillId="0" borderId="2">
      <alignment horizontal="center" vertical="center" wrapText="1"/>
      <protection/>
    </xf>
    <xf numFmtId="0" fontId="62" fillId="0" borderId="0">
      <alignment horizontal="left" vertical="center" wrapText="1"/>
      <protection/>
    </xf>
    <xf numFmtId="0" fontId="61" fillId="0" borderId="10">
      <alignment horizontal="center" vertical="center" wrapText="1"/>
      <protection/>
    </xf>
    <xf numFmtId="49" fontId="57" fillId="20" borderId="5">
      <alignment vertical="center"/>
      <protection/>
    </xf>
    <xf numFmtId="1" fontId="63" fillId="0" borderId="10">
      <alignment horizontal="center" vertical="center" shrinkToFit="1"/>
      <protection/>
    </xf>
    <xf numFmtId="0" fontId="65" fillId="0" borderId="10">
      <alignment horizontal="center" vertical="center" shrinkToFit="1"/>
      <protection/>
    </xf>
    <xf numFmtId="0" fontId="61" fillId="0" borderId="2">
      <alignment horizontal="center" vertical="center" wrapText="1"/>
      <protection/>
    </xf>
    <xf numFmtId="0" fontId="59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8" fillId="29" borderId="18" applyNumberFormat="0" applyAlignment="0" applyProtection="0"/>
    <xf numFmtId="0" fontId="69" fillId="30" borderId="19" applyNumberFormat="0" applyAlignment="0" applyProtection="0"/>
    <xf numFmtId="0" fontId="70" fillId="30" borderId="18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5" fillId="31" borderId="2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0" fillId="0" borderId="26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5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75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3" fillId="36" borderId="0" xfId="0" applyFont="1" applyFill="1" applyBorder="1" applyAlignment="1">
      <alignment vertical="center" wrapText="1"/>
    </xf>
    <xf numFmtId="175" fontId="5" fillId="0" borderId="0" xfId="0" applyNumberFormat="1" applyFont="1" applyFill="1" applyBorder="1" applyAlignment="1">
      <alignment horizontal="center" wrapText="1"/>
    </xf>
    <xf numFmtId="175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75" fontId="0" fillId="0" borderId="0" xfId="0" applyNumberFormat="1" applyFont="1" applyFill="1" applyAlignment="1">
      <alignment horizontal="center"/>
    </xf>
    <xf numFmtId="175" fontId="10" fillId="0" borderId="0" xfId="0" applyNumberFormat="1" applyFont="1" applyFill="1" applyAlignment="1">
      <alignment horizontal="right"/>
    </xf>
    <xf numFmtId="175" fontId="5" fillId="0" borderId="0" xfId="0" applyNumberFormat="1" applyFont="1" applyFill="1" applyBorder="1" applyAlignment="1">
      <alignment horizontal="right" wrapText="1"/>
    </xf>
    <xf numFmtId="4" fontId="57" fillId="0" borderId="0" xfId="106" applyNumberFormat="1" applyFont="1" applyBorder="1" applyAlignment="1" applyProtection="1">
      <alignment horizontal="right" vertical="center" shrinkToFit="1"/>
      <protection/>
    </xf>
    <xf numFmtId="175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49" fontId="10" fillId="36" borderId="0" xfId="0" applyNumberFormat="1" applyFont="1" applyFill="1" applyAlignment="1">
      <alignment horizontal="center" vertical="center"/>
    </xf>
    <xf numFmtId="49" fontId="13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75" fontId="11" fillId="0" borderId="0" xfId="0" applyNumberFormat="1" applyFont="1" applyFill="1" applyAlignment="1">
      <alignment horizontal="center"/>
    </xf>
    <xf numFmtId="175" fontId="14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 vertical="center"/>
    </xf>
    <xf numFmtId="175" fontId="10" fillId="0" borderId="27" xfId="0" applyNumberFormat="1" applyFont="1" applyFill="1" applyBorder="1" applyAlignment="1">
      <alignment horizontal="right" vertical="center" wrapText="1"/>
    </xf>
    <xf numFmtId="175" fontId="10" fillId="0" borderId="27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center" vertical="center"/>
    </xf>
    <xf numFmtId="49" fontId="16" fillId="36" borderId="28" xfId="0" applyNumberFormat="1" applyFont="1" applyFill="1" applyBorder="1" applyAlignment="1">
      <alignment horizontal="center" vertical="center"/>
    </xf>
    <xf numFmtId="175" fontId="16" fillId="0" borderId="28" xfId="0" applyNumberFormat="1" applyFont="1" applyFill="1" applyBorder="1" applyAlignment="1">
      <alignment horizontal="center" vertical="center" wrapText="1"/>
    </xf>
    <xf numFmtId="175" fontId="17" fillId="37" borderId="28" xfId="0" applyNumberFormat="1" applyFont="1" applyFill="1" applyBorder="1" applyAlignment="1">
      <alignment horizontal="left" vertical="center"/>
    </xf>
    <xf numFmtId="49" fontId="17" fillId="37" borderId="28" xfId="0" applyNumberFormat="1" applyFont="1" applyFill="1" applyBorder="1" applyAlignment="1">
      <alignment horizontal="center" vertical="center"/>
    </xf>
    <xf numFmtId="175" fontId="17" fillId="37" borderId="28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left"/>
    </xf>
    <xf numFmtId="49" fontId="17" fillId="0" borderId="28" xfId="0" applyNumberFormat="1" applyFont="1" applyFill="1" applyBorder="1" applyAlignment="1">
      <alignment horizontal="center" vertical="center"/>
    </xf>
    <xf numFmtId="175" fontId="17" fillId="0" borderId="28" xfId="0" applyNumberFormat="1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left"/>
    </xf>
    <xf numFmtId="49" fontId="16" fillId="0" borderId="28" xfId="0" applyNumberFormat="1" applyFont="1" applyFill="1" applyBorder="1" applyAlignment="1">
      <alignment horizontal="center" vertical="center"/>
    </xf>
    <xf numFmtId="175" fontId="16" fillId="0" borderId="28" xfId="0" applyNumberFormat="1" applyFont="1" applyFill="1" applyBorder="1" applyAlignment="1">
      <alignment horizontal="right" vertical="center"/>
    </xf>
    <xf numFmtId="4" fontId="16" fillId="0" borderId="2" xfId="104" applyNumberFormat="1" applyFont="1" applyFill="1" applyAlignment="1" applyProtection="1">
      <alignment horizontal="right" vertical="center"/>
      <protection/>
    </xf>
    <xf numFmtId="0" fontId="17" fillId="0" borderId="28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" fontId="16" fillId="0" borderId="29" xfId="107" applyNumberFormat="1" applyFont="1" applyFill="1" applyBorder="1" applyAlignment="1" applyProtection="1">
      <alignment horizontal="right" vertical="center" shrinkToFit="1"/>
      <protection/>
    </xf>
    <xf numFmtId="4" fontId="16" fillId="0" borderId="2" xfId="107" applyNumberFormat="1" applyFont="1" applyFill="1" applyAlignment="1" applyProtection="1">
      <alignment horizontal="right" vertical="center" shrinkToFit="1"/>
      <protection/>
    </xf>
    <xf numFmtId="4" fontId="16" fillId="0" borderId="30" xfId="107" applyNumberFormat="1" applyFont="1" applyFill="1" applyBorder="1" applyAlignment="1" applyProtection="1">
      <alignment horizontal="right" vertical="center" shrinkToFit="1"/>
      <protection/>
    </xf>
    <xf numFmtId="4" fontId="16" fillId="0" borderId="31" xfId="107" applyNumberFormat="1" applyFont="1" applyFill="1" applyBorder="1" applyAlignment="1" applyProtection="1">
      <alignment horizontal="right" vertical="center" shrinkToFit="1"/>
      <protection/>
    </xf>
    <xf numFmtId="4" fontId="16" fillId="0" borderId="28" xfId="107" applyNumberFormat="1" applyFont="1" applyFill="1" applyBorder="1" applyAlignment="1" applyProtection="1">
      <alignment horizontal="right" vertical="center" shrinkToFit="1"/>
      <protection/>
    </xf>
    <xf numFmtId="175" fontId="16" fillId="0" borderId="28" xfId="0" applyNumberFormat="1" applyFont="1" applyFill="1" applyBorder="1" applyAlignment="1">
      <alignment horizontal="right" vertical="center" wrapText="1"/>
    </xf>
    <xf numFmtId="4" fontId="16" fillId="0" borderId="28" xfId="0" applyNumberFormat="1" applyFont="1" applyFill="1" applyBorder="1" applyAlignment="1" applyProtection="1">
      <alignment horizontal="right"/>
      <protection locked="0"/>
    </xf>
    <xf numFmtId="0" fontId="17" fillId="0" borderId="28" xfId="0" applyFont="1" applyFill="1" applyBorder="1" applyAlignment="1">
      <alignment horizontal="left" wrapText="1"/>
    </xf>
    <xf numFmtId="175" fontId="17" fillId="0" borderId="28" xfId="0" applyNumberFormat="1" applyFont="1" applyFill="1" applyBorder="1" applyAlignment="1">
      <alignment horizontal="right"/>
    </xf>
    <xf numFmtId="0" fontId="16" fillId="0" borderId="28" xfId="163" applyFont="1" applyFill="1" applyBorder="1" applyAlignment="1">
      <alignment horizontal="left" vertical="top" wrapText="1"/>
      <protection/>
    </xf>
    <xf numFmtId="49" fontId="16" fillId="0" borderId="28" xfId="163" applyNumberFormat="1" applyFont="1" applyFill="1" applyBorder="1" applyAlignment="1">
      <alignment horizontal="center" vertical="center" wrapText="1"/>
      <protection/>
    </xf>
    <xf numFmtId="4" fontId="16" fillId="0" borderId="28" xfId="0" applyNumberFormat="1" applyFont="1" applyFill="1" applyBorder="1" applyAlignment="1">
      <alignment horizontal="right" vertical="center"/>
    </xf>
    <xf numFmtId="175" fontId="17" fillId="0" borderId="28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center" vertical="center" wrapText="1"/>
    </xf>
    <xf numFmtId="2" fontId="16" fillId="0" borderId="28" xfId="73" applyNumberFormat="1" applyFont="1" applyFill="1" applyBorder="1" applyAlignment="1" applyProtection="1">
      <alignment vertical="center" wrapText="1"/>
      <protection/>
    </xf>
    <xf numFmtId="49" fontId="16" fillId="0" borderId="31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left" vertical="center" wrapText="1"/>
    </xf>
    <xf numFmtId="49" fontId="16" fillId="0" borderId="28" xfId="73" applyNumberFormat="1" applyFont="1" applyFill="1" applyBorder="1" applyAlignment="1" applyProtection="1">
      <alignment horizontal="center" vertical="center" wrapText="1"/>
      <protection/>
    </xf>
    <xf numFmtId="4" fontId="16" fillId="0" borderId="0" xfId="107" applyNumberFormat="1" applyFont="1" applyFill="1" applyBorder="1" applyAlignment="1" applyProtection="1">
      <alignment horizontal="right" vertical="center" shrinkToFit="1"/>
      <protection/>
    </xf>
    <xf numFmtId="0" fontId="17" fillId="33" borderId="33" xfId="0" applyFont="1" applyFill="1" applyBorder="1" applyAlignment="1">
      <alignment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left" vertical="center" wrapText="1"/>
    </xf>
    <xf numFmtId="49" fontId="16" fillId="33" borderId="28" xfId="0" applyNumberFormat="1" applyFont="1" applyFill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 wrapText="1"/>
    </xf>
    <xf numFmtId="175" fontId="17" fillId="37" borderId="28" xfId="0" applyNumberFormat="1" applyFont="1" applyFill="1" applyBorder="1" applyAlignment="1">
      <alignment horizontal="left" vertical="center" wrapText="1"/>
    </xf>
    <xf numFmtId="49" fontId="17" fillId="37" borderId="28" xfId="0" applyNumberFormat="1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175" fontId="18" fillId="0" borderId="28" xfId="0" applyNumberFormat="1" applyFont="1" applyFill="1" applyBorder="1" applyAlignment="1">
      <alignment horizontal="right" vertical="center" wrapText="1"/>
    </xf>
    <xf numFmtId="49" fontId="16" fillId="0" borderId="28" xfId="74" applyNumberFormat="1" applyFont="1" applyFill="1" applyBorder="1" applyAlignment="1" applyProtection="1">
      <alignment vertical="center" wrapText="1"/>
      <protection/>
    </xf>
    <xf numFmtId="49" fontId="16" fillId="0" borderId="28" xfId="74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>
      <alignment horizontal="left" vertical="center" wrapText="1"/>
    </xf>
    <xf numFmtId="2" fontId="16" fillId="0" borderId="28" xfId="73" applyNumberFormat="1" applyFont="1" applyFill="1" applyBorder="1" applyAlignment="1" applyProtection="1">
      <alignment horizontal="left" vertical="center" wrapText="1"/>
      <protection/>
    </xf>
    <xf numFmtId="0" fontId="18" fillId="0" borderId="28" xfId="0" applyFont="1" applyFill="1" applyBorder="1" applyAlignment="1">
      <alignment/>
    </xf>
    <xf numFmtId="49" fontId="18" fillId="0" borderId="28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wrapText="1"/>
    </xf>
    <xf numFmtId="0" fontId="16" fillId="0" borderId="28" xfId="0" applyFont="1" applyFill="1" applyBorder="1" applyAlignment="1">
      <alignment wrapText="1"/>
    </xf>
    <xf numFmtId="175" fontId="16" fillId="0" borderId="28" xfId="0" applyNumberFormat="1" applyFont="1" applyFill="1" applyBorder="1" applyAlignment="1">
      <alignment horizontal="right" vertical="center" shrinkToFit="1"/>
    </xf>
    <xf numFmtId="0" fontId="16" fillId="0" borderId="34" xfId="0" applyFont="1" applyFill="1" applyBorder="1" applyAlignment="1">
      <alignment horizontal="left" wrapText="1"/>
    </xf>
    <xf numFmtId="49" fontId="16" fillId="0" borderId="34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 vertical="top" wrapText="1"/>
    </xf>
    <xf numFmtId="4" fontId="16" fillId="0" borderId="28" xfId="0" applyNumberFormat="1" applyFont="1" applyFill="1" applyBorder="1" applyAlignment="1">
      <alignment horizontal="right" vertical="center" shrinkToFit="1"/>
    </xf>
    <xf numFmtId="0" fontId="17" fillId="0" borderId="28" xfId="0" applyFont="1" applyFill="1" applyBorder="1" applyAlignment="1">
      <alignment horizontal="left" vertical="top" wrapText="1"/>
    </xf>
    <xf numFmtId="4" fontId="17" fillId="37" borderId="28" xfId="0" applyNumberFormat="1" applyFont="1" applyFill="1" applyBorder="1" applyAlignment="1">
      <alignment horizontal="right" vertical="center"/>
    </xf>
    <xf numFmtId="175" fontId="19" fillId="0" borderId="28" xfId="0" applyNumberFormat="1" applyFont="1" applyFill="1" applyBorder="1" applyAlignment="1">
      <alignment horizontal="right" vertical="center"/>
    </xf>
    <xf numFmtId="4" fontId="85" fillId="0" borderId="29" xfId="83" applyNumberFormat="1" applyFont="1" applyFill="1" applyBorder="1" applyAlignment="1" applyProtection="1">
      <alignment horizontal="right" vertical="center" shrinkToFit="1"/>
      <protection/>
    </xf>
    <xf numFmtId="4" fontId="85" fillId="0" borderId="2" xfId="83" applyNumberFormat="1" applyFont="1" applyFill="1" applyAlignment="1" applyProtection="1">
      <alignment horizontal="right" vertical="center" shrinkToFit="1"/>
      <protection/>
    </xf>
    <xf numFmtId="4" fontId="16" fillId="0" borderId="29" xfId="83" applyNumberFormat="1" applyFont="1" applyFill="1" applyBorder="1" applyAlignment="1" applyProtection="1">
      <alignment horizontal="right" vertical="center" shrinkToFit="1"/>
      <protection/>
    </xf>
    <xf numFmtId="4" fontId="16" fillId="0" borderId="2" xfId="83" applyNumberFormat="1" applyFont="1" applyFill="1" applyAlignment="1" applyProtection="1">
      <alignment horizontal="right" vertical="center" shrinkToFit="1"/>
      <protection/>
    </xf>
    <xf numFmtId="175" fontId="16" fillId="0" borderId="31" xfId="0" applyNumberFormat="1" applyFont="1" applyFill="1" applyBorder="1" applyAlignment="1">
      <alignment horizontal="right" vertical="center"/>
    </xf>
    <xf numFmtId="175" fontId="17" fillId="0" borderId="31" xfId="0" applyNumberFormat="1" applyFont="1" applyFill="1" applyBorder="1" applyAlignment="1">
      <alignment horizontal="right" vertical="center"/>
    </xf>
    <xf numFmtId="4" fontId="86" fillId="0" borderId="29" xfId="83" applyNumberFormat="1" applyFont="1" applyFill="1" applyBorder="1" applyAlignment="1" applyProtection="1">
      <alignment horizontal="right" vertical="center" shrinkToFit="1"/>
      <protection/>
    </xf>
    <xf numFmtId="4" fontId="86" fillId="0" borderId="2" xfId="83" applyNumberFormat="1" applyFont="1" applyFill="1" applyAlignment="1" applyProtection="1">
      <alignment horizontal="right" vertical="center" shrinkToFit="1"/>
      <protection/>
    </xf>
    <xf numFmtId="175" fontId="19" fillId="0" borderId="31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left" vertical="center" wrapText="1"/>
    </xf>
    <xf numFmtId="49" fontId="16" fillId="36" borderId="28" xfId="0" applyNumberFormat="1" applyFont="1" applyFill="1" applyBorder="1" applyAlignment="1">
      <alignment horizontal="center" vertical="center" wrapText="1"/>
    </xf>
    <xf numFmtId="175" fontId="17" fillId="38" borderId="28" xfId="0" applyNumberFormat="1" applyFont="1" applyFill="1" applyBorder="1" applyAlignment="1">
      <alignment horizontal="right" vertical="center"/>
    </xf>
    <xf numFmtId="175" fontId="17" fillId="0" borderId="0" xfId="0" applyNumberFormat="1" applyFont="1" applyFill="1" applyAlignment="1">
      <alignment vertical="center"/>
    </xf>
    <xf numFmtId="0" fontId="18" fillId="0" borderId="28" xfId="0" applyNumberFormat="1" applyFont="1" applyFill="1" applyBorder="1" applyAlignment="1">
      <alignment horizontal="left" vertical="center" wrapText="1"/>
    </xf>
    <xf numFmtId="4" fontId="86" fillId="0" borderId="35" xfId="83" applyNumberFormat="1" applyFont="1" applyFill="1" applyBorder="1" applyAlignment="1" applyProtection="1">
      <alignment horizontal="right" vertical="center" shrinkToFit="1"/>
      <protection/>
    </xf>
    <xf numFmtId="4" fontId="86" fillId="0" borderId="36" xfId="83" applyNumberFormat="1" applyFont="1" applyFill="1" applyBorder="1" applyAlignment="1" applyProtection="1">
      <alignment horizontal="right" vertical="center" shrinkToFit="1"/>
      <protection/>
    </xf>
    <xf numFmtId="4" fontId="16" fillId="0" borderId="3" xfId="107" applyNumberFormat="1" applyFont="1" applyFill="1" applyBorder="1" applyAlignment="1" applyProtection="1">
      <alignment horizontal="right" vertical="center" shrinkToFit="1"/>
      <protection/>
    </xf>
    <xf numFmtId="0" fontId="16" fillId="0" borderId="28" xfId="0" applyFont="1" applyFill="1" applyBorder="1" applyAlignment="1">
      <alignment horizontal="left" vertical="top" wrapText="1"/>
    </xf>
    <xf numFmtId="4" fontId="86" fillId="0" borderId="36" xfId="99" applyNumberFormat="1" applyFont="1" applyBorder="1" applyAlignment="1" applyProtection="1">
      <alignment horizontal="right" vertical="center" shrinkToFit="1"/>
      <protection/>
    </xf>
    <xf numFmtId="49" fontId="18" fillId="0" borderId="28" xfId="0" applyNumberFormat="1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wrapText="1"/>
    </xf>
    <xf numFmtId="2" fontId="18" fillId="0" borderId="28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175" fontId="10" fillId="0" borderId="37" xfId="0" applyNumberFormat="1" applyFont="1" applyFill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zoomScalePageLayoutView="0" workbookViewId="0" topLeftCell="A7">
      <selection activeCell="C103" sqref="C103:D103"/>
    </sheetView>
  </sheetViews>
  <sheetFormatPr defaultColWidth="9.00390625" defaultRowHeight="12.75"/>
  <cols>
    <col min="1" max="1" width="72.875" style="18" customWidth="1"/>
    <col min="2" max="2" width="24.00390625" style="29" hidden="1" customWidth="1"/>
    <col min="3" max="3" width="17.875" style="3" customWidth="1"/>
    <col min="4" max="4" width="18.625" style="23" customWidth="1"/>
    <col min="5" max="5" width="18.00390625" style="34" customWidth="1"/>
    <col min="6" max="6" width="11.00390625" style="19" customWidth="1"/>
    <col min="7" max="7" width="12.125" style="19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28" t="s">
        <v>279</v>
      </c>
      <c r="B1" s="128"/>
      <c r="C1" s="128"/>
      <c r="D1" s="128"/>
      <c r="E1" s="128"/>
      <c r="F1" s="128"/>
      <c r="G1" s="128"/>
    </row>
    <row r="2" spans="1:7" ht="12" customHeight="1">
      <c r="A2" s="14"/>
      <c r="B2" s="27"/>
      <c r="C2" s="10"/>
      <c r="D2" s="20"/>
      <c r="E2" s="32"/>
      <c r="F2" s="129" t="s">
        <v>104</v>
      </c>
      <c r="G2" s="129"/>
    </row>
    <row r="3" spans="1:7" ht="34.5" customHeight="1">
      <c r="A3" s="39" t="s">
        <v>0</v>
      </c>
      <c r="B3" s="40" t="s">
        <v>147</v>
      </c>
      <c r="C3" s="41" t="s">
        <v>242</v>
      </c>
      <c r="D3" s="41" t="s">
        <v>280</v>
      </c>
      <c r="E3" s="41" t="s">
        <v>281</v>
      </c>
      <c r="F3" s="41" t="s">
        <v>14</v>
      </c>
      <c r="G3" s="41" t="s">
        <v>241</v>
      </c>
    </row>
    <row r="4" spans="1:7" s="35" customFormat="1" ht="18.75" customHeight="1">
      <c r="A4" s="42" t="s">
        <v>12</v>
      </c>
      <c r="B4" s="43"/>
      <c r="C4" s="44">
        <f>C5+C33</f>
        <v>130073553</v>
      </c>
      <c r="D4" s="44">
        <f>D5+D33</f>
        <v>51098019.48</v>
      </c>
      <c r="E4" s="44">
        <f>E5+E33</f>
        <v>46020171.81</v>
      </c>
      <c r="F4" s="44">
        <f aca="true" t="shared" si="0" ref="F4:F15">D4/C4*100</f>
        <v>39.283942278412276</v>
      </c>
      <c r="G4" s="44">
        <f>D4/E4*100</f>
        <v>111.03396069654958</v>
      </c>
    </row>
    <row r="5" spans="1:7" s="7" customFormat="1" ht="17.25" customHeight="1">
      <c r="A5" s="45" t="s">
        <v>8</v>
      </c>
      <c r="B5" s="46"/>
      <c r="C5" s="47">
        <f>C6+C9+C14+C19+C23+C25</f>
        <v>118736900</v>
      </c>
      <c r="D5" s="47">
        <f>D6+D9+D14+D19+D23+D25</f>
        <v>45506727.91</v>
      </c>
      <c r="E5" s="47">
        <f>E6+E9+E14+E19+E23+E25</f>
        <v>41795215.56</v>
      </c>
      <c r="F5" s="47">
        <f t="shared" si="0"/>
        <v>38.32568301008364</v>
      </c>
      <c r="G5" s="47">
        <f aca="true" t="shared" si="1" ref="G5:G69">D5/E5*100</f>
        <v>108.88023258229606</v>
      </c>
    </row>
    <row r="6" spans="1:7" s="7" customFormat="1" ht="16.5" customHeight="1">
      <c r="A6" s="45" t="s">
        <v>13</v>
      </c>
      <c r="B6" s="46"/>
      <c r="C6" s="47">
        <f>C7</f>
        <v>75534200</v>
      </c>
      <c r="D6" s="47">
        <f>D7</f>
        <v>28961537.82</v>
      </c>
      <c r="E6" s="47">
        <f>E7</f>
        <v>28094974.44</v>
      </c>
      <c r="F6" s="47">
        <f t="shared" si="0"/>
        <v>38.34228444863386</v>
      </c>
      <c r="G6" s="47">
        <f t="shared" si="1"/>
        <v>103.08440707732495</v>
      </c>
    </row>
    <row r="7" spans="1:8" s="1" customFormat="1" ht="15" customHeight="1">
      <c r="A7" s="48" t="s">
        <v>1</v>
      </c>
      <c r="B7" s="49" t="s">
        <v>148</v>
      </c>
      <c r="C7" s="50">
        <v>75534200</v>
      </c>
      <c r="D7" s="51">
        <v>28961537.82</v>
      </c>
      <c r="E7" s="50">
        <v>28094974.44</v>
      </c>
      <c r="F7" s="47">
        <f t="shared" si="0"/>
        <v>38.34228444863386</v>
      </c>
      <c r="G7" s="47">
        <f t="shared" si="1"/>
        <v>103.08440707732495</v>
      </c>
      <c r="H7" s="8"/>
    </row>
    <row r="8" spans="1:8" s="1" customFormat="1" ht="15" customHeight="1">
      <c r="A8" s="48" t="s">
        <v>80</v>
      </c>
      <c r="B8" s="49"/>
      <c r="C8" s="50">
        <f>C7*50.215/65.215</f>
        <v>58160696.97155563</v>
      </c>
      <c r="D8" s="50">
        <f>D7*50.215/65.215</f>
        <v>22300139.87014184</v>
      </c>
      <c r="E8" s="50">
        <f>E7*49.764/64.764</f>
        <v>21587893.089249585</v>
      </c>
      <c r="F8" s="47">
        <f t="shared" si="0"/>
        <v>38.34228444863387</v>
      </c>
      <c r="G8" s="47">
        <f t="shared" si="1"/>
        <v>103.29928806830596</v>
      </c>
      <c r="H8" s="8"/>
    </row>
    <row r="9" spans="1:8" s="7" customFormat="1" ht="34.5" customHeight="1">
      <c r="A9" s="52" t="s">
        <v>82</v>
      </c>
      <c r="B9" s="53"/>
      <c r="C9" s="47">
        <f>C10+C11+C12+C13</f>
        <v>7133800</v>
      </c>
      <c r="D9" s="47">
        <f>D10+D11+D12+D13</f>
        <v>3085001.12</v>
      </c>
      <c r="E9" s="47">
        <f>E10+E11+E12+E13</f>
        <v>3515667.7600000002</v>
      </c>
      <c r="F9" s="47">
        <f t="shared" si="0"/>
        <v>43.244850149990185</v>
      </c>
      <c r="G9" s="47">
        <f t="shared" si="1"/>
        <v>87.75007567836842</v>
      </c>
      <c r="H9" s="11"/>
    </row>
    <row r="10" spans="1:8" s="1" customFormat="1" ht="59.25" customHeight="1">
      <c r="A10" s="54" t="s">
        <v>83</v>
      </c>
      <c r="B10" s="55" t="s">
        <v>149</v>
      </c>
      <c r="C10" s="56">
        <v>2904300</v>
      </c>
      <c r="D10" s="124">
        <v>1461614.27</v>
      </c>
      <c r="E10" s="50">
        <v>1595965.38</v>
      </c>
      <c r="F10" s="47">
        <f t="shared" si="0"/>
        <v>50.32587094997073</v>
      </c>
      <c r="G10" s="47">
        <f t="shared" si="1"/>
        <v>91.58182804692167</v>
      </c>
      <c r="H10" s="8"/>
    </row>
    <row r="11" spans="1:8" s="1" customFormat="1" ht="76.5" customHeight="1">
      <c r="A11" s="54" t="s">
        <v>84</v>
      </c>
      <c r="B11" s="55" t="s">
        <v>150</v>
      </c>
      <c r="C11" s="56">
        <v>17520</v>
      </c>
      <c r="D11" s="124">
        <v>9563.03</v>
      </c>
      <c r="E11" s="50">
        <v>12108.74</v>
      </c>
      <c r="F11" s="47">
        <f t="shared" si="0"/>
        <v>54.58350456621005</v>
      </c>
      <c r="G11" s="47">
        <f t="shared" si="1"/>
        <v>78.97626012285342</v>
      </c>
      <c r="H11" s="8"/>
    </row>
    <row r="12" spans="1:8" s="1" customFormat="1" ht="57.75" customHeight="1">
      <c r="A12" s="54" t="s">
        <v>85</v>
      </c>
      <c r="B12" s="55" t="s">
        <v>151</v>
      </c>
      <c r="C12" s="58">
        <v>4211980</v>
      </c>
      <c r="D12" s="124">
        <v>1904735.35</v>
      </c>
      <c r="E12" s="50">
        <v>2211589.2</v>
      </c>
      <c r="F12" s="47">
        <f t="shared" si="0"/>
        <v>45.221851718194294</v>
      </c>
      <c r="G12" s="47">
        <f t="shared" si="1"/>
        <v>86.1251877156933</v>
      </c>
      <c r="H12" s="8"/>
    </row>
    <row r="13" spans="1:8" s="1" customFormat="1" ht="57.75" customHeight="1">
      <c r="A13" s="54" t="s">
        <v>86</v>
      </c>
      <c r="B13" s="55" t="s">
        <v>152</v>
      </c>
      <c r="C13" s="59">
        <v>0</v>
      </c>
      <c r="D13" s="124">
        <v>-290911.53</v>
      </c>
      <c r="E13" s="50">
        <v>-303995.56</v>
      </c>
      <c r="F13" s="47"/>
      <c r="G13" s="47">
        <f t="shared" si="1"/>
        <v>95.69597990181174</v>
      </c>
      <c r="H13" s="8"/>
    </row>
    <row r="14" spans="1:7" s="7" customFormat="1" ht="17.25" customHeight="1">
      <c r="A14" s="45" t="s">
        <v>2</v>
      </c>
      <c r="B14" s="46"/>
      <c r="C14" s="47">
        <f>C16+C17+C18+C15</f>
        <v>17321600</v>
      </c>
      <c r="D14" s="47">
        <f>D16+D17+D18+D15</f>
        <v>10095600.739999998</v>
      </c>
      <c r="E14" s="47">
        <f>E16+E17+E18</f>
        <v>6850052.4</v>
      </c>
      <c r="F14" s="47">
        <f t="shared" si="0"/>
        <v>58.28330373637538</v>
      </c>
      <c r="G14" s="47">
        <f t="shared" si="1"/>
        <v>147.37990529824265</v>
      </c>
    </row>
    <row r="15" spans="1:7" s="30" customFormat="1" ht="18" customHeight="1">
      <c r="A15" s="54" t="s">
        <v>274</v>
      </c>
      <c r="B15" s="49"/>
      <c r="C15" s="50">
        <v>1981600</v>
      </c>
      <c r="D15" s="50">
        <v>1080761.88</v>
      </c>
      <c r="E15" s="50">
        <v>0</v>
      </c>
      <c r="F15" s="47">
        <f t="shared" si="0"/>
        <v>54.53986071861122</v>
      </c>
      <c r="G15" s="47"/>
    </row>
    <row r="16" spans="1:7" s="1" customFormat="1" ht="15.75" customHeight="1">
      <c r="A16" s="54" t="s">
        <v>6</v>
      </c>
      <c r="B16" s="55" t="s">
        <v>158</v>
      </c>
      <c r="C16" s="61">
        <v>11050000</v>
      </c>
      <c r="D16" s="62">
        <v>4734082.1</v>
      </c>
      <c r="E16" s="61">
        <v>5484755.65</v>
      </c>
      <c r="F16" s="47">
        <f aca="true" t="shared" si="2" ref="F16:F70">D16/C16*100</f>
        <v>42.84237194570135</v>
      </c>
      <c r="G16" s="47">
        <f t="shared" si="1"/>
        <v>86.31345500323245</v>
      </c>
    </row>
    <row r="17" spans="1:7" s="1" customFormat="1" ht="15.75" customHeight="1">
      <c r="A17" s="54" t="s">
        <v>3</v>
      </c>
      <c r="B17" s="55" t="s">
        <v>154</v>
      </c>
      <c r="C17" s="61">
        <v>4170000</v>
      </c>
      <c r="D17" s="60">
        <v>4227606.91</v>
      </c>
      <c r="E17" s="61">
        <v>1318526.05</v>
      </c>
      <c r="F17" s="47">
        <f t="shared" si="2"/>
        <v>101.38146067146283</v>
      </c>
      <c r="G17" s="47">
        <f t="shared" si="1"/>
        <v>320.63127687162495</v>
      </c>
    </row>
    <row r="18" spans="1:7" s="1" customFormat="1" ht="15.75" customHeight="1">
      <c r="A18" s="54" t="s">
        <v>55</v>
      </c>
      <c r="B18" s="55" t="s">
        <v>157</v>
      </c>
      <c r="C18" s="61">
        <v>120000</v>
      </c>
      <c r="D18" s="60">
        <v>53149.85</v>
      </c>
      <c r="E18" s="61">
        <v>46770.7</v>
      </c>
      <c r="F18" s="47">
        <f t="shared" si="2"/>
        <v>44.29154166666667</v>
      </c>
      <c r="G18" s="47">
        <f t="shared" si="1"/>
        <v>113.639201465875</v>
      </c>
    </row>
    <row r="19" spans="1:7" s="7" customFormat="1" ht="15.75" customHeight="1">
      <c r="A19" s="63" t="s">
        <v>10</v>
      </c>
      <c r="B19" s="53"/>
      <c r="C19" s="64">
        <f>C21+C20+C22</f>
        <v>16234000</v>
      </c>
      <c r="D19" s="64">
        <f>D21+D20+D22</f>
        <v>1858990.2599999998</v>
      </c>
      <c r="E19" s="64">
        <f>E21+E20+E22</f>
        <v>2339066.19</v>
      </c>
      <c r="F19" s="47">
        <f t="shared" si="2"/>
        <v>11.4512151041025</v>
      </c>
      <c r="G19" s="47">
        <f t="shared" si="1"/>
        <v>79.4757441216317</v>
      </c>
    </row>
    <row r="20" spans="1:7" s="1" customFormat="1" ht="15.75" customHeight="1">
      <c r="A20" s="54" t="s">
        <v>21</v>
      </c>
      <c r="B20" s="55" t="s">
        <v>153</v>
      </c>
      <c r="C20" s="61">
        <v>5557000</v>
      </c>
      <c r="D20" s="60">
        <v>146863.94</v>
      </c>
      <c r="E20" s="61">
        <v>171459.42</v>
      </c>
      <c r="F20" s="47">
        <f t="shared" si="2"/>
        <v>2.642863775418391</v>
      </c>
      <c r="G20" s="47">
        <f t="shared" si="1"/>
        <v>85.65521801018573</v>
      </c>
    </row>
    <row r="21" spans="1:7" s="6" customFormat="1" ht="15.75" customHeight="1">
      <c r="A21" s="65" t="s">
        <v>87</v>
      </c>
      <c r="B21" s="66" t="s">
        <v>156</v>
      </c>
      <c r="C21" s="67">
        <v>2272000</v>
      </c>
      <c r="D21" s="62">
        <v>236566.65</v>
      </c>
      <c r="E21" s="67">
        <v>220201.09</v>
      </c>
      <c r="F21" s="47">
        <f t="shared" si="2"/>
        <v>10.412264524647886</v>
      </c>
      <c r="G21" s="47">
        <f t="shared" si="1"/>
        <v>107.43209763403078</v>
      </c>
    </row>
    <row r="22" spans="1:7" s="1" customFormat="1" ht="12.75" customHeight="1">
      <c r="A22" s="54" t="s">
        <v>11</v>
      </c>
      <c r="B22" s="55" t="s">
        <v>155</v>
      </c>
      <c r="C22" s="61">
        <v>8405000</v>
      </c>
      <c r="D22" s="62">
        <v>1475559.67</v>
      </c>
      <c r="E22" s="61">
        <v>1947405.68</v>
      </c>
      <c r="F22" s="47">
        <f t="shared" si="2"/>
        <v>17.555736704342653</v>
      </c>
      <c r="G22" s="47">
        <f t="shared" si="1"/>
        <v>75.77053333848754</v>
      </c>
    </row>
    <row r="23" spans="1:7" s="7" customFormat="1" ht="28.5">
      <c r="A23" s="63" t="s">
        <v>7</v>
      </c>
      <c r="B23" s="53"/>
      <c r="C23" s="68">
        <f>C24</f>
        <v>350000</v>
      </c>
      <c r="D23" s="68">
        <f>D24</f>
        <v>0</v>
      </c>
      <c r="E23" s="68">
        <f>E24</f>
        <v>229221</v>
      </c>
      <c r="F23" s="47">
        <f t="shared" si="2"/>
        <v>0</v>
      </c>
      <c r="G23" s="47">
        <f t="shared" si="1"/>
        <v>0</v>
      </c>
    </row>
    <row r="24" spans="1:7" s="1" customFormat="1" ht="16.5" customHeight="1">
      <c r="A24" s="54" t="s">
        <v>4</v>
      </c>
      <c r="B24" s="55" t="s">
        <v>159</v>
      </c>
      <c r="C24" s="61">
        <v>350000</v>
      </c>
      <c r="D24" s="60">
        <v>0</v>
      </c>
      <c r="E24" s="61">
        <v>229221</v>
      </c>
      <c r="F24" s="47">
        <f t="shared" si="2"/>
        <v>0</v>
      </c>
      <c r="G24" s="47">
        <f t="shared" si="1"/>
        <v>0</v>
      </c>
    </row>
    <row r="25" spans="1:7" s="7" customFormat="1" ht="15" customHeight="1">
      <c r="A25" s="63" t="s">
        <v>15</v>
      </c>
      <c r="B25" s="53"/>
      <c r="C25" s="47">
        <f>C26+C27+C29+C32+C28+C30+C31</f>
        <v>2163300</v>
      </c>
      <c r="D25" s="47">
        <f>D26+D27+D29+D32+D28+D30+D31</f>
        <v>1505597.97</v>
      </c>
      <c r="E25" s="47">
        <f>E26+E27+E29+E32+E28+E30+E31</f>
        <v>766233.77</v>
      </c>
      <c r="F25" s="47">
        <f t="shared" si="2"/>
        <v>69.59728054361392</v>
      </c>
      <c r="G25" s="47">
        <f t="shared" si="1"/>
        <v>196.493293424016</v>
      </c>
    </row>
    <row r="26" spans="1:7" s="1" customFormat="1" ht="45" customHeight="1">
      <c r="A26" s="54" t="s">
        <v>56</v>
      </c>
      <c r="B26" s="55" t="s">
        <v>160</v>
      </c>
      <c r="C26" s="61">
        <v>1201300</v>
      </c>
      <c r="D26" s="60">
        <v>1047217.97</v>
      </c>
      <c r="E26" s="61">
        <v>537824.27</v>
      </c>
      <c r="F26" s="47">
        <f t="shared" si="2"/>
        <v>87.1737259635395</v>
      </c>
      <c r="G26" s="47">
        <f t="shared" si="1"/>
        <v>194.7137807670896</v>
      </c>
    </row>
    <row r="27" spans="1:8" s="1" customFormat="1" ht="60" customHeight="1">
      <c r="A27" s="54" t="s">
        <v>107</v>
      </c>
      <c r="B27" s="55" t="s">
        <v>161</v>
      </c>
      <c r="C27" s="61">
        <v>79000</v>
      </c>
      <c r="D27" s="61">
        <v>14790</v>
      </c>
      <c r="E27" s="61">
        <v>35000</v>
      </c>
      <c r="F27" s="47">
        <f t="shared" si="2"/>
        <v>18.721518987341774</v>
      </c>
      <c r="G27" s="47">
        <f t="shared" si="1"/>
        <v>42.25714285714286</v>
      </c>
      <c r="H27" s="7"/>
    </row>
    <row r="28" spans="1:7" s="1" customFormat="1" ht="57.75" customHeight="1">
      <c r="A28" s="54" t="s">
        <v>211</v>
      </c>
      <c r="B28" s="55"/>
      <c r="C28" s="61">
        <v>47500</v>
      </c>
      <c r="D28" s="61">
        <v>4510</v>
      </c>
      <c r="E28" s="61">
        <v>10410</v>
      </c>
      <c r="F28" s="47">
        <f t="shared" si="2"/>
        <v>9.494736842105263</v>
      </c>
      <c r="G28" s="47">
        <f t="shared" si="1"/>
        <v>43.32372718539865</v>
      </c>
    </row>
    <row r="29" spans="1:8" s="1" customFormat="1" ht="28.5" customHeight="1">
      <c r="A29" s="54" t="s">
        <v>243</v>
      </c>
      <c r="B29" s="55"/>
      <c r="C29" s="61">
        <v>610500</v>
      </c>
      <c r="D29" s="61">
        <v>322005</v>
      </c>
      <c r="E29" s="61">
        <v>136849.5</v>
      </c>
      <c r="F29" s="47">
        <f t="shared" si="2"/>
        <v>52.744471744471745</v>
      </c>
      <c r="G29" s="47">
        <f t="shared" si="1"/>
        <v>235.298630977826</v>
      </c>
      <c r="H29" s="7"/>
    </row>
    <row r="30" spans="1:8" s="1" customFormat="1" ht="27.75" customHeight="1">
      <c r="A30" s="54" t="s">
        <v>244</v>
      </c>
      <c r="B30" s="55"/>
      <c r="C30" s="61">
        <v>60000</v>
      </c>
      <c r="D30" s="61">
        <v>30075</v>
      </c>
      <c r="E30" s="61">
        <v>30150</v>
      </c>
      <c r="F30" s="47">
        <f t="shared" si="2"/>
        <v>50.125</v>
      </c>
      <c r="G30" s="47">
        <f t="shared" si="1"/>
        <v>99.75124378109453</v>
      </c>
      <c r="H30" s="7"/>
    </row>
    <row r="31" spans="1:8" s="1" customFormat="1" ht="63" customHeight="1">
      <c r="A31" s="123" t="s">
        <v>245</v>
      </c>
      <c r="B31" s="55"/>
      <c r="C31" s="61">
        <v>165000</v>
      </c>
      <c r="D31" s="61">
        <v>87000</v>
      </c>
      <c r="E31" s="61">
        <v>1000</v>
      </c>
      <c r="F31" s="47">
        <f t="shared" si="2"/>
        <v>52.72727272727272</v>
      </c>
      <c r="G31" s="47">
        <f t="shared" si="1"/>
        <v>8700</v>
      </c>
      <c r="H31" s="7"/>
    </row>
    <row r="32" spans="1:7" s="1" customFormat="1" ht="30.75" customHeight="1">
      <c r="A32" s="54" t="s">
        <v>70</v>
      </c>
      <c r="B32" s="55" t="s">
        <v>162</v>
      </c>
      <c r="C32" s="61">
        <v>0</v>
      </c>
      <c r="D32" s="61">
        <v>0</v>
      </c>
      <c r="E32" s="61">
        <v>15000</v>
      </c>
      <c r="F32" s="47"/>
      <c r="G32" s="47">
        <f t="shared" si="1"/>
        <v>0</v>
      </c>
    </row>
    <row r="33" spans="1:7" s="7" customFormat="1" ht="16.5" customHeight="1">
      <c r="A33" s="63" t="s">
        <v>9</v>
      </c>
      <c r="B33" s="53"/>
      <c r="C33" s="47">
        <f>C34+C44+C51+C56+C65+C66</f>
        <v>11336653</v>
      </c>
      <c r="D33" s="47">
        <f>D34+D44+D51+D56+D65+D66</f>
        <v>5591291.569999999</v>
      </c>
      <c r="E33" s="47">
        <f>E34+E44+E51+E56+E65+E66</f>
        <v>4224956.25</v>
      </c>
      <c r="F33" s="47">
        <f t="shared" si="2"/>
        <v>49.32047906908679</v>
      </c>
      <c r="G33" s="47">
        <f t="shared" si="1"/>
        <v>132.3396323926431</v>
      </c>
    </row>
    <row r="34" spans="1:7" s="7" customFormat="1" ht="28.5" customHeight="1">
      <c r="A34" s="63" t="s">
        <v>164</v>
      </c>
      <c r="B34" s="53" t="s">
        <v>165</v>
      </c>
      <c r="C34" s="68">
        <f>C35+C36+C37+C38+C39+C40+C42+C41</f>
        <v>3229553</v>
      </c>
      <c r="D34" s="68">
        <f>D35+D36+D37+D38+D39+D40+D42+D41+D43</f>
        <v>2126892</v>
      </c>
      <c r="E34" s="68">
        <f>E35+E36+E37+E38+E39+E42+E40</f>
        <v>1639043.59</v>
      </c>
      <c r="F34" s="47">
        <f t="shared" si="2"/>
        <v>65.85716351457927</v>
      </c>
      <c r="G34" s="47">
        <f t="shared" si="1"/>
        <v>129.76421206711163</v>
      </c>
    </row>
    <row r="35" spans="1:8" s="1" customFormat="1" ht="44.25" customHeight="1" hidden="1">
      <c r="A35" s="69" t="s">
        <v>146</v>
      </c>
      <c r="B35" s="55" t="s">
        <v>163</v>
      </c>
      <c r="C35" s="61">
        <v>0</v>
      </c>
      <c r="D35" s="61">
        <v>0</v>
      </c>
      <c r="E35" s="61">
        <v>0</v>
      </c>
      <c r="F35" s="47" t="e">
        <f t="shared" si="2"/>
        <v>#DIV/0!</v>
      </c>
      <c r="G35" s="47" t="e">
        <f t="shared" si="1"/>
        <v>#DIV/0!</v>
      </c>
      <c r="H35" s="7"/>
    </row>
    <row r="36" spans="1:8" s="1" customFormat="1" ht="73.5" customHeight="1">
      <c r="A36" s="69" t="s">
        <v>137</v>
      </c>
      <c r="B36" s="55" t="s">
        <v>166</v>
      </c>
      <c r="C36" s="56">
        <v>2500000</v>
      </c>
      <c r="D36" s="57">
        <v>1367422.77</v>
      </c>
      <c r="E36" s="61">
        <v>1263793.4</v>
      </c>
      <c r="F36" s="47">
        <f t="shared" si="2"/>
        <v>54.6969108</v>
      </c>
      <c r="G36" s="47">
        <f t="shared" si="1"/>
        <v>108.19986637056343</v>
      </c>
      <c r="H36" s="7"/>
    </row>
    <row r="37" spans="1:7" s="1" customFormat="1" ht="60.75" customHeight="1">
      <c r="A37" s="69" t="s">
        <v>68</v>
      </c>
      <c r="B37" s="55" t="s">
        <v>167</v>
      </c>
      <c r="C37" s="56">
        <v>34590</v>
      </c>
      <c r="D37" s="57">
        <v>0</v>
      </c>
      <c r="E37" s="61">
        <v>34789.36</v>
      </c>
      <c r="F37" s="47">
        <f t="shared" si="2"/>
        <v>0</v>
      </c>
      <c r="G37" s="47"/>
    </row>
    <row r="38" spans="1:8" s="1" customFormat="1" ht="63.75" customHeight="1">
      <c r="A38" s="69" t="s">
        <v>92</v>
      </c>
      <c r="B38" s="70" t="s">
        <v>190</v>
      </c>
      <c r="C38" s="56">
        <v>560163</v>
      </c>
      <c r="D38" s="57">
        <v>621340.84</v>
      </c>
      <c r="E38" s="61">
        <v>230475.77</v>
      </c>
      <c r="F38" s="47">
        <f t="shared" si="2"/>
        <v>110.9214353679197</v>
      </c>
      <c r="G38" s="47">
        <f t="shared" si="1"/>
        <v>269.5905257199054</v>
      </c>
      <c r="H38" s="7"/>
    </row>
    <row r="39" spans="1:8" s="1" customFormat="1" ht="60" customHeight="1">
      <c r="A39" s="69" t="s">
        <v>57</v>
      </c>
      <c r="B39" s="55" t="s">
        <v>168</v>
      </c>
      <c r="C39" s="58">
        <v>10000</v>
      </c>
      <c r="D39" s="57">
        <v>32486.99</v>
      </c>
      <c r="E39" s="61">
        <v>31037.6</v>
      </c>
      <c r="F39" s="47">
        <f t="shared" si="2"/>
        <v>324.86990000000003</v>
      </c>
      <c r="G39" s="47">
        <f t="shared" si="1"/>
        <v>104.66978761244428</v>
      </c>
      <c r="H39" s="7"/>
    </row>
    <row r="40" spans="1:7" s="1" customFormat="1" ht="60" hidden="1">
      <c r="A40" s="69" t="s">
        <v>191</v>
      </c>
      <c r="B40" s="70" t="s">
        <v>192</v>
      </c>
      <c r="C40" s="60">
        <v>0</v>
      </c>
      <c r="D40" s="122">
        <v>0</v>
      </c>
      <c r="E40" s="61">
        <v>0</v>
      </c>
      <c r="F40" s="47" t="e">
        <f t="shared" si="2"/>
        <v>#DIV/0!</v>
      </c>
      <c r="G40" s="47" t="e">
        <f t="shared" si="1"/>
        <v>#DIV/0!</v>
      </c>
    </row>
    <row r="41" spans="1:7" s="1" customFormat="1" ht="30" hidden="1">
      <c r="A41" s="69" t="s">
        <v>237</v>
      </c>
      <c r="B41" s="70"/>
      <c r="C41" s="60">
        <v>0</v>
      </c>
      <c r="D41" s="122">
        <v>0</v>
      </c>
      <c r="E41" s="61">
        <v>0</v>
      </c>
      <c r="F41" s="47" t="e">
        <f t="shared" si="2"/>
        <v>#DIV/0!</v>
      </c>
      <c r="G41" s="47" t="e">
        <f t="shared" si="1"/>
        <v>#DIV/0!</v>
      </c>
    </row>
    <row r="42" spans="1:8" s="1" customFormat="1" ht="29.25" customHeight="1">
      <c r="A42" s="69" t="s">
        <v>103</v>
      </c>
      <c r="B42" s="70" t="s">
        <v>193</v>
      </c>
      <c r="C42" s="60">
        <v>124800</v>
      </c>
      <c r="D42" s="56">
        <v>87260.8</v>
      </c>
      <c r="E42" s="61">
        <v>78947.46</v>
      </c>
      <c r="F42" s="47">
        <f t="shared" si="2"/>
        <v>69.92051282051283</v>
      </c>
      <c r="G42" s="47">
        <f t="shared" si="1"/>
        <v>110.53021845161327</v>
      </c>
      <c r="H42" s="7"/>
    </row>
    <row r="43" spans="1:8" s="1" customFormat="1" ht="65.25" customHeight="1">
      <c r="A43" s="69" t="s">
        <v>263</v>
      </c>
      <c r="B43" s="70"/>
      <c r="C43" s="60">
        <v>0</v>
      </c>
      <c r="D43" s="75">
        <v>18380.6</v>
      </c>
      <c r="E43" s="61">
        <v>0</v>
      </c>
      <c r="F43" s="47"/>
      <c r="G43" s="47"/>
      <c r="H43" s="7"/>
    </row>
    <row r="44" spans="1:7" s="7" customFormat="1" ht="15.75" customHeight="1">
      <c r="A44" s="63" t="s">
        <v>5</v>
      </c>
      <c r="B44" s="53" t="s">
        <v>176</v>
      </c>
      <c r="C44" s="68">
        <f>C45+C46+C47+C48+C49+C50</f>
        <v>178400</v>
      </c>
      <c r="D44" s="68">
        <f>D45+D46+D47+D48+D49+D50</f>
        <v>28188.280000000002</v>
      </c>
      <c r="E44" s="68">
        <f>E45+E46+E47+E48+E49+E50</f>
        <v>103445.05</v>
      </c>
      <c r="F44" s="47">
        <f t="shared" si="2"/>
        <v>15.800605381165923</v>
      </c>
      <c r="G44" s="47">
        <f t="shared" si="1"/>
        <v>27.249520397544398</v>
      </c>
    </row>
    <row r="45" spans="1:8" s="1" customFormat="1" ht="30" customHeight="1">
      <c r="A45" s="54" t="s">
        <v>170</v>
      </c>
      <c r="B45" s="55" t="s">
        <v>169</v>
      </c>
      <c r="C45" s="61">
        <v>25000</v>
      </c>
      <c r="D45" s="61">
        <v>4164.48</v>
      </c>
      <c r="E45" s="61">
        <v>14031.73</v>
      </c>
      <c r="F45" s="47">
        <f t="shared" si="2"/>
        <v>16.657919999999997</v>
      </c>
      <c r="G45" s="47">
        <f t="shared" si="1"/>
        <v>29.679020334627303</v>
      </c>
      <c r="H45" s="7"/>
    </row>
    <row r="46" spans="1:7" s="1" customFormat="1" ht="27" customHeight="1" hidden="1">
      <c r="A46" s="54" t="s">
        <v>171</v>
      </c>
      <c r="B46" s="55" t="s">
        <v>172</v>
      </c>
      <c r="C46" s="61">
        <v>0</v>
      </c>
      <c r="D46" s="61">
        <v>0</v>
      </c>
      <c r="E46" s="61">
        <v>0</v>
      </c>
      <c r="F46" s="47" t="e">
        <f t="shared" si="2"/>
        <v>#DIV/0!</v>
      </c>
      <c r="G46" s="47" t="e">
        <f t="shared" si="1"/>
        <v>#DIV/0!</v>
      </c>
    </row>
    <row r="47" spans="1:7" s="1" customFormat="1" ht="17.25" customHeight="1">
      <c r="A47" s="54" t="s">
        <v>173</v>
      </c>
      <c r="B47" s="55" t="s">
        <v>174</v>
      </c>
      <c r="C47" s="61">
        <v>120400</v>
      </c>
      <c r="D47" s="61">
        <v>18059.08</v>
      </c>
      <c r="E47" s="61">
        <v>66348.03</v>
      </c>
      <c r="F47" s="47">
        <f t="shared" si="2"/>
        <v>14.999235880398674</v>
      </c>
      <c r="G47" s="47">
        <f t="shared" si="1"/>
        <v>27.21871320067831</v>
      </c>
    </row>
    <row r="48" spans="1:7" s="1" customFormat="1" ht="17.25" customHeight="1" hidden="1">
      <c r="A48" s="54" t="s">
        <v>58</v>
      </c>
      <c r="B48" s="55" t="s">
        <v>175</v>
      </c>
      <c r="C48" s="61">
        <v>0</v>
      </c>
      <c r="D48" s="61">
        <v>0</v>
      </c>
      <c r="E48" s="61">
        <v>0</v>
      </c>
      <c r="F48" s="47" t="e">
        <f t="shared" si="2"/>
        <v>#DIV/0!</v>
      </c>
      <c r="G48" s="47" t="e">
        <f t="shared" si="1"/>
        <v>#DIV/0!</v>
      </c>
    </row>
    <row r="49" spans="1:8" s="1" customFormat="1" ht="17.25" customHeight="1">
      <c r="A49" s="71" t="s">
        <v>216</v>
      </c>
      <c r="B49" s="72"/>
      <c r="C49" s="61">
        <v>30000</v>
      </c>
      <c r="D49" s="61">
        <v>5964.72</v>
      </c>
      <c r="E49" s="61">
        <v>22793.93</v>
      </c>
      <c r="F49" s="47">
        <f t="shared" si="2"/>
        <v>19.8824</v>
      </c>
      <c r="G49" s="47"/>
      <c r="H49" s="37"/>
    </row>
    <row r="50" spans="1:8" s="1" customFormat="1" ht="17.25" customHeight="1">
      <c r="A50" s="71" t="s">
        <v>217</v>
      </c>
      <c r="B50" s="72"/>
      <c r="C50" s="61">
        <v>3000</v>
      </c>
      <c r="D50" s="61">
        <v>0</v>
      </c>
      <c r="E50" s="61">
        <v>271.36</v>
      </c>
      <c r="F50" s="47">
        <f t="shared" si="2"/>
        <v>0</v>
      </c>
      <c r="G50" s="47">
        <f t="shared" si="1"/>
        <v>0</v>
      </c>
      <c r="H50" s="37"/>
    </row>
    <row r="51" spans="1:7" s="7" customFormat="1" ht="27" customHeight="1">
      <c r="A51" s="63" t="s">
        <v>177</v>
      </c>
      <c r="B51" s="53" t="s">
        <v>179</v>
      </c>
      <c r="C51" s="47">
        <f>C52+C53+C54+C55</f>
        <v>2968700</v>
      </c>
      <c r="D51" s="47">
        <f>D52+D53+D54+D55</f>
        <v>1174862.27</v>
      </c>
      <c r="E51" s="47">
        <f>E52+E53+E54+E55</f>
        <v>903839.87</v>
      </c>
      <c r="F51" s="47">
        <f t="shared" si="2"/>
        <v>39.574974567992726</v>
      </c>
      <c r="G51" s="47">
        <f t="shared" si="1"/>
        <v>129.98566549183099</v>
      </c>
    </row>
    <row r="52" spans="1:7" s="1" customFormat="1" ht="29.25" customHeight="1">
      <c r="A52" s="54" t="s">
        <v>95</v>
      </c>
      <c r="B52" s="55" t="s">
        <v>178</v>
      </c>
      <c r="C52" s="56">
        <v>130600</v>
      </c>
      <c r="D52" s="57">
        <v>26996.04</v>
      </c>
      <c r="E52" s="50">
        <v>37463.01</v>
      </c>
      <c r="F52" s="47">
        <f t="shared" si="2"/>
        <v>20.670781010719754</v>
      </c>
      <c r="G52" s="47">
        <f t="shared" si="1"/>
        <v>72.06052049741865</v>
      </c>
    </row>
    <row r="53" spans="1:7" s="1" customFormat="1" ht="30.75" customHeight="1">
      <c r="A53" s="54" t="s">
        <v>96</v>
      </c>
      <c r="B53" s="55" t="s">
        <v>180</v>
      </c>
      <c r="C53" s="56">
        <v>168000</v>
      </c>
      <c r="D53" s="57">
        <v>2658.23</v>
      </c>
      <c r="E53" s="50">
        <v>24861.69</v>
      </c>
      <c r="F53" s="47">
        <f t="shared" si="2"/>
        <v>1.5822797619047617</v>
      </c>
      <c r="G53" s="47">
        <f t="shared" si="1"/>
        <v>10.69207282368978</v>
      </c>
    </row>
    <row r="54" spans="1:8" s="1" customFormat="1" ht="16.5" customHeight="1">
      <c r="A54" s="54" t="s">
        <v>59</v>
      </c>
      <c r="B54" s="55" t="s">
        <v>181</v>
      </c>
      <c r="C54" s="50">
        <v>2670100</v>
      </c>
      <c r="D54" s="50">
        <v>1145208</v>
      </c>
      <c r="E54" s="50">
        <v>839000</v>
      </c>
      <c r="F54" s="47">
        <f t="shared" si="2"/>
        <v>42.890079023257556</v>
      </c>
      <c r="G54" s="47">
        <f t="shared" si="1"/>
        <v>136.49678188319427</v>
      </c>
      <c r="H54" s="38"/>
    </row>
    <row r="55" spans="1:7" s="1" customFormat="1" ht="15" customHeight="1">
      <c r="A55" s="54" t="s">
        <v>115</v>
      </c>
      <c r="B55" s="55" t="s">
        <v>182</v>
      </c>
      <c r="C55" s="50">
        <v>0</v>
      </c>
      <c r="D55" s="57">
        <v>0</v>
      </c>
      <c r="E55" s="61">
        <v>2515.17</v>
      </c>
      <c r="F55" s="47"/>
      <c r="G55" s="47">
        <f t="shared" si="1"/>
        <v>0</v>
      </c>
    </row>
    <row r="56" spans="1:7" s="7" customFormat="1" ht="31.5" customHeight="1">
      <c r="A56" s="63" t="s">
        <v>183</v>
      </c>
      <c r="B56" s="53" t="s">
        <v>184</v>
      </c>
      <c r="C56" s="68">
        <f>C58+C59+C63+C62+C61+C64+C60</f>
        <v>3100000</v>
      </c>
      <c r="D56" s="68">
        <f>D58+D59+D63+D62+D61+D64+D60</f>
        <v>1330371.3800000001</v>
      </c>
      <c r="E56" s="68">
        <f>E58+E59+E63+E62+E60+E61+E64</f>
        <v>542105.85</v>
      </c>
      <c r="F56" s="47">
        <f t="shared" si="2"/>
        <v>42.91520580645162</v>
      </c>
      <c r="G56" s="47">
        <f t="shared" si="1"/>
        <v>245.4080471553665</v>
      </c>
    </row>
    <row r="57" spans="1:7" s="1" customFormat="1" ht="75" hidden="1">
      <c r="A57" s="69" t="s">
        <v>133</v>
      </c>
      <c r="B57" s="55"/>
      <c r="C57" s="61">
        <v>0</v>
      </c>
      <c r="D57" s="61">
        <v>0</v>
      </c>
      <c r="E57" s="61">
        <v>0</v>
      </c>
      <c r="F57" s="47" t="e">
        <f t="shared" si="2"/>
        <v>#DIV/0!</v>
      </c>
      <c r="G57" s="47" t="e">
        <f t="shared" si="1"/>
        <v>#DIV/0!</v>
      </c>
    </row>
    <row r="58" spans="1:7" s="1" customFormat="1" ht="76.5" customHeight="1" hidden="1">
      <c r="A58" s="73" t="s">
        <v>185</v>
      </c>
      <c r="B58" s="55" t="s">
        <v>186</v>
      </c>
      <c r="C58" s="60">
        <v>0</v>
      </c>
      <c r="D58" s="56">
        <v>0</v>
      </c>
      <c r="E58" s="61">
        <v>0</v>
      </c>
      <c r="F58" s="47" t="e">
        <f t="shared" si="2"/>
        <v>#DIV/0!</v>
      </c>
      <c r="G58" s="47" t="e">
        <f t="shared" si="1"/>
        <v>#DIV/0!</v>
      </c>
    </row>
    <row r="59" spans="1:7" s="1" customFormat="1" ht="74.25" customHeight="1" hidden="1">
      <c r="A59" s="73" t="s">
        <v>188</v>
      </c>
      <c r="B59" s="55" t="s">
        <v>189</v>
      </c>
      <c r="C59" s="60">
        <v>0</v>
      </c>
      <c r="D59" s="56">
        <v>0</v>
      </c>
      <c r="E59" s="61">
        <v>0</v>
      </c>
      <c r="F59" s="47" t="e">
        <f t="shared" si="2"/>
        <v>#DIV/0!</v>
      </c>
      <c r="G59" s="47" t="e">
        <f t="shared" si="1"/>
        <v>#DIV/0!</v>
      </c>
    </row>
    <row r="60" spans="1:7" s="1" customFormat="1" ht="75" hidden="1">
      <c r="A60" s="73" t="s">
        <v>218</v>
      </c>
      <c r="B60" s="55"/>
      <c r="C60" s="59">
        <v>0</v>
      </c>
      <c r="D60" s="56">
        <v>0</v>
      </c>
      <c r="E60" s="61">
        <v>0</v>
      </c>
      <c r="F60" s="47" t="e">
        <f t="shared" si="2"/>
        <v>#DIV/0!</v>
      </c>
      <c r="G60" s="47" t="e">
        <f t="shared" si="1"/>
        <v>#DIV/0!</v>
      </c>
    </row>
    <row r="61" spans="1:7" s="1" customFormat="1" ht="75">
      <c r="A61" s="73" t="s">
        <v>222</v>
      </c>
      <c r="B61" s="55"/>
      <c r="C61" s="59">
        <v>0</v>
      </c>
      <c r="D61" s="56">
        <v>0</v>
      </c>
      <c r="E61" s="61">
        <v>134400</v>
      </c>
      <c r="F61" s="47"/>
      <c r="G61" s="47">
        <f t="shared" si="1"/>
        <v>0</v>
      </c>
    </row>
    <row r="62" spans="1:7" s="1" customFormat="1" ht="75">
      <c r="A62" s="73" t="s">
        <v>215</v>
      </c>
      <c r="B62" s="55"/>
      <c r="C62" s="59">
        <v>0</v>
      </c>
      <c r="D62" s="56">
        <v>0</v>
      </c>
      <c r="E62" s="61">
        <v>686.8</v>
      </c>
      <c r="F62" s="47"/>
      <c r="G62" s="47">
        <f t="shared" si="1"/>
        <v>0</v>
      </c>
    </row>
    <row r="63" spans="1:7" s="1" customFormat="1" ht="48.75" customHeight="1">
      <c r="A63" s="71" t="s">
        <v>138</v>
      </c>
      <c r="B63" s="74" t="s">
        <v>187</v>
      </c>
      <c r="C63" s="59">
        <v>3100000</v>
      </c>
      <c r="D63" s="56">
        <v>1328549.83</v>
      </c>
      <c r="E63" s="61">
        <v>404624.98</v>
      </c>
      <c r="F63" s="47">
        <f t="shared" si="2"/>
        <v>42.856446129032264</v>
      </c>
      <c r="G63" s="47">
        <f t="shared" si="1"/>
        <v>328.34103074901606</v>
      </c>
    </row>
    <row r="64" spans="1:7" s="1" customFormat="1" ht="45">
      <c r="A64" s="71" t="s">
        <v>223</v>
      </c>
      <c r="B64" s="74"/>
      <c r="C64" s="59">
        <v>0</v>
      </c>
      <c r="D64" s="75">
        <v>1821.55</v>
      </c>
      <c r="E64" s="61">
        <v>2394.07</v>
      </c>
      <c r="F64" s="47"/>
      <c r="G64" s="47">
        <f t="shared" si="1"/>
        <v>76.08591227491259</v>
      </c>
    </row>
    <row r="65" spans="1:7" s="7" customFormat="1" ht="15" customHeight="1">
      <c r="A65" s="63" t="s">
        <v>139</v>
      </c>
      <c r="B65" s="53"/>
      <c r="C65" s="68">
        <v>1680000</v>
      </c>
      <c r="D65" s="68">
        <v>783024.92</v>
      </c>
      <c r="E65" s="68">
        <v>928835.84</v>
      </c>
      <c r="F65" s="47">
        <f t="shared" si="2"/>
        <v>46.608626190476194</v>
      </c>
      <c r="G65" s="47">
        <f t="shared" si="1"/>
        <v>84.30175562562272</v>
      </c>
    </row>
    <row r="66" spans="1:7" s="7" customFormat="1" ht="18" customHeight="1">
      <c r="A66" s="76" t="s">
        <v>194</v>
      </c>
      <c r="B66" s="77" t="s">
        <v>199</v>
      </c>
      <c r="C66" s="68">
        <f>C67+C68+C69+C70</f>
        <v>180000</v>
      </c>
      <c r="D66" s="68">
        <f>D67+D68+D69+D70</f>
        <v>147952.72</v>
      </c>
      <c r="E66" s="68">
        <f>E67+E68+E69+E70</f>
        <v>107686.05</v>
      </c>
      <c r="F66" s="47">
        <f t="shared" si="2"/>
        <v>82.19595555555556</v>
      </c>
      <c r="G66" s="47">
        <f t="shared" si="1"/>
        <v>137.39265206588968</v>
      </c>
    </row>
    <row r="67" spans="1:7" s="30" customFormat="1" ht="16.5" customHeight="1">
      <c r="A67" s="78" t="s">
        <v>200</v>
      </c>
      <c r="B67" s="79" t="s">
        <v>201</v>
      </c>
      <c r="C67" s="61">
        <v>0</v>
      </c>
      <c r="D67" s="61">
        <v>0</v>
      </c>
      <c r="E67" s="61">
        <v>15000</v>
      </c>
      <c r="F67" s="47"/>
      <c r="G67" s="47">
        <f t="shared" si="1"/>
        <v>0</v>
      </c>
    </row>
    <row r="68" spans="1:7" s="7" customFormat="1" ht="18.75" customHeight="1">
      <c r="A68" s="80" t="s">
        <v>195</v>
      </c>
      <c r="B68" s="81" t="s">
        <v>196</v>
      </c>
      <c r="C68" s="61">
        <v>0</v>
      </c>
      <c r="D68" s="61">
        <v>0</v>
      </c>
      <c r="E68" s="61">
        <v>-56595</v>
      </c>
      <c r="F68" s="47"/>
      <c r="G68" s="47">
        <f t="shared" si="1"/>
        <v>0</v>
      </c>
    </row>
    <row r="69" spans="1:7" s="7" customFormat="1" ht="16.5" customHeight="1">
      <c r="A69" s="80" t="s">
        <v>202</v>
      </c>
      <c r="B69" s="81" t="s">
        <v>203</v>
      </c>
      <c r="C69" s="61">
        <v>110000</v>
      </c>
      <c r="D69" s="61">
        <v>115276.37</v>
      </c>
      <c r="E69" s="61">
        <v>80832.05</v>
      </c>
      <c r="F69" s="47">
        <f t="shared" si="2"/>
        <v>104.79669999999999</v>
      </c>
      <c r="G69" s="47">
        <f t="shared" si="1"/>
        <v>142.61220642059678</v>
      </c>
    </row>
    <row r="70" spans="1:7" s="7" customFormat="1" ht="18" customHeight="1">
      <c r="A70" s="82" t="s">
        <v>197</v>
      </c>
      <c r="B70" s="83" t="s">
        <v>198</v>
      </c>
      <c r="C70" s="61">
        <v>70000</v>
      </c>
      <c r="D70" s="61">
        <v>32676.35</v>
      </c>
      <c r="E70" s="61">
        <v>68449</v>
      </c>
      <c r="F70" s="47">
        <f t="shared" si="2"/>
        <v>46.680499999999995</v>
      </c>
      <c r="G70" s="47">
        <f>D70/E70*100</f>
        <v>47.73824307148388</v>
      </c>
    </row>
    <row r="71" spans="1:7" s="35" customFormat="1" ht="16.5" customHeight="1">
      <c r="A71" s="84" t="s">
        <v>18</v>
      </c>
      <c r="B71" s="85"/>
      <c r="C71" s="44">
        <f>C4</f>
        <v>130073553</v>
      </c>
      <c r="D71" s="44">
        <f>D4</f>
        <v>51098019.48</v>
      </c>
      <c r="E71" s="44">
        <f>E4</f>
        <v>46020171.81</v>
      </c>
      <c r="F71" s="44">
        <f aca="true" t="shared" si="3" ref="F71:F145">D71/C71*100</f>
        <v>39.283942278412276</v>
      </c>
      <c r="G71" s="44">
        <f aca="true" t="shared" si="4" ref="G71:G168">D71/E71*100</f>
        <v>111.03396069654958</v>
      </c>
    </row>
    <row r="72" spans="1:7" s="35" customFormat="1" ht="15" customHeight="1">
      <c r="A72" s="86" t="s">
        <v>17</v>
      </c>
      <c r="B72" s="85"/>
      <c r="C72" s="44">
        <f>C73+C201+C204+C207</f>
        <v>468796594.38</v>
      </c>
      <c r="D72" s="44">
        <f>D73+D201+D207+D203+D204</f>
        <v>171605272.28999996</v>
      </c>
      <c r="E72" s="44">
        <f>E73+E201+E207+E203</f>
        <v>216976589.41</v>
      </c>
      <c r="F72" s="44">
        <f t="shared" si="3"/>
        <v>36.605486120681825</v>
      </c>
      <c r="G72" s="44">
        <f t="shared" si="4"/>
        <v>79.08930302417734</v>
      </c>
    </row>
    <row r="73" spans="1:7" s="7" customFormat="1" ht="16.5" customHeight="1">
      <c r="A73" s="63" t="s">
        <v>52</v>
      </c>
      <c r="B73" s="53"/>
      <c r="C73" s="47">
        <f>C74+C78+C158+C191</f>
        <v>493918587.76</v>
      </c>
      <c r="D73" s="47">
        <f>D74+D78+D158+D191</f>
        <v>197351575.33999997</v>
      </c>
      <c r="E73" s="47">
        <f>E74+E78+E158+E191</f>
        <v>241713553.59</v>
      </c>
      <c r="F73" s="47">
        <f t="shared" si="3"/>
        <v>39.95629648906736</v>
      </c>
      <c r="G73" s="47">
        <f t="shared" si="4"/>
        <v>81.64688012272254</v>
      </c>
    </row>
    <row r="74" spans="1:7" s="7" customFormat="1" ht="30" customHeight="1">
      <c r="A74" s="63" t="s">
        <v>60</v>
      </c>
      <c r="B74" s="53"/>
      <c r="C74" s="47">
        <f>C75+C76+C77</f>
        <v>25101700</v>
      </c>
      <c r="D74" s="47">
        <f>D75+D76+D77</f>
        <v>12550800</v>
      </c>
      <c r="E74" s="47">
        <f>E75+E76+E77</f>
        <v>20636700</v>
      </c>
      <c r="F74" s="47">
        <f t="shared" si="3"/>
        <v>49.99980081030368</v>
      </c>
      <c r="G74" s="47">
        <f t="shared" si="4"/>
        <v>60.81786332117054</v>
      </c>
    </row>
    <row r="75" spans="1:7" s="5" customFormat="1" ht="30" customHeight="1">
      <c r="A75" s="54" t="s">
        <v>76</v>
      </c>
      <c r="B75" s="55"/>
      <c r="C75" s="61">
        <v>25101700</v>
      </c>
      <c r="D75" s="61">
        <v>12550800</v>
      </c>
      <c r="E75" s="61">
        <v>11917800</v>
      </c>
      <c r="F75" s="47">
        <f t="shared" si="3"/>
        <v>49.99980081030368</v>
      </c>
      <c r="G75" s="47">
        <f t="shared" si="4"/>
        <v>105.31138297336757</v>
      </c>
    </row>
    <row r="76" spans="1:7" s="5" customFormat="1" ht="28.5" customHeight="1" hidden="1">
      <c r="A76" s="54" t="s">
        <v>61</v>
      </c>
      <c r="B76" s="55"/>
      <c r="C76" s="61">
        <v>0</v>
      </c>
      <c r="D76" s="61">
        <v>0</v>
      </c>
      <c r="E76" s="61">
        <v>0</v>
      </c>
      <c r="F76" s="47" t="e">
        <f t="shared" si="3"/>
        <v>#DIV/0!</v>
      </c>
      <c r="G76" s="47" t="e">
        <f t="shared" si="4"/>
        <v>#DIV/0!</v>
      </c>
    </row>
    <row r="77" spans="1:7" s="5" customFormat="1" ht="15">
      <c r="A77" s="54" t="s">
        <v>204</v>
      </c>
      <c r="B77" s="55"/>
      <c r="C77" s="61">
        <v>0</v>
      </c>
      <c r="D77" s="61">
        <v>0</v>
      </c>
      <c r="E77" s="61">
        <v>8718900</v>
      </c>
      <c r="F77" s="47"/>
      <c r="G77" s="47">
        <f t="shared" si="4"/>
        <v>0</v>
      </c>
    </row>
    <row r="78" spans="1:7" s="7" customFormat="1" ht="20.25" customHeight="1">
      <c r="A78" s="52" t="s">
        <v>16</v>
      </c>
      <c r="B78" s="53"/>
      <c r="C78" s="68">
        <f>SUM(C79:C93)+C122+C108+C103</f>
        <v>201977917.76</v>
      </c>
      <c r="D78" s="68">
        <f>SUM(D79:D93)+D122+D108+D103</f>
        <v>32293530.98</v>
      </c>
      <c r="E78" s="68">
        <f>SUM(E79:E93)+E122+E108+E103</f>
        <v>77197130.78999999</v>
      </c>
      <c r="F78" s="47">
        <f t="shared" si="3"/>
        <v>15.988644371694507</v>
      </c>
      <c r="G78" s="47">
        <f t="shared" si="4"/>
        <v>41.83255342461932</v>
      </c>
    </row>
    <row r="79" spans="1:7" s="4" customFormat="1" ht="30" hidden="1">
      <c r="A79" s="69" t="s">
        <v>108</v>
      </c>
      <c r="B79" s="55"/>
      <c r="C79" s="61">
        <f>C81+C82+C83</f>
        <v>0</v>
      </c>
      <c r="D79" s="61">
        <f>D81+D82+D83</f>
        <v>0</v>
      </c>
      <c r="E79" s="61">
        <v>0</v>
      </c>
      <c r="F79" s="47" t="e">
        <f t="shared" si="3"/>
        <v>#DIV/0!</v>
      </c>
      <c r="G79" s="47" t="e">
        <f t="shared" si="4"/>
        <v>#DIV/0!</v>
      </c>
    </row>
    <row r="80" spans="1:7" s="12" customFormat="1" ht="15" hidden="1">
      <c r="A80" s="87" t="s">
        <v>140</v>
      </c>
      <c r="B80" s="88"/>
      <c r="C80" s="89"/>
      <c r="D80" s="89"/>
      <c r="E80" s="61"/>
      <c r="F80" s="47" t="e">
        <f t="shared" si="3"/>
        <v>#DIV/0!</v>
      </c>
      <c r="G80" s="47" t="e">
        <f t="shared" si="4"/>
        <v>#DIV/0!</v>
      </c>
    </row>
    <row r="81" spans="1:7" s="12" customFormat="1" ht="15" hidden="1">
      <c r="A81" s="87" t="s">
        <v>126</v>
      </c>
      <c r="B81" s="88"/>
      <c r="C81" s="61">
        <v>0</v>
      </c>
      <c r="D81" s="61">
        <v>0</v>
      </c>
      <c r="E81" s="61">
        <v>0</v>
      </c>
      <c r="F81" s="47" t="e">
        <f t="shared" si="3"/>
        <v>#DIV/0!</v>
      </c>
      <c r="G81" s="47" t="e">
        <f t="shared" si="4"/>
        <v>#DIV/0!</v>
      </c>
    </row>
    <row r="82" spans="1:7" s="12" customFormat="1" ht="30" hidden="1">
      <c r="A82" s="87" t="s">
        <v>127</v>
      </c>
      <c r="B82" s="88"/>
      <c r="C82" s="61">
        <v>0</v>
      </c>
      <c r="D82" s="61">
        <v>0</v>
      </c>
      <c r="E82" s="61">
        <v>0</v>
      </c>
      <c r="F82" s="47" t="e">
        <f t="shared" si="3"/>
        <v>#DIV/0!</v>
      </c>
      <c r="G82" s="47" t="e">
        <f t="shared" si="4"/>
        <v>#DIV/0!</v>
      </c>
    </row>
    <row r="83" spans="1:7" s="12" customFormat="1" ht="30" hidden="1">
      <c r="A83" s="87" t="s">
        <v>129</v>
      </c>
      <c r="B83" s="88"/>
      <c r="C83" s="61">
        <v>0</v>
      </c>
      <c r="D83" s="61">
        <v>0</v>
      </c>
      <c r="E83" s="61">
        <v>0</v>
      </c>
      <c r="F83" s="47" t="e">
        <f t="shared" si="3"/>
        <v>#DIV/0!</v>
      </c>
      <c r="G83" s="47" t="e">
        <f t="shared" si="4"/>
        <v>#DIV/0!</v>
      </c>
    </row>
    <row r="84" spans="1:7" s="2" customFormat="1" ht="45">
      <c r="A84" s="69" t="s">
        <v>212</v>
      </c>
      <c r="B84" s="88"/>
      <c r="C84" s="61">
        <v>1975263.36</v>
      </c>
      <c r="D84" s="61">
        <v>341600</v>
      </c>
      <c r="E84" s="61">
        <v>0</v>
      </c>
      <c r="F84" s="47">
        <f t="shared" si="3"/>
        <v>17.293896445282112</v>
      </c>
      <c r="G84" s="47"/>
    </row>
    <row r="85" spans="1:7" s="2" customFormat="1" ht="30" hidden="1">
      <c r="A85" s="69" t="s">
        <v>219</v>
      </c>
      <c r="B85" s="88"/>
      <c r="C85" s="61">
        <v>0</v>
      </c>
      <c r="D85" s="61">
        <v>0</v>
      </c>
      <c r="E85" s="61">
        <v>0</v>
      </c>
      <c r="F85" s="47"/>
      <c r="G85" s="47" t="e">
        <f t="shared" si="4"/>
        <v>#DIV/0!</v>
      </c>
    </row>
    <row r="86" spans="1:7" s="2" customFormat="1" ht="30.75" customHeight="1">
      <c r="A86" s="69" t="s">
        <v>213</v>
      </c>
      <c r="B86" s="88"/>
      <c r="C86" s="61">
        <v>4286680.73</v>
      </c>
      <c r="D86" s="61">
        <v>1651183.15</v>
      </c>
      <c r="E86" s="61">
        <v>5399864.89</v>
      </c>
      <c r="F86" s="47">
        <f t="shared" si="3"/>
        <v>38.518920675484964</v>
      </c>
      <c r="G86" s="47">
        <f t="shared" si="4"/>
        <v>30.578230819401114</v>
      </c>
    </row>
    <row r="87" spans="1:7" s="2" customFormat="1" ht="30.75" customHeight="1">
      <c r="A87" s="69" t="s">
        <v>225</v>
      </c>
      <c r="B87" s="88"/>
      <c r="C87" s="61">
        <v>5621634.84</v>
      </c>
      <c r="D87" s="61">
        <v>0</v>
      </c>
      <c r="E87" s="61">
        <v>0</v>
      </c>
      <c r="F87" s="47">
        <f t="shared" si="3"/>
        <v>0</v>
      </c>
      <c r="G87" s="47"/>
    </row>
    <row r="88" spans="1:7" s="2" customFormat="1" ht="30">
      <c r="A88" s="69" t="s">
        <v>267</v>
      </c>
      <c r="B88" s="88"/>
      <c r="C88" s="61">
        <v>1932424.24</v>
      </c>
      <c r="D88" s="61">
        <v>1207429.42</v>
      </c>
      <c r="E88" s="61">
        <v>6627838.1</v>
      </c>
      <c r="F88" s="47">
        <f t="shared" si="3"/>
        <v>62.482626485786575</v>
      </c>
      <c r="G88" s="47">
        <f t="shared" si="4"/>
        <v>18.21754547685768</v>
      </c>
    </row>
    <row r="89" spans="1:7" s="2" customFormat="1" ht="47.25" customHeight="1">
      <c r="A89" s="69" t="s">
        <v>224</v>
      </c>
      <c r="B89" s="88"/>
      <c r="C89" s="61">
        <v>3700000</v>
      </c>
      <c r="D89" s="61">
        <v>0</v>
      </c>
      <c r="E89" s="61">
        <v>0</v>
      </c>
      <c r="F89" s="47">
        <f t="shared" si="3"/>
        <v>0</v>
      </c>
      <c r="G89" s="47"/>
    </row>
    <row r="90" spans="1:7" s="2" customFormat="1" ht="30" customHeight="1">
      <c r="A90" s="69" t="s">
        <v>226</v>
      </c>
      <c r="B90" s="88"/>
      <c r="C90" s="61">
        <v>46090070</v>
      </c>
      <c r="D90" s="61">
        <v>0</v>
      </c>
      <c r="E90" s="61">
        <v>43852351.42</v>
      </c>
      <c r="F90" s="47">
        <f t="shared" si="3"/>
        <v>0</v>
      </c>
      <c r="G90" s="47">
        <f t="shared" si="4"/>
        <v>0</v>
      </c>
    </row>
    <row r="91" spans="1:9" s="4" customFormat="1" ht="45">
      <c r="A91" s="69" t="s">
        <v>109</v>
      </c>
      <c r="B91" s="55"/>
      <c r="C91" s="61">
        <v>3882600</v>
      </c>
      <c r="D91" s="61">
        <v>0</v>
      </c>
      <c r="E91" s="61">
        <v>0</v>
      </c>
      <c r="F91" s="47">
        <f t="shared" si="3"/>
        <v>0</v>
      </c>
      <c r="G91" s="47"/>
      <c r="H91" s="9"/>
      <c r="I91" s="9"/>
    </row>
    <row r="92" spans="1:7" s="4" customFormat="1" ht="30" hidden="1">
      <c r="A92" s="90" t="s">
        <v>135</v>
      </c>
      <c r="B92" s="91"/>
      <c r="C92" s="61">
        <v>0</v>
      </c>
      <c r="D92" s="61">
        <v>0</v>
      </c>
      <c r="E92" s="61">
        <v>0</v>
      </c>
      <c r="F92" s="47" t="e">
        <f t="shared" si="3"/>
        <v>#DIV/0!</v>
      </c>
      <c r="G92" s="47" t="e">
        <f t="shared" si="4"/>
        <v>#DIV/0!</v>
      </c>
    </row>
    <row r="93" spans="1:7" s="4" customFormat="1" ht="64.5" customHeight="1">
      <c r="A93" s="92" t="s">
        <v>116</v>
      </c>
      <c r="B93" s="55"/>
      <c r="C93" s="61">
        <f>C96+C97+C98+C99+C100</f>
        <v>8894500</v>
      </c>
      <c r="D93" s="61">
        <f>D96+D97+D98+D99+D100</f>
        <v>0</v>
      </c>
      <c r="E93" s="61">
        <f>E94+E95+E96+E97+E98</f>
        <v>4685906</v>
      </c>
      <c r="F93" s="47">
        <f t="shared" si="3"/>
        <v>0</v>
      </c>
      <c r="G93" s="47">
        <f t="shared" si="4"/>
        <v>0</v>
      </c>
    </row>
    <row r="94" spans="1:7" s="2" customFormat="1" ht="45">
      <c r="A94" s="119" t="s">
        <v>275</v>
      </c>
      <c r="B94" s="88"/>
      <c r="C94" s="89">
        <v>0</v>
      </c>
      <c r="D94" s="89">
        <v>0</v>
      </c>
      <c r="E94" s="89">
        <v>4327961</v>
      </c>
      <c r="F94" s="47"/>
      <c r="G94" s="47">
        <f t="shared" si="4"/>
        <v>0</v>
      </c>
    </row>
    <row r="95" spans="1:7" s="2" customFormat="1" ht="45">
      <c r="A95" s="119" t="s">
        <v>276</v>
      </c>
      <c r="B95" s="88"/>
      <c r="C95" s="89">
        <v>0</v>
      </c>
      <c r="D95" s="89">
        <v>0</v>
      </c>
      <c r="E95" s="89">
        <v>357945</v>
      </c>
      <c r="F95" s="47"/>
      <c r="G95" s="47">
        <f t="shared" si="4"/>
        <v>0</v>
      </c>
    </row>
    <row r="96" spans="1:7" s="2" customFormat="1" ht="45">
      <c r="A96" s="119" t="s">
        <v>246</v>
      </c>
      <c r="B96" s="88"/>
      <c r="C96" s="89">
        <v>4347300</v>
      </c>
      <c r="D96" s="89">
        <v>0</v>
      </c>
      <c r="E96" s="89">
        <v>0</v>
      </c>
      <c r="F96" s="47">
        <f t="shared" si="3"/>
        <v>0</v>
      </c>
      <c r="G96" s="47"/>
    </row>
    <row r="97" spans="1:7" s="2" customFormat="1" ht="30.75" customHeight="1">
      <c r="A97" s="119" t="s">
        <v>247</v>
      </c>
      <c r="B97" s="88"/>
      <c r="C97" s="89">
        <v>3949700</v>
      </c>
      <c r="D97" s="89">
        <v>0</v>
      </c>
      <c r="E97" s="89">
        <v>0</v>
      </c>
      <c r="F97" s="47">
        <f t="shared" si="3"/>
        <v>0</v>
      </c>
      <c r="G97" s="47"/>
    </row>
    <row r="98" spans="1:7" s="2" customFormat="1" ht="45">
      <c r="A98" s="119" t="s">
        <v>248</v>
      </c>
      <c r="B98" s="88"/>
      <c r="C98" s="89">
        <v>597500</v>
      </c>
      <c r="D98" s="89">
        <v>0</v>
      </c>
      <c r="E98" s="89">
        <v>0</v>
      </c>
      <c r="F98" s="47">
        <f t="shared" si="3"/>
        <v>0</v>
      </c>
      <c r="G98" s="47"/>
    </row>
    <row r="99" spans="1:7" s="2" customFormat="1" ht="45" hidden="1">
      <c r="A99" s="119" t="s">
        <v>249</v>
      </c>
      <c r="B99" s="88"/>
      <c r="C99" s="89"/>
      <c r="D99" s="89">
        <v>0</v>
      </c>
      <c r="E99" s="89">
        <v>0</v>
      </c>
      <c r="F99" s="47" t="e">
        <f t="shared" si="3"/>
        <v>#DIV/0!</v>
      </c>
      <c r="G99" s="47" t="e">
        <f t="shared" si="4"/>
        <v>#DIV/0!</v>
      </c>
    </row>
    <row r="100" spans="1:7" s="2" customFormat="1" ht="30" hidden="1">
      <c r="A100" s="119" t="s">
        <v>250</v>
      </c>
      <c r="B100" s="88"/>
      <c r="C100" s="89"/>
      <c r="D100" s="89">
        <v>0</v>
      </c>
      <c r="E100" s="89">
        <v>0</v>
      </c>
      <c r="F100" s="47" t="e">
        <f t="shared" si="3"/>
        <v>#DIV/0!</v>
      </c>
      <c r="G100" s="47" t="e">
        <f t="shared" si="4"/>
        <v>#DIV/0!</v>
      </c>
    </row>
    <row r="101" spans="1:7" s="4" customFormat="1" ht="90" hidden="1">
      <c r="A101" s="93" t="s">
        <v>117</v>
      </c>
      <c r="B101" s="74"/>
      <c r="C101" s="61">
        <v>0</v>
      </c>
      <c r="D101" s="61">
        <v>0</v>
      </c>
      <c r="E101" s="61">
        <v>0</v>
      </c>
      <c r="F101" s="47" t="e">
        <f t="shared" si="3"/>
        <v>#DIV/0!</v>
      </c>
      <c r="G101" s="47" t="e">
        <f t="shared" si="4"/>
        <v>#DIV/0!</v>
      </c>
    </row>
    <row r="102" spans="1:7" s="4" customFormat="1" ht="45" hidden="1">
      <c r="A102" s="69" t="s">
        <v>112</v>
      </c>
      <c r="B102" s="55"/>
      <c r="C102" s="61">
        <v>0</v>
      </c>
      <c r="D102" s="61">
        <v>0</v>
      </c>
      <c r="E102" s="61">
        <v>0</v>
      </c>
      <c r="F102" s="47" t="e">
        <f t="shared" si="3"/>
        <v>#DIV/0!</v>
      </c>
      <c r="G102" s="47" t="e">
        <f t="shared" si="4"/>
        <v>#DIV/0!</v>
      </c>
    </row>
    <row r="103" spans="1:7" s="4" customFormat="1" ht="19.5" customHeight="1">
      <c r="A103" s="69" t="s">
        <v>110</v>
      </c>
      <c r="B103" s="55"/>
      <c r="C103" s="61">
        <f>C104+C105+C106+C107</f>
        <v>42713</v>
      </c>
      <c r="D103" s="61">
        <f>D104+D105+D106+D107</f>
        <v>42713</v>
      </c>
      <c r="E103" s="61">
        <f>E104+E105+E106</f>
        <v>235650.04</v>
      </c>
      <c r="F103" s="47">
        <f t="shared" si="3"/>
        <v>100</v>
      </c>
      <c r="G103" s="47">
        <f t="shared" si="4"/>
        <v>18.125606938152863</v>
      </c>
    </row>
    <row r="104" spans="1:7" s="13" customFormat="1" ht="15">
      <c r="A104" s="94" t="s">
        <v>128</v>
      </c>
      <c r="B104" s="95"/>
      <c r="C104" s="89">
        <v>0</v>
      </c>
      <c r="D104" s="89">
        <v>0</v>
      </c>
      <c r="E104" s="89">
        <v>10650.04</v>
      </c>
      <c r="F104" s="47"/>
      <c r="G104" s="47">
        <f t="shared" si="4"/>
        <v>0</v>
      </c>
    </row>
    <row r="105" spans="1:7" s="13" customFormat="1" ht="30">
      <c r="A105" s="87" t="s">
        <v>130</v>
      </c>
      <c r="B105" s="88"/>
      <c r="C105" s="89">
        <v>0</v>
      </c>
      <c r="D105" s="89">
        <v>0</v>
      </c>
      <c r="E105" s="89">
        <v>150000</v>
      </c>
      <c r="F105" s="47"/>
      <c r="G105" s="47">
        <f t="shared" si="4"/>
        <v>0</v>
      </c>
    </row>
    <row r="106" spans="1:7" s="13" customFormat="1" ht="15">
      <c r="A106" s="96" t="s">
        <v>131</v>
      </c>
      <c r="B106" s="88"/>
      <c r="C106" s="89">
        <v>0</v>
      </c>
      <c r="D106" s="89">
        <v>0</v>
      </c>
      <c r="E106" s="89">
        <v>75000</v>
      </c>
      <c r="F106" s="47"/>
      <c r="G106" s="47">
        <f t="shared" si="4"/>
        <v>0</v>
      </c>
    </row>
    <row r="107" spans="1:7" s="13" customFormat="1" ht="60">
      <c r="A107" s="96" t="s">
        <v>251</v>
      </c>
      <c r="B107" s="88"/>
      <c r="C107" s="89">
        <v>42713</v>
      </c>
      <c r="D107" s="89">
        <v>42713</v>
      </c>
      <c r="E107" s="89">
        <v>0</v>
      </c>
      <c r="F107" s="47">
        <f t="shared" si="3"/>
        <v>100</v>
      </c>
      <c r="G107" s="47"/>
    </row>
    <row r="108" spans="1:7" s="31" customFormat="1" ht="60">
      <c r="A108" s="97" t="s">
        <v>268</v>
      </c>
      <c r="B108" s="55"/>
      <c r="C108" s="61">
        <v>2003500</v>
      </c>
      <c r="D108" s="61">
        <v>0</v>
      </c>
      <c r="E108" s="61">
        <v>9365149.24</v>
      </c>
      <c r="F108" s="47">
        <f t="shared" si="3"/>
        <v>0</v>
      </c>
      <c r="G108" s="47">
        <f t="shared" si="4"/>
        <v>0</v>
      </c>
    </row>
    <row r="109" spans="1:7" s="4" customFormat="1" ht="60" hidden="1">
      <c r="A109" s="69" t="s">
        <v>111</v>
      </c>
      <c r="B109" s="55"/>
      <c r="C109" s="61">
        <v>0</v>
      </c>
      <c r="D109" s="61">
        <v>0</v>
      </c>
      <c r="E109" s="61">
        <v>0</v>
      </c>
      <c r="F109" s="47" t="e">
        <f t="shared" si="3"/>
        <v>#DIV/0!</v>
      </c>
      <c r="G109" s="47" t="e">
        <f t="shared" si="4"/>
        <v>#DIV/0!</v>
      </c>
    </row>
    <row r="110" spans="1:7" s="4" customFormat="1" ht="30" hidden="1">
      <c r="A110" s="69" t="s">
        <v>71</v>
      </c>
      <c r="B110" s="55"/>
      <c r="C110" s="61">
        <v>0</v>
      </c>
      <c r="D110" s="61">
        <v>0</v>
      </c>
      <c r="E110" s="61">
        <v>0</v>
      </c>
      <c r="F110" s="47" t="e">
        <f t="shared" si="3"/>
        <v>#DIV/0!</v>
      </c>
      <c r="G110" s="47" t="e">
        <f t="shared" si="4"/>
        <v>#DIV/0!</v>
      </c>
    </row>
    <row r="111" spans="1:7" s="4" customFormat="1" ht="60" hidden="1">
      <c r="A111" s="69" t="s">
        <v>75</v>
      </c>
      <c r="B111" s="55"/>
      <c r="C111" s="61">
        <v>0</v>
      </c>
      <c r="D111" s="61">
        <v>0</v>
      </c>
      <c r="E111" s="61"/>
      <c r="F111" s="47" t="e">
        <f t="shared" si="3"/>
        <v>#DIV/0!</v>
      </c>
      <c r="G111" s="47" t="e">
        <f t="shared" si="4"/>
        <v>#DIV/0!</v>
      </c>
    </row>
    <row r="112" spans="1:7" s="4" customFormat="1" ht="60" hidden="1">
      <c r="A112" s="69" t="s">
        <v>73</v>
      </c>
      <c r="B112" s="55"/>
      <c r="C112" s="61">
        <v>0</v>
      </c>
      <c r="D112" s="61">
        <v>0</v>
      </c>
      <c r="E112" s="61"/>
      <c r="F112" s="47" t="e">
        <f t="shared" si="3"/>
        <v>#DIV/0!</v>
      </c>
      <c r="G112" s="47" t="e">
        <f t="shared" si="4"/>
        <v>#DIV/0!</v>
      </c>
    </row>
    <row r="113" spans="1:7" s="4" customFormat="1" ht="45" hidden="1">
      <c r="A113" s="69" t="s">
        <v>74</v>
      </c>
      <c r="B113" s="55"/>
      <c r="C113" s="61">
        <v>0</v>
      </c>
      <c r="D113" s="61">
        <v>0</v>
      </c>
      <c r="E113" s="61"/>
      <c r="F113" s="47" t="e">
        <f t="shared" si="3"/>
        <v>#DIV/0!</v>
      </c>
      <c r="G113" s="47" t="e">
        <f t="shared" si="4"/>
        <v>#DIV/0!</v>
      </c>
    </row>
    <row r="114" spans="1:7" s="4" customFormat="1" ht="45" hidden="1">
      <c r="A114" s="69" t="s">
        <v>72</v>
      </c>
      <c r="B114" s="55"/>
      <c r="C114" s="61">
        <v>0</v>
      </c>
      <c r="D114" s="61">
        <v>0</v>
      </c>
      <c r="E114" s="61"/>
      <c r="F114" s="47" t="e">
        <f t="shared" si="3"/>
        <v>#DIV/0!</v>
      </c>
      <c r="G114" s="47" t="e">
        <f t="shared" si="4"/>
        <v>#DIV/0!</v>
      </c>
    </row>
    <row r="115" spans="1:7" s="4" customFormat="1" ht="30" hidden="1">
      <c r="A115" s="69" t="s">
        <v>78</v>
      </c>
      <c r="B115" s="55"/>
      <c r="C115" s="61">
        <v>0</v>
      </c>
      <c r="D115" s="61">
        <v>0</v>
      </c>
      <c r="E115" s="61"/>
      <c r="F115" s="47" t="e">
        <f t="shared" si="3"/>
        <v>#DIV/0!</v>
      </c>
      <c r="G115" s="47" t="e">
        <f t="shared" si="4"/>
        <v>#DIV/0!</v>
      </c>
    </row>
    <row r="116" spans="1:7" s="4" customFormat="1" ht="30" hidden="1">
      <c r="A116" s="69" t="s">
        <v>81</v>
      </c>
      <c r="B116" s="55"/>
      <c r="C116" s="61">
        <v>0</v>
      </c>
      <c r="D116" s="61">
        <v>0</v>
      </c>
      <c r="E116" s="61"/>
      <c r="F116" s="47" t="e">
        <f t="shared" si="3"/>
        <v>#DIV/0!</v>
      </c>
      <c r="G116" s="47" t="e">
        <f t="shared" si="4"/>
        <v>#DIV/0!</v>
      </c>
    </row>
    <row r="117" spans="1:7" s="4" customFormat="1" ht="30" hidden="1">
      <c r="A117" s="69" t="s">
        <v>47</v>
      </c>
      <c r="B117" s="55"/>
      <c r="C117" s="61">
        <v>0</v>
      </c>
      <c r="D117" s="61">
        <v>0</v>
      </c>
      <c r="E117" s="61"/>
      <c r="F117" s="47" t="e">
        <f t="shared" si="3"/>
        <v>#DIV/0!</v>
      </c>
      <c r="G117" s="47" t="e">
        <f t="shared" si="4"/>
        <v>#DIV/0!</v>
      </c>
    </row>
    <row r="118" spans="1:7" s="4" customFormat="1" ht="30" hidden="1">
      <c r="A118" s="69" t="s">
        <v>53</v>
      </c>
      <c r="B118" s="55"/>
      <c r="C118" s="61">
        <v>0</v>
      </c>
      <c r="D118" s="61">
        <v>0</v>
      </c>
      <c r="E118" s="61"/>
      <c r="F118" s="47" t="e">
        <f t="shared" si="3"/>
        <v>#DIV/0!</v>
      </c>
      <c r="G118" s="47" t="e">
        <f t="shared" si="4"/>
        <v>#DIV/0!</v>
      </c>
    </row>
    <row r="119" spans="1:7" s="6" customFormat="1" ht="60" hidden="1">
      <c r="A119" s="69" t="s">
        <v>67</v>
      </c>
      <c r="B119" s="55"/>
      <c r="C119" s="98">
        <v>0</v>
      </c>
      <c r="D119" s="98">
        <v>0</v>
      </c>
      <c r="E119" s="98">
        <v>0</v>
      </c>
      <c r="F119" s="47" t="e">
        <f t="shared" si="3"/>
        <v>#DIV/0!</v>
      </c>
      <c r="G119" s="47" t="e">
        <f t="shared" si="4"/>
        <v>#DIV/0!</v>
      </c>
    </row>
    <row r="120" spans="1:7" s="6" customFormat="1" ht="15" hidden="1">
      <c r="A120" s="69"/>
      <c r="B120" s="55"/>
      <c r="C120" s="98"/>
      <c r="D120" s="98"/>
      <c r="E120" s="98"/>
      <c r="F120" s="47" t="e">
        <f t="shared" si="3"/>
        <v>#DIV/0!</v>
      </c>
      <c r="G120" s="47" t="e">
        <f t="shared" si="4"/>
        <v>#DIV/0!</v>
      </c>
    </row>
    <row r="121" spans="1:7" s="4" customFormat="1" ht="30" hidden="1">
      <c r="A121" s="69" t="s">
        <v>48</v>
      </c>
      <c r="B121" s="55"/>
      <c r="C121" s="61">
        <v>0</v>
      </c>
      <c r="D121" s="61">
        <v>0</v>
      </c>
      <c r="E121" s="61">
        <v>0</v>
      </c>
      <c r="F121" s="47" t="e">
        <f t="shared" si="3"/>
        <v>#DIV/0!</v>
      </c>
      <c r="G121" s="47" t="e">
        <f t="shared" si="4"/>
        <v>#DIV/0!</v>
      </c>
    </row>
    <row r="122" spans="1:7" s="30" customFormat="1" ht="14.25" customHeight="1">
      <c r="A122" s="69" t="s">
        <v>54</v>
      </c>
      <c r="B122" s="55"/>
      <c r="C122" s="61">
        <f>SUM(C124:C157)</f>
        <v>123548531.59</v>
      </c>
      <c r="D122" s="61">
        <f>SUM(D124:D157)</f>
        <v>29050605.41</v>
      </c>
      <c r="E122" s="61">
        <f>SUM(E127:E156)</f>
        <v>7030371.1</v>
      </c>
      <c r="F122" s="47">
        <f t="shared" si="3"/>
        <v>23.513517349121898</v>
      </c>
      <c r="G122" s="47">
        <f t="shared" si="4"/>
        <v>413.21581744098836</v>
      </c>
    </row>
    <row r="123" spans="1:7" s="30" customFormat="1" ht="15">
      <c r="A123" s="69" t="s">
        <v>22</v>
      </c>
      <c r="B123" s="55"/>
      <c r="C123" s="61"/>
      <c r="D123" s="61"/>
      <c r="E123" s="61"/>
      <c r="F123" s="47"/>
      <c r="G123" s="47"/>
    </row>
    <row r="124" spans="1:7" s="30" customFormat="1" ht="30">
      <c r="A124" s="87" t="s">
        <v>238</v>
      </c>
      <c r="B124" s="55"/>
      <c r="C124" s="89">
        <v>22147831.59</v>
      </c>
      <c r="D124" s="89">
        <v>271524.02</v>
      </c>
      <c r="E124" s="61">
        <v>0</v>
      </c>
      <c r="F124" s="47">
        <f t="shared" si="3"/>
        <v>1.2259620942873533</v>
      </c>
      <c r="G124" s="47"/>
    </row>
    <row r="125" spans="1:7" s="2" customFormat="1" ht="45">
      <c r="A125" s="87" t="s">
        <v>264</v>
      </c>
      <c r="B125" s="88"/>
      <c r="C125" s="89">
        <v>10841800</v>
      </c>
      <c r="D125" s="89">
        <v>8865351</v>
      </c>
      <c r="E125" s="89">
        <v>0</v>
      </c>
      <c r="F125" s="47">
        <f t="shared" si="3"/>
        <v>81.7701027504658</v>
      </c>
      <c r="G125" s="47"/>
    </row>
    <row r="126" spans="1:7" s="2" customFormat="1" ht="30">
      <c r="A126" s="87" t="s">
        <v>265</v>
      </c>
      <c r="B126" s="88"/>
      <c r="C126" s="89">
        <v>2708300</v>
      </c>
      <c r="D126" s="89">
        <v>1107464</v>
      </c>
      <c r="E126" s="89">
        <v>0</v>
      </c>
      <c r="F126" s="47">
        <f t="shared" si="3"/>
        <v>40.89148174131374</v>
      </c>
      <c r="G126" s="47"/>
    </row>
    <row r="127" spans="1:7" s="2" customFormat="1" ht="15">
      <c r="A127" s="87" t="s">
        <v>252</v>
      </c>
      <c r="B127" s="88"/>
      <c r="C127" s="89">
        <v>450000</v>
      </c>
      <c r="D127" s="89">
        <v>0</v>
      </c>
      <c r="E127" s="89">
        <v>0</v>
      </c>
      <c r="F127" s="47">
        <f t="shared" si="3"/>
        <v>0</v>
      </c>
      <c r="G127" s="47"/>
    </row>
    <row r="128" spans="1:7" s="2" customFormat="1" ht="45" hidden="1">
      <c r="A128" s="87" t="s">
        <v>214</v>
      </c>
      <c r="B128" s="88"/>
      <c r="C128" s="89">
        <v>0</v>
      </c>
      <c r="D128" s="89">
        <v>0</v>
      </c>
      <c r="E128" s="89">
        <v>0</v>
      </c>
      <c r="F128" s="47" t="e">
        <f t="shared" si="3"/>
        <v>#DIV/0!</v>
      </c>
      <c r="G128" s="47" t="e">
        <f t="shared" si="4"/>
        <v>#DIV/0!</v>
      </c>
    </row>
    <row r="129" spans="1:7" s="2" customFormat="1" ht="30">
      <c r="A129" s="87" t="s">
        <v>253</v>
      </c>
      <c r="B129" s="88"/>
      <c r="C129" s="89">
        <v>8600000</v>
      </c>
      <c r="D129" s="89">
        <v>2000000</v>
      </c>
      <c r="E129" s="89">
        <v>0</v>
      </c>
      <c r="F129" s="47">
        <f t="shared" si="3"/>
        <v>23.25581395348837</v>
      </c>
      <c r="G129" s="47"/>
    </row>
    <row r="130" spans="1:7" s="2" customFormat="1" ht="21" customHeight="1">
      <c r="A130" s="87" t="s">
        <v>254</v>
      </c>
      <c r="B130" s="88"/>
      <c r="C130" s="89">
        <v>4400000</v>
      </c>
      <c r="D130" s="89">
        <v>3117528</v>
      </c>
      <c r="E130" s="89">
        <v>0</v>
      </c>
      <c r="F130" s="47">
        <f t="shared" si="3"/>
        <v>70.8529090909091</v>
      </c>
      <c r="G130" s="47"/>
    </row>
    <row r="131" spans="1:7" s="2" customFormat="1" ht="30">
      <c r="A131" s="87" t="s">
        <v>282</v>
      </c>
      <c r="B131" s="88"/>
      <c r="C131" s="89">
        <v>0</v>
      </c>
      <c r="D131" s="89">
        <v>0</v>
      </c>
      <c r="E131" s="89">
        <v>2990970</v>
      </c>
      <c r="F131" s="47"/>
      <c r="G131" s="47">
        <f t="shared" si="4"/>
        <v>0</v>
      </c>
    </row>
    <row r="132" spans="1:7" s="2" customFormat="1" ht="15" hidden="1">
      <c r="A132" s="87" t="s">
        <v>132</v>
      </c>
      <c r="B132" s="88"/>
      <c r="C132" s="89"/>
      <c r="D132" s="89"/>
      <c r="E132" s="89"/>
      <c r="F132" s="47" t="e">
        <f t="shared" si="3"/>
        <v>#DIV/0!</v>
      </c>
      <c r="G132" s="47" t="e">
        <f t="shared" si="4"/>
        <v>#DIV/0!</v>
      </c>
    </row>
    <row r="133" spans="1:7" s="2" customFormat="1" ht="30" hidden="1">
      <c r="A133" s="87" t="s">
        <v>145</v>
      </c>
      <c r="B133" s="88"/>
      <c r="C133" s="89"/>
      <c r="D133" s="89"/>
      <c r="E133" s="89">
        <v>0</v>
      </c>
      <c r="F133" s="47" t="e">
        <f t="shared" si="3"/>
        <v>#DIV/0!</v>
      </c>
      <c r="G133" s="47" t="e">
        <f t="shared" si="4"/>
        <v>#DIV/0!</v>
      </c>
    </row>
    <row r="134" spans="1:7" s="2" customFormat="1" ht="60">
      <c r="A134" s="87" t="s">
        <v>269</v>
      </c>
      <c r="B134" s="88"/>
      <c r="C134" s="89">
        <v>18641400</v>
      </c>
      <c r="D134" s="89">
        <v>0</v>
      </c>
      <c r="E134" s="89">
        <v>0</v>
      </c>
      <c r="F134" s="47">
        <f t="shared" si="3"/>
        <v>0</v>
      </c>
      <c r="G134" s="47"/>
    </row>
    <row r="135" spans="1:7" s="2" customFormat="1" ht="30">
      <c r="A135" s="87" t="s">
        <v>136</v>
      </c>
      <c r="B135" s="88"/>
      <c r="C135" s="89">
        <v>6197500</v>
      </c>
      <c r="D135" s="89">
        <v>1511649</v>
      </c>
      <c r="E135" s="89">
        <v>2999782</v>
      </c>
      <c r="F135" s="47">
        <f t="shared" si="3"/>
        <v>24.39127067365873</v>
      </c>
      <c r="G135" s="47">
        <f t="shared" si="4"/>
        <v>50.39196181589195</v>
      </c>
    </row>
    <row r="136" spans="1:7" s="2" customFormat="1" ht="30" hidden="1">
      <c r="A136" s="87" t="s">
        <v>206</v>
      </c>
      <c r="B136" s="88"/>
      <c r="C136" s="89">
        <v>0</v>
      </c>
      <c r="D136" s="89">
        <v>0</v>
      </c>
      <c r="E136" s="89">
        <v>0</v>
      </c>
      <c r="F136" s="47" t="e">
        <f t="shared" si="3"/>
        <v>#DIV/0!</v>
      </c>
      <c r="G136" s="47" t="e">
        <f t="shared" si="4"/>
        <v>#DIV/0!</v>
      </c>
    </row>
    <row r="137" spans="1:7" s="2" customFormat="1" ht="30" hidden="1">
      <c r="A137" s="87" t="s">
        <v>221</v>
      </c>
      <c r="B137" s="88"/>
      <c r="C137" s="89">
        <v>0</v>
      </c>
      <c r="D137" s="89">
        <v>0</v>
      </c>
      <c r="E137" s="89">
        <v>0</v>
      </c>
      <c r="F137" s="47" t="e">
        <f t="shared" si="3"/>
        <v>#DIV/0!</v>
      </c>
      <c r="G137" s="47" t="e">
        <f t="shared" si="4"/>
        <v>#DIV/0!</v>
      </c>
    </row>
    <row r="138" spans="1:7" s="2" customFormat="1" ht="30" hidden="1">
      <c r="A138" s="87" t="s">
        <v>205</v>
      </c>
      <c r="B138" s="88"/>
      <c r="C138" s="89">
        <v>0</v>
      </c>
      <c r="D138" s="89">
        <v>0</v>
      </c>
      <c r="E138" s="89">
        <v>0</v>
      </c>
      <c r="F138" s="47" t="e">
        <f t="shared" si="3"/>
        <v>#DIV/0!</v>
      </c>
      <c r="G138" s="47" t="e">
        <f t="shared" si="4"/>
        <v>#DIV/0!</v>
      </c>
    </row>
    <row r="139" spans="1:7" s="2" customFormat="1" ht="30" hidden="1">
      <c r="A139" s="125" t="s">
        <v>142</v>
      </c>
      <c r="B139" s="88"/>
      <c r="C139" s="89">
        <v>0</v>
      </c>
      <c r="D139" s="89">
        <v>0</v>
      </c>
      <c r="E139" s="89">
        <v>0</v>
      </c>
      <c r="F139" s="47" t="e">
        <f t="shared" si="3"/>
        <v>#DIV/0!</v>
      </c>
      <c r="G139" s="47" t="e">
        <f t="shared" si="4"/>
        <v>#DIV/0!</v>
      </c>
    </row>
    <row r="140" spans="1:7" s="2" customFormat="1" ht="45" hidden="1">
      <c r="A140" s="125" t="s">
        <v>144</v>
      </c>
      <c r="B140" s="88"/>
      <c r="C140" s="89">
        <v>0</v>
      </c>
      <c r="D140" s="89">
        <v>0</v>
      </c>
      <c r="E140" s="89">
        <v>0</v>
      </c>
      <c r="F140" s="47" t="e">
        <f t="shared" si="3"/>
        <v>#DIV/0!</v>
      </c>
      <c r="G140" s="47" t="e">
        <f t="shared" si="4"/>
        <v>#DIV/0!</v>
      </c>
    </row>
    <row r="141" spans="1:7" s="2" customFormat="1" ht="30" hidden="1">
      <c r="A141" s="125" t="s">
        <v>238</v>
      </c>
      <c r="B141" s="88"/>
      <c r="C141" s="89">
        <v>0</v>
      </c>
      <c r="D141" s="89">
        <v>0</v>
      </c>
      <c r="E141" s="89">
        <v>0</v>
      </c>
      <c r="F141" s="47" t="e">
        <f t="shared" si="3"/>
        <v>#DIV/0!</v>
      </c>
      <c r="G141" s="47" t="e">
        <f t="shared" si="4"/>
        <v>#DIV/0!</v>
      </c>
    </row>
    <row r="142" spans="1:7" s="2" customFormat="1" ht="30" hidden="1">
      <c r="A142" s="125" t="s">
        <v>236</v>
      </c>
      <c r="B142" s="88"/>
      <c r="C142" s="89">
        <v>0</v>
      </c>
      <c r="D142" s="89">
        <v>0</v>
      </c>
      <c r="E142" s="89">
        <v>0</v>
      </c>
      <c r="F142" s="47" t="e">
        <f t="shared" si="3"/>
        <v>#DIV/0!</v>
      </c>
      <c r="G142" s="47" t="e">
        <f t="shared" si="4"/>
        <v>#DIV/0!</v>
      </c>
    </row>
    <row r="143" spans="1:7" s="2" customFormat="1" ht="45" customHeight="1">
      <c r="A143" s="125" t="s">
        <v>266</v>
      </c>
      <c r="B143" s="88"/>
      <c r="C143" s="89">
        <v>10000000</v>
      </c>
      <c r="D143" s="89">
        <v>0</v>
      </c>
      <c r="E143" s="89">
        <v>0</v>
      </c>
      <c r="F143" s="47">
        <f t="shared" si="3"/>
        <v>0</v>
      </c>
      <c r="G143" s="47"/>
    </row>
    <row r="144" spans="1:7" s="2" customFormat="1" ht="30" customHeight="1" hidden="1">
      <c r="A144" s="125" t="s">
        <v>207</v>
      </c>
      <c r="B144" s="88"/>
      <c r="C144" s="89">
        <v>0</v>
      </c>
      <c r="D144" s="89">
        <v>0</v>
      </c>
      <c r="E144" s="89">
        <v>0</v>
      </c>
      <c r="F144" s="47" t="e">
        <f t="shared" si="3"/>
        <v>#DIV/0!</v>
      </c>
      <c r="G144" s="47" t="e">
        <f t="shared" si="4"/>
        <v>#DIV/0!</v>
      </c>
    </row>
    <row r="145" spans="1:7" s="30" customFormat="1" ht="45" customHeight="1" hidden="1">
      <c r="A145" s="125" t="s">
        <v>144</v>
      </c>
      <c r="B145" s="88"/>
      <c r="C145" s="61"/>
      <c r="D145" s="61"/>
      <c r="E145" s="61">
        <v>0</v>
      </c>
      <c r="F145" s="47" t="e">
        <f t="shared" si="3"/>
        <v>#DIV/0!</v>
      </c>
      <c r="G145" s="47" t="e">
        <f t="shared" si="4"/>
        <v>#DIV/0!</v>
      </c>
    </row>
    <row r="146" spans="1:7" s="30" customFormat="1" ht="75" hidden="1">
      <c r="A146" s="125" t="s">
        <v>234</v>
      </c>
      <c r="B146" s="88"/>
      <c r="C146" s="61">
        <v>0</v>
      </c>
      <c r="D146" s="61">
        <v>0</v>
      </c>
      <c r="E146" s="89">
        <v>0</v>
      </c>
      <c r="F146" s="47" t="e">
        <f aca="true" t="shared" si="5" ref="F146:F157">D146/C146*100</f>
        <v>#DIV/0!</v>
      </c>
      <c r="G146" s="47" t="e">
        <f t="shared" si="4"/>
        <v>#DIV/0!</v>
      </c>
    </row>
    <row r="147" spans="1:7" s="30" customFormat="1" ht="60" hidden="1">
      <c r="A147" s="125" t="s">
        <v>233</v>
      </c>
      <c r="B147" s="88"/>
      <c r="C147" s="89">
        <v>0</v>
      </c>
      <c r="D147" s="89">
        <v>0</v>
      </c>
      <c r="E147" s="61">
        <v>0</v>
      </c>
      <c r="F147" s="47" t="e">
        <f t="shared" si="5"/>
        <v>#DIV/0!</v>
      </c>
      <c r="G147" s="47" t="e">
        <f t="shared" si="4"/>
        <v>#DIV/0!</v>
      </c>
    </row>
    <row r="148" spans="1:7" s="30" customFormat="1" ht="30">
      <c r="A148" s="125" t="s">
        <v>232</v>
      </c>
      <c r="B148" s="88"/>
      <c r="C148" s="89">
        <v>1600000</v>
      </c>
      <c r="D148" s="89">
        <v>565231.28</v>
      </c>
      <c r="E148" s="89">
        <v>0</v>
      </c>
      <c r="F148" s="47">
        <f t="shared" si="5"/>
        <v>35.326955000000005</v>
      </c>
      <c r="G148" s="47"/>
    </row>
    <row r="149" spans="1:7" s="30" customFormat="1" ht="45" hidden="1">
      <c r="A149" s="125" t="s">
        <v>228</v>
      </c>
      <c r="B149" s="88"/>
      <c r="C149" s="61">
        <v>0</v>
      </c>
      <c r="D149" s="61">
        <v>0</v>
      </c>
      <c r="E149" s="61">
        <v>0</v>
      </c>
      <c r="F149" s="47" t="e">
        <f t="shared" si="5"/>
        <v>#DIV/0!</v>
      </c>
      <c r="G149" s="47" t="e">
        <f t="shared" si="4"/>
        <v>#DIV/0!</v>
      </c>
    </row>
    <row r="150" spans="1:7" s="30" customFormat="1" ht="45" hidden="1">
      <c r="A150" s="125" t="s">
        <v>227</v>
      </c>
      <c r="B150" s="88"/>
      <c r="C150" s="61">
        <v>0</v>
      </c>
      <c r="D150" s="61">
        <v>0</v>
      </c>
      <c r="E150" s="89">
        <v>0</v>
      </c>
      <c r="F150" s="47" t="e">
        <f t="shared" si="5"/>
        <v>#DIV/0!</v>
      </c>
      <c r="G150" s="47" t="e">
        <f t="shared" si="4"/>
        <v>#DIV/0!</v>
      </c>
    </row>
    <row r="151" spans="1:7" s="30" customFormat="1" ht="60">
      <c r="A151" s="125" t="s">
        <v>270</v>
      </c>
      <c r="B151" s="88"/>
      <c r="C151" s="89">
        <v>8663800</v>
      </c>
      <c r="D151" s="89">
        <v>0</v>
      </c>
      <c r="E151" s="89">
        <v>0</v>
      </c>
      <c r="F151" s="47">
        <f t="shared" si="5"/>
        <v>0</v>
      </c>
      <c r="G151" s="47"/>
    </row>
    <row r="152" spans="1:7" s="30" customFormat="1" ht="30" hidden="1">
      <c r="A152" s="125" t="s">
        <v>239</v>
      </c>
      <c r="B152" s="88"/>
      <c r="C152" s="89">
        <v>0</v>
      </c>
      <c r="D152" s="89">
        <v>0</v>
      </c>
      <c r="E152" s="89">
        <v>0</v>
      </c>
      <c r="F152" s="47" t="e">
        <f t="shared" si="5"/>
        <v>#DIV/0!</v>
      </c>
      <c r="G152" s="47" t="e">
        <f t="shared" si="4"/>
        <v>#DIV/0!</v>
      </c>
    </row>
    <row r="153" spans="1:7" s="30" customFormat="1" ht="45" hidden="1">
      <c r="A153" s="125" t="s">
        <v>240</v>
      </c>
      <c r="B153" s="88"/>
      <c r="C153" s="89">
        <v>0</v>
      </c>
      <c r="D153" s="89">
        <v>0</v>
      </c>
      <c r="E153" s="89">
        <v>0</v>
      </c>
      <c r="F153" s="47" t="e">
        <f t="shared" si="5"/>
        <v>#DIV/0!</v>
      </c>
      <c r="G153" s="47" t="e">
        <f t="shared" si="4"/>
        <v>#DIV/0!</v>
      </c>
    </row>
    <row r="154" spans="1:7" s="30" customFormat="1" ht="32.25" customHeight="1">
      <c r="A154" s="125" t="s">
        <v>271</v>
      </c>
      <c r="B154" s="88"/>
      <c r="C154" s="89">
        <v>7537700</v>
      </c>
      <c r="D154" s="89">
        <v>7537700</v>
      </c>
      <c r="E154" s="89">
        <v>0</v>
      </c>
      <c r="F154" s="47">
        <f t="shared" si="5"/>
        <v>100</v>
      </c>
      <c r="G154" s="47"/>
    </row>
    <row r="155" spans="1:7" s="30" customFormat="1" ht="44.25" customHeight="1">
      <c r="A155" s="125" t="s">
        <v>272</v>
      </c>
      <c r="B155" s="88"/>
      <c r="C155" s="89">
        <v>4753700</v>
      </c>
      <c r="D155" s="89">
        <v>0</v>
      </c>
      <c r="E155" s="89">
        <v>0</v>
      </c>
      <c r="F155" s="47">
        <f t="shared" si="5"/>
        <v>0</v>
      </c>
      <c r="G155" s="47"/>
    </row>
    <row r="156" spans="1:7" s="2" customFormat="1" ht="60" customHeight="1">
      <c r="A156" s="125" t="s">
        <v>255</v>
      </c>
      <c r="B156" s="88"/>
      <c r="C156" s="89">
        <v>13160000</v>
      </c>
      <c r="D156" s="89">
        <v>4074158.11</v>
      </c>
      <c r="E156" s="89">
        <v>1039619.1</v>
      </c>
      <c r="F156" s="47">
        <f t="shared" si="5"/>
        <v>30.958648252279637</v>
      </c>
      <c r="G156" s="47">
        <f t="shared" si="4"/>
        <v>391.8895016453622</v>
      </c>
    </row>
    <row r="157" spans="1:7" s="2" customFormat="1" ht="30">
      <c r="A157" s="125" t="s">
        <v>277</v>
      </c>
      <c r="B157" s="88"/>
      <c r="C157" s="89">
        <v>3846500</v>
      </c>
      <c r="D157" s="89">
        <v>0</v>
      </c>
      <c r="E157" s="89">
        <v>0</v>
      </c>
      <c r="F157" s="47">
        <f t="shared" si="5"/>
        <v>0</v>
      </c>
      <c r="G157" s="47"/>
    </row>
    <row r="158" spans="1:7" s="7" customFormat="1" ht="18" customHeight="1">
      <c r="A158" s="52" t="s">
        <v>19</v>
      </c>
      <c r="B158" s="53"/>
      <c r="C158" s="68">
        <f>C161+C163+C168+C186+C188+C187+C167+C190</f>
        <v>261003570</v>
      </c>
      <c r="D158" s="68">
        <f>D161+D163+D168+D186+D188+D187+D167</f>
        <v>151957944.35999998</v>
      </c>
      <c r="E158" s="68">
        <f>E161+E163+E168+E186+E188+E187+E167+E190</f>
        <v>143879722.8</v>
      </c>
      <c r="F158" s="47">
        <f aca="true" t="shared" si="6" ref="F158:F211">D158/C158*100</f>
        <v>58.22063826943056</v>
      </c>
      <c r="G158" s="47">
        <f t="shared" si="4"/>
        <v>105.61456569611904</v>
      </c>
    </row>
    <row r="159" spans="1:7" s="1" customFormat="1" ht="25.5" customHeight="1" hidden="1">
      <c r="A159" s="69" t="s">
        <v>98</v>
      </c>
      <c r="B159" s="55"/>
      <c r="C159" s="61"/>
      <c r="D159" s="61"/>
      <c r="E159" s="61"/>
      <c r="F159" s="47" t="e">
        <f t="shared" si="6"/>
        <v>#DIV/0!</v>
      </c>
      <c r="G159" s="47" t="e">
        <f t="shared" si="4"/>
        <v>#DIV/0!</v>
      </c>
    </row>
    <row r="160" spans="1:7" s="1" customFormat="1" ht="30" hidden="1">
      <c r="A160" s="69" t="s">
        <v>102</v>
      </c>
      <c r="B160" s="55"/>
      <c r="C160" s="61"/>
      <c r="D160" s="61"/>
      <c r="E160" s="61"/>
      <c r="F160" s="47" t="e">
        <f t="shared" si="6"/>
        <v>#DIV/0!</v>
      </c>
      <c r="G160" s="47" t="e">
        <f t="shared" si="4"/>
        <v>#DIV/0!</v>
      </c>
    </row>
    <row r="161" spans="1:7" s="1" customFormat="1" ht="29.25" customHeight="1">
      <c r="A161" s="54" t="s">
        <v>62</v>
      </c>
      <c r="B161" s="55"/>
      <c r="C161" s="61">
        <v>1368000</v>
      </c>
      <c r="D161" s="61">
        <v>685000</v>
      </c>
      <c r="E161" s="61">
        <v>740000</v>
      </c>
      <c r="F161" s="47">
        <f t="shared" si="6"/>
        <v>50.07309941520468</v>
      </c>
      <c r="G161" s="47">
        <f t="shared" si="4"/>
        <v>92.56756756756756</v>
      </c>
    </row>
    <row r="162" spans="1:7" s="1" customFormat="1" ht="45" hidden="1">
      <c r="A162" s="54" t="s">
        <v>77</v>
      </c>
      <c r="B162" s="55"/>
      <c r="C162" s="61"/>
      <c r="D162" s="61"/>
      <c r="E162" s="61"/>
      <c r="F162" s="47" t="e">
        <f t="shared" si="6"/>
        <v>#DIV/0!</v>
      </c>
      <c r="G162" s="47" t="e">
        <f t="shared" si="4"/>
        <v>#DIV/0!</v>
      </c>
    </row>
    <row r="163" spans="1:7" s="1" customFormat="1" ht="28.5" customHeight="1">
      <c r="A163" s="54" t="s">
        <v>63</v>
      </c>
      <c r="B163" s="55"/>
      <c r="C163" s="61">
        <v>1264800</v>
      </c>
      <c r="D163" s="61">
        <v>630600</v>
      </c>
      <c r="E163" s="61">
        <v>642000</v>
      </c>
      <c r="F163" s="47">
        <f t="shared" si="6"/>
        <v>49.85768500948767</v>
      </c>
      <c r="G163" s="47">
        <f t="shared" si="4"/>
        <v>98.22429906542057</v>
      </c>
    </row>
    <row r="164" spans="1:7" s="1" customFormat="1" ht="30" hidden="1">
      <c r="A164" s="54" t="s">
        <v>65</v>
      </c>
      <c r="B164" s="55"/>
      <c r="C164" s="61"/>
      <c r="D164" s="61"/>
      <c r="E164" s="61"/>
      <c r="F164" s="47" t="e">
        <f t="shared" si="6"/>
        <v>#DIV/0!</v>
      </c>
      <c r="G164" s="47" t="e">
        <f t="shared" si="4"/>
        <v>#DIV/0!</v>
      </c>
    </row>
    <row r="165" spans="1:7" s="1" customFormat="1" ht="30" hidden="1">
      <c r="A165" s="54" t="s">
        <v>102</v>
      </c>
      <c r="B165" s="55"/>
      <c r="C165" s="61"/>
      <c r="D165" s="61"/>
      <c r="E165" s="61"/>
      <c r="F165" s="47" t="e">
        <f t="shared" si="6"/>
        <v>#DIV/0!</v>
      </c>
      <c r="G165" s="47" t="e">
        <f t="shared" si="4"/>
        <v>#DIV/0!</v>
      </c>
    </row>
    <row r="166" spans="1:7" s="1" customFormat="1" ht="15" hidden="1">
      <c r="A166" s="54" t="s">
        <v>45</v>
      </c>
      <c r="B166" s="55"/>
      <c r="C166" s="61"/>
      <c r="D166" s="61"/>
      <c r="E166" s="61"/>
      <c r="F166" s="47" t="e">
        <f t="shared" si="6"/>
        <v>#DIV/0!</v>
      </c>
      <c r="G166" s="47" t="e">
        <f t="shared" si="4"/>
        <v>#DIV/0!</v>
      </c>
    </row>
    <row r="167" spans="1:7" s="1" customFormat="1" ht="44.25" customHeight="1">
      <c r="A167" s="54" t="s">
        <v>77</v>
      </c>
      <c r="B167" s="55"/>
      <c r="C167" s="61">
        <v>4900</v>
      </c>
      <c r="D167" s="61">
        <v>0</v>
      </c>
      <c r="E167" s="61">
        <v>0</v>
      </c>
      <c r="F167" s="47">
        <f t="shared" si="6"/>
        <v>0</v>
      </c>
      <c r="G167" s="47"/>
    </row>
    <row r="168" spans="1:7" s="30" customFormat="1" ht="29.25" customHeight="1">
      <c r="A168" s="54" t="s">
        <v>66</v>
      </c>
      <c r="B168" s="55"/>
      <c r="C168" s="61">
        <f>C171+C172+C173+C174+C175+C176+C177+C178+C179+C181+C184+C185+C182+C180+C170</f>
        <v>253847400</v>
      </c>
      <c r="D168" s="61">
        <f>D171+D172+D173+D174+D175+D176+D177+D178+D179+D181+D184+D185+D182+D180+D170</f>
        <v>150428737.28</v>
      </c>
      <c r="E168" s="61">
        <f>SUM(E170:E185)</f>
        <v>142299223.83</v>
      </c>
      <c r="F168" s="47">
        <f t="shared" si="6"/>
        <v>59.2595146848067</v>
      </c>
      <c r="G168" s="47">
        <f t="shared" si="4"/>
        <v>105.71297104171984</v>
      </c>
    </row>
    <row r="169" spans="1:7" s="30" customFormat="1" ht="15" customHeight="1">
      <c r="A169" s="54" t="s">
        <v>22</v>
      </c>
      <c r="B169" s="55"/>
      <c r="C169" s="61"/>
      <c r="D169" s="61"/>
      <c r="E169" s="61"/>
      <c r="F169" s="47"/>
      <c r="G169" s="47"/>
    </row>
    <row r="170" spans="1:7" s="2" customFormat="1" ht="60" hidden="1">
      <c r="A170" s="126" t="s">
        <v>220</v>
      </c>
      <c r="B170" s="88"/>
      <c r="C170" s="89">
        <v>0</v>
      </c>
      <c r="D170" s="89">
        <v>0</v>
      </c>
      <c r="E170" s="89">
        <v>0</v>
      </c>
      <c r="F170" s="47" t="e">
        <f t="shared" si="6"/>
        <v>#DIV/0!</v>
      </c>
      <c r="G170" s="47" t="e">
        <f aca="true" t="shared" si="7" ref="G170:G181">D170/E170*100</f>
        <v>#DIV/0!</v>
      </c>
    </row>
    <row r="171" spans="1:7" s="2" customFormat="1" ht="30">
      <c r="A171" s="127" t="s">
        <v>134</v>
      </c>
      <c r="B171" s="88"/>
      <c r="C171" s="89">
        <v>1900</v>
      </c>
      <c r="D171" s="89">
        <v>950</v>
      </c>
      <c r="E171" s="89">
        <v>950</v>
      </c>
      <c r="F171" s="47">
        <f t="shared" si="6"/>
        <v>50</v>
      </c>
      <c r="G171" s="47">
        <f t="shared" si="7"/>
        <v>100</v>
      </c>
    </row>
    <row r="172" spans="1:7" s="2" customFormat="1" ht="31.5" customHeight="1">
      <c r="A172" s="126" t="s">
        <v>208</v>
      </c>
      <c r="B172" s="88"/>
      <c r="C172" s="89">
        <v>500</v>
      </c>
      <c r="D172" s="89">
        <v>0</v>
      </c>
      <c r="E172" s="89">
        <v>0</v>
      </c>
      <c r="F172" s="47">
        <f t="shared" si="6"/>
        <v>0</v>
      </c>
      <c r="G172" s="47"/>
    </row>
    <row r="173" spans="1:7" s="2" customFormat="1" ht="60" hidden="1">
      <c r="A173" s="126" t="s">
        <v>209</v>
      </c>
      <c r="B173" s="88"/>
      <c r="C173" s="89">
        <v>0</v>
      </c>
      <c r="D173" s="89">
        <v>0</v>
      </c>
      <c r="E173" s="89"/>
      <c r="F173" s="47" t="e">
        <f t="shared" si="6"/>
        <v>#DIV/0!</v>
      </c>
      <c r="G173" s="47" t="e">
        <f t="shared" si="7"/>
        <v>#DIV/0!</v>
      </c>
    </row>
    <row r="174" spans="1:7" s="2" customFormat="1" ht="74.25" customHeight="1" hidden="1">
      <c r="A174" s="126" t="s">
        <v>210</v>
      </c>
      <c r="B174" s="88"/>
      <c r="C174" s="89">
        <v>0</v>
      </c>
      <c r="D174" s="89">
        <v>0</v>
      </c>
      <c r="E174" s="89">
        <v>0</v>
      </c>
      <c r="F174" s="47" t="e">
        <f t="shared" si="6"/>
        <v>#DIV/0!</v>
      </c>
      <c r="G174" s="47" t="e">
        <f t="shared" si="7"/>
        <v>#DIV/0!</v>
      </c>
    </row>
    <row r="175" spans="1:7" s="2" customFormat="1" ht="15.75" customHeight="1">
      <c r="A175" s="126" t="s">
        <v>118</v>
      </c>
      <c r="B175" s="88"/>
      <c r="C175" s="89">
        <v>57600</v>
      </c>
      <c r="D175" s="89">
        <v>22801.15</v>
      </c>
      <c r="E175" s="89">
        <v>23259.01</v>
      </c>
      <c r="F175" s="47">
        <f t="shared" si="6"/>
        <v>39.58532986111111</v>
      </c>
      <c r="G175" s="47">
        <f t="shared" si="7"/>
        <v>98.03147253472957</v>
      </c>
    </row>
    <row r="176" spans="1:7" s="2" customFormat="1" ht="28.5" customHeight="1">
      <c r="A176" s="126" t="s">
        <v>119</v>
      </c>
      <c r="B176" s="88"/>
      <c r="C176" s="89">
        <v>643300</v>
      </c>
      <c r="D176" s="89">
        <v>275176.48</v>
      </c>
      <c r="E176" s="89">
        <v>222401.55</v>
      </c>
      <c r="F176" s="47">
        <f t="shared" si="6"/>
        <v>42.77576247473962</v>
      </c>
      <c r="G176" s="47">
        <f t="shared" si="7"/>
        <v>123.72956933078929</v>
      </c>
    </row>
    <row r="177" spans="1:7" s="2" customFormat="1" ht="15.75" customHeight="1">
      <c r="A177" s="126" t="s">
        <v>120</v>
      </c>
      <c r="B177" s="88"/>
      <c r="C177" s="89">
        <v>598000</v>
      </c>
      <c r="D177" s="89">
        <v>285803.15</v>
      </c>
      <c r="E177" s="89">
        <v>268029.78</v>
      </c>
      <c r="F177" s="47">
        <f t="shared" si="6"/>
        <v>47.79316889632108</v>
      </c>
      <c r="G177" s="47">
        <f t="shared" si="7"/>
        <v>106.63111763177957</v>
      </c>
    </row>
    <row r="178" spans="1:7" s="2" customFormat="1" ht="44.25" customHeight="1">
      <c r="A178" s="126" t="s">
        <v>121</v>
      </c>
      <c r="B178" s="88"/>
      <c r="C178" s="89">
        <v>39113200</v>
      </c>
      <c r="D178" s="89">
        <v>21622100</v>
      </c>
      <c r="E178" s="89">
        <v>16149321.67</v>
      </c>
      <c r="F178" s="47">
        <f t="shared" si="6"/>
        <v>55.28082591043433</v>
      </c>
      <c r="G178" s="47">
        <f t="shared" si="7"/>
        <v>133.888595705952</v>
      </c>
    </row>
    <row r="179" spans="1:7" s="2" customFormat="1" ht="60" customHeight="1">
      <c r="A179" s="126" t="s">
        <v>125</v>
      </c>
      <c r="B179" s="88"/>
      <c r="C179" s="89">
        <v>183641100</v>
      </c>
      <c r="D179" s="89">
        <v>113632679</v>
      </c>
      <c r="E179" s="89">
        <v>111155583</v>
      </c>
      <c r="F179" s="47">
        <f t="shared" si="6"/>
        <v>61.87758568207226</v>
      </c>
      <c r="G179" s="47">
        <f t="shared" si="7"/>
        <v>102.22849445178115</v>
      </c>
    </row>
    <row r="180" spans="1:7" s="2" customFormat="1" ht="43.5" customHeight="1">
      <c r="A180" s="126" t="s">
        <v>143</v>
      </c>
      <c r="B180" s="88"/>
      <c r="C180" s="89">
        <v>300000</v>
      </c>
      <c r="D180" s="89">
        <v>0</v>
      </c>
      <c r="E180" s="89">
        <v>600000</v>
      </c>
      <c r="F180" s="47">
        <f t="shared" si="6"/>
        <v>0</v>
      </c>
      <c r="G180" s="47">
        <f t="shared" si="7"/>
        <v>0</v>
      </c>
    </row>
    <row r="181" spans="1:7" s="2" customFormat="1" ht="60.75" customHeight="1">
      <c r="A181" s="126" t="s">
        <v>256</v>
      </c>
      <c r="B181" s="88"/>
      <c r="C181" s="89">
        <v>37000</v>
      </c>
      <c r="D181" s="89">
        <v>0</v>
      </c>
      <c r="E181" s="89">
        <v>7168.8</v>
      </c>
      <c r="F181" s="47">
        <f t="shared" si="6"/>
        <v>0</v>
      </c>
      <c r="G181" s="47">
        <f t="shared" si="7"/>
        <v>0</v>
      </c>
    </row>
    <row r="182" spans="1:7" s="2" customFormat="1" ht="45">
      <c r="A182" s="126" t="s">
        <v>122</v>
      </c>
      <c r="B182" s="88"/>
      <c r="C182" s="89">
        <v>23020600</v>
      </c>
      <c r="D182" s="89">
        <v>11510400</v>
      </c>
      <c r="E182" s="89">
        <v>11061000</v>
      </c>
      <c r="F182" s="47">
        <f t="shared" si="6"/>
        <v>50.000434393543166</v>
      </c>
      <c r="G182" s="47">
        <f aca="true" t="shared" si="8" ref="G182:G206">D182/E182*100</f>
        <v>104.0629237862761</v>
      </c>
    </row>
    <row r="183" spans="1:7" s="2" customFormat="1" ht="15" hidden="1">
      <c r="A183" s="126"/>
      <c r="B183" s="88"/>
      <c r="C183" s="89"/>
      <c r="D183" s="89"/>
      <c r="E183" s="89"/>
      <c r="F183" s="47" t="e">
        <f t="shared" si="6"/>
        <v>#DIV/0!</v>
      </c>
      <c r="G183" s="47" t="e">
        <f t="shared" si="8"/>
        <v>#DIV/0!</v>
      </c>
    </row>
    <row r="184" spans="1:7" s="2" customFormat="1" ht="45.75" customHeight="1">
      <c r="A184" s="126" t="s">
        <v>123</v>
      </c>
      <c r="B184" s="88"/>
      <c r="C184" s="89">
        <v>851200</v>
      </c>
      <c r="D184" s="89">
        <v>335404</v>
      </c>
      <c r="E184" s="89">
        <v>299555</v>
      </c>
      <c r="F184" s="47">
        <f t="shared" si="6"/>
        <v>39.40366541353384</v>
      </c>
      <c r="G184" s="47">
        <f t="shared" si="8"/>
        <v>111.96741833720019</v>
      </c>
    </row>
    <row r="185" spans="1:7" s="2" customFormat="1" ht="43.5" customHeight="1">
      <c r="A185" s="126" t="s">
        <v>124</v>
      </c>
      <c r="B185" s="88"/>
      <c r="C185" s="89">
        <v>5583000</v>
      </c>
      <c r="D185" s="89">
        <v>2743423.5</v>
      </c>
      <c r="E185" s="89">
        <v>2511955.02</v>
      </c>
      <c r="F185" s="47">
        <f t="shared" si="6"/>
        <v>49.138876947877485</v>
      </c>
      <c r="G185" s="47">
        <f t="shared" si="8"/>
        <v>109.2146745525722</v>
      </c>
    </row>
    <row r="186" spans="1:7" s="30" customFormat="1" ht="58.5" customHeight="1">
      <c r="A186" s="54" t="s">
        <v>258</v>
      </c>
      <c r="B186" s="55"/>
      <c r="C186" s="61">
        <v>605600</v>
      </c>
      <c r="D186" s="61">
        <v>72196.07</v>
      </c>
      <c r="E186" s="61">
        <v>147501.06</v>
      </c>
      <c r="F186" s="47">
        <f t="shared" si="6"/>
        <v>11.921411822985469</v>
      </c>
      <c r="G186" s="47">
        <f t="shared" si="8"/>
        <v>48.94613638708766</v>
      </c>
    </row>
    <row r="187" spans="1:7" s="30" customFormat="1" ht="45" customHeight="1">
      <c r="A187" s="99" t="s">
        <v>64</v>
      </c>
      <c r="B187" s="100"/>
      <c r="C187" s="61">
        <v>227600</v>
      </c>
      <c r="D187" s="61">
        <v>141411.01</v>
      </c>
      <c r="E187" s="61">
        <v>50997.91</v>
      </c>
      <c r="F187" s="47">
        <f t="shared" si="6"/>
        <v>62.13137521968366</v>
      </c>
      <c r="G187" s="47">
        <f t="shared" si="8"/>
        <v>277.2878535610577</v>
      </c>
    </row>
    <row r="188" spans="1:7" s="30" customFormat="1" ht="46.5" customHeight="1">
      <c r="A188" s="101" t="s">
        <v>231</v>
      </c>
      <c r="B188" s="100"/>
      <c r="C188" s="61">
        <v>3042270</v>
      </c>
      <c r="D188" s="61">
        <v>0</v>
      </c>
      <c r="E188" s="61">
        <v>0</v>
      </c>
      <c r="F188" s="47">
        <f t="shared" si="6"/>
        <v>0</v>
      </c>
      <c r="G188" s="47"/>
    </row>
    <row r="189" spans="1:7" s="30" customFormat="1" ht="30" hidden="1">
      <c r="A189" s="54" t="s">
        <v>49</v>
      </c>
      <c r="B189" s="55"/>
      <c r="C189" s="102"/>
      <c r="D189" s="61"/>
      <c r="E189" s="61"/>
      <c r="F189" s="47" t="e">
        <f t="shared" si="6"/>
        <v>#DIV/0!</v>
      </c>
      <c r="G189" s="47" t="e">
        <f t="shared" si="8"/>
        <v>#DIV/0!</v>
      </c>
    </row>
    <row r="190" spans="1:7" s="30" customFormat="1" ht="30">
      <c r="A190" s="54" t="s">
        <v>257</v>
      </c>
      <c r="B190" s="55"/>
      <c r="C190" s="61">
        <v>643000</v>
      </c>
      <c r="D190" s="61">
        <v>0</v>
      </c>
      <c r="E190" s="61">
        <v>0</v>
      </c>
      <c r="F190" s="47">
        <f t="shared" si="6"/>
        <v>0</v>
      </c>
      <c r="G190" s="47"/>
    </row>
    <row r="191" spans="1:7" s="7" customFormat="1" ht="17.25" customHeight="1">
      <c r="A191" s="63" t="s">
        <v>20</v>
      </c>
      <c r="B191" s="53"/>
      <c r="C191" s="68">
        <f>C192+C193+C195+C200+C196+C197+C198+C199</f>
        <v>5835400</v>
      </c>
      <c r="D191" s="68">
        <f>D192+D193+D195+D200+D196+D197+D198+D199</f>
        <v>549300</v>
      </c>
      <c r="E191" s="68">
        <f>E192+E193+E195+E200+E196+E197+E198+E194</f>
        <v>0</v>
      </c>
      <c r="F191" s="47">
        <f t="shared" si="6"/>
        <v>9.413236453370805</v>
      </c>
      <c r="G191" s="47"/>
    </row>
    <row r="192" spans="1:7" s="30" customFormat="1" ht="45" hidden="1">
      <c r="A192" s="54" t="s">
        <v>141</v>
      </c>
      <c r="B192" s="55"/>
      <c r="C192" s="61">
        <v>0</v>
      </c>
      <c r="D192" s="61">
        <v>0</v>
      </c>
      <c r="E192" s="61"/>
      <c r="F192" s="47" t="e">
        <f t="shared" si="6"/>
        <v>#DIV/0!</v>
      </c>
      <c r="G192" s="47" t="e">
        <f t="shared" si="8"/>
        <v>#DIV/0!</v>
      </c>
    </row>
    <row r="193" spans="1:7" s="30" customFormat="1" ht="60" hidden="1">
      <c r="A193" s="54" t="s">
        <v>97</v>
      </c>
      <c r="B193" s="55"/>
      <c r="C193" s="61">
        <v>0</v>
      </c>
      <c r="D193" s="61">
        <v>0</v>
      </c>
      <c r="E193" s="61"/>
      <c r="F193" s="47" t="e">
        <f t="shared" si="6"/>
        <v>#DIV/0!</v>
      </c>
      <c r="G193" s="47" t="e">
        <f t="shared" si="8"/>
        <v>#DIV/0!</v>
      </c>
    </row>
    <row r="194" spans="1:7" s="30" customFormat="1" ht="45" hidden="1">
      <c r="A194" s="54" t="s">
        <v>91</v>
      </c>
      <c r="B194" s="55"/>
      <c r="C194" s="61">
        <v>0</v>
      </c>
      <c r="D194" s="61">
        <v>0</v>
      </c>
      <c r="E194" s="61"/>
      <c r="F194" s="47" t="e">
        <f t="shared" si="6"/>
        <v>#DIV/0!</v>
      </c>
      <c r="G194" s="47" t="e">
        <f t="shared" si="8"/>
        <v>#DIV/0!</v>
      </c>
    </row>
    <row r="195" spans="1:7" s="30" customFormat="1" ht="45" hidden="1">
      <c r="A195" s="54" t="s">
        <v>88</v>
      </c>
      <c r="B195" s="55"/>
      <c r="C195" s="61">
        <v>0</v>
      </c>
      <c r="D195" s="61">
        <v>0</v>
      </c>
      <c r="E195" s="61"/>
      <c r="F195" s="47" t="e">
        <f t="shared" si="6"/>
        <v>#DIV/0!</v>
      </c>
      <c r="G195" s="47" t="e">
        <f t="shared" si="8"/>
        <v>#DIV/0!</v>
      </c>
    </row>
    <row r="196" spans="1:7" s="30" customFormat="1" ht="60" hidden="1">
      <c r="A196" s="54" t="s">
        <v>97</v>
      </c>
      <c r="B196" s="55"/>
      <c r="C196" s="61">
        <v>0</v>
      </c>
      <c r="D196" s="61">
        <v>0</v>
      </c>
      <c r="E196" s="61">
        <v>0</v>
      </c>
      <c r="F196" s="47" t="e">
        <f t="shared" si="6"/>
        <v>#DIV/0!</v>
      </c>
      <c r="G196" s="47" t="e">
        <f t="shared" si="8"/>
        <v>#DIV/0!</v>
      </c>
    </row>
    <row r="197" spans="1:7" s="30" customFormat="1" ht="45" hidden="1">
      <c r="A197" s="54" t="s">
        <v>99</v>
      </c>
      <c r="B197" s="55"/>
      <c r="C197" s="61">
        <v>0</v>
      </c>
      <c r="D197" s="61">
        <v>0</v>
      </c>
      <c r="E197" s="61">
        <v>0</v>
      </c>
      <c r="F197" s="47" t="e">
        <f t="shared" si="6"/>
        <v>#DIV/0!</v>
      </c>
      <c r="G197" s="47" t="e">
        <f t="shared" si="8"/>
        <v>#DIV/0!</v>
      </c>
    </row>
    <row r="198" spans="1:7" s="30" customFormat="1" ht="45" hidden="1">
      <c r="A198" s="54" t="s">
        <v>100</v>
      </c>
      <c r="B198" s="55"/>
      <c r="C198" s="61">
        <v>0</v>
      </c>
      <c r="D198" s="61">
        <v>0</v>
      </c>
      <c r="E198" s="61">
        <v>0</v>
      </c>
      <c r="F198" s="47" t="e">
        <f t="shared" si="6"/>
        <v>#DIV/0!</v>
      </c>
      <c r="G198" s="47" t="e">
        <f t="shared" si="8"/>
        <v>#DIV/0!</v>
      </c>
    </row>
    <row r="199" spans="1:7" s="30" customFormat="1" ht="60">
      <c r="A199" s="54" t="s">
        <v>278</v>
      </c>
      <c r="B199" s="55"/>
      <c r="C199" s="61">
        <v>5286100</v>
      </c>
      <c r="D199" s="61">
        <v>0</v>
      </c>
      <c r="E199" s="61">
        <v>0</v>
      </c>
      <c r="F199" s="47">
        <f t="shared" si="6"/>
        <v>0</v>
      </c>
      <c r="G199" s="47"/>
    </row>
    <row r="200" spans="1:7" s="30" customFormat="1" ht="30.75" customHeight="1">
      <c r="A200" s="69" t="s">
        <v>273</v>
      </c>
      <c r="B200" s="55"/>
      <c r="C200" s="61">
        <v>549300</v>
      </c>
      <c r="D200" s="61">
        <v>549300</v>
      </c>
      <c r="E200" s="61">
        <v>0</v>
      </c>
      <c r="F200" s="47">
        <f t="shared" si="6"/>
        <v>100</v>
      </c>
      <c r="G200" s="47"/>
    </row>
    <row r="201" spans="1:7" s="7" customFormat="1" ht="15" customHeight="1">
      <c r="A201" s="63" t="s">
        <v>229</v>
      </c>
      <c r="B201" s="53"/>
      <c r="C201" s="68">
        <f>C202</f>
        <v>2245211.73</v>
      </c>
      <c r="D201" s="68">
        <f>D202</f>
        <v>1621029.52</v>
      </c>
      <c r="E201" s="68">
        <f>E202</f>
        <v>1790728.12</v>
      </c>
      <c r="F201" s="47">
        <f t="shared" si="6"/>
        <v>72.19940544315614</v>
      </c>
      <c r="G201" s="47">
        <f t="shared" si="8"/>
        <v>90.52348605549344</v>
      </c>
    </row>
    <row r="202" spans="1:7" s="30" customFormat="1" ht="30">
      <c r="A202" s="54" t="s">
        <v>50</v>
      </c>
      <c r="B202" s="55"/>
      <c r="C202" s="61">
        <v>2245211.73</v>
      </c>
      <c r="D202" s="61">
        <v>1621029.52</v>
      </c>
      <c r="E202" s="61">
        <v>1790728.12</v>
      </c>
      <c r="F202" s="47">
        <f t="shared" si="6"/>
        <v>72.19940544315614</v>
      </c>
      <c r="G202" s="47">
        <f t="shared" si="8"/>
        <v>90.52348605549344</v>
      </c>
    </row>
    <row r="203" spans="1:7" s="7" customFormat="1" ht="85.5" hidden="1">
      <c r="A203" s="63" t="s">
        <v>89</v>
      </c>
      <c r="B203" s="53"/>
      <c r="C203" s="68">
        <v>0</v>
      </c>
      <c r="D203" s="68">
        <v>0</v>
      </c>
      <c r="E203" s="68">
        <v>0</v>
      </c>
      <c r="F203" s="47" t="e">
        <f t="shared" si="6"/>
        <v>#DIV/0!</v>
      </c>
      <c r="G203" s="47" t="e">
        <f t="shared" si="8"/>
        <v>#DIV/0!</v>
      </c>
    </row>
    <row r="204" spans="1:7" s="7" customFormat="1" ht="42.75">
      <c r="A204" s="103" t="s">
        <v>259</v>
      </c>
      <c r="B204" s="53"/>
      <c r="C204" s="118">
        <f>C205+C206</f>
        <v>2292220.26</v>
      </c>
      <c r="D204" s="68">
        <f>D205+D206</f>
        <v>2292220.26</v>
      </c>
      <c r="E204" s="68">
        <f>E205</f>
        <v>0</v>
      </c>
      <c r="F204" s="47">
        <f t="shared" si="6"/>
        <v>100</v>
      </c>
      <c r="G204" s="47"/>
    </row>
    <row r="205" spans="1:7" s="1" customFormat="1" ht="30">
      <c r="A205" s="54" t="s">
        <v>262</v>
      </c>
      <c r="B205" s="55"/>
      <c r="C205" s="61">
        <v>2292220.26</v>
      </c>
      <c r="D205" s="61">
        <v>2292220.26</v>
      </c>
      <c r="E205" s="61">
        <v>0</v>
      </c>
      <c r="F205" s="47">
        <f t="shared" si="6"/>
        <v>100</v>
      </c>
      <c r="G205" s="47"/>
    </row>
    <row r="206" spans="1:7" s="1" customFormat="1" ht="45" hidden="1">
      <c r="A206" s="54" t="s">
        <v>230</v>
      </c>
      <c r="B206" s="55"/>
      <c r="C206" s="61">
        <v>0</v>
      </c>
      <c r="D206" s="61">
        <v>0</v>
      </c>
      <c r="E206" s="61">
        <v>0</v>
      </c>
      <c r="F206" s="47" t="e">
        <f t="shared" si="6"/>
        <v>#DIV/0!</v>
      </c>
      <c r="G206" s="47" t="e">
        <f t="shared" si="8"/>
        <v>#DIV/0!</v>
      </c>
    </row>
    <row r="207" spans="1:7" s="7" customFormat="1" ht="30" customHeight="1">
      <c r="A207" s="63" t="s">
        <v>260</v>
      </c>
      <c r="B207" s="53"/>
      <c r="C207" s="68">
        <f>C208+C209+C210</f>
        <v>-29659425.37</v>
      </c>
      <c r="D207" s="68">
        <f>D208+D209+D210</f>
        <v>-29659552.83</v>
      </c>
      <c r="E207" s="68">
        <f>E208+E209+E210</f>
        <v>-26527692.3</v>
      </c>
      <c r="F207" s="47">
        <f t="shared" si="6"/>
        <v>100.0004297453454</v>
      </c>
      <c r="G207" s="47">
        <f>D207/E207*100</f>
        <v>111.80600443710664</v>
      </c>
    </row>
    <row r="208" spans="1:7" s="7" customFormat="1" ht="30" hidden="1">
      <c r="A208" s="54" t="s">
        <v>93</v>
      </c>
      <c r="B208" s="55"/>
      <c r="C208" s="61">
        <v>0</v>
      </c>
      <c r="D208" s="61">
        <v>0</v>
      </c>
      <c r="E208" s="61">
        <v>0</v>
      </c>
      <c r="F208" s="47" t="e">
        <f t="shared" si="6"/>
        <v>#DIV/0!</v>
      </c>
      <c r="G208" s="47" t="e">
        <f>D208/E208*100</f>
        <v>#DIV/0!</v>
      </c>
    </row>
    <row r="209" spans="1:7" s="7" customFormat="1" ht="30" hidden="1">
      <c r="A209" s="54" t="s">
        <v>94</v>
      </c>
      <c r="B209" s="55"/>
      <c r="C209" s="61">
        <v>0</v>
      </c>
      <c r="D209" s="61">
        <v>0</v>
      </c>
      <c r="E209" s="61">
        <v>0</v>
      </c>
      <c r="F209" s="47" t="e">
        <f t="shared" si="6"/>
        <v>#DIV/0!</v>
      </c>
      <c r="G209" s="47" t="e">
        <f>D209/E209*100</f>
        <v>#DIV/0!</v>
      </c>
    </row>
    <row r="210" spans="1:7" s="7" customFormat="1" ht="43.5" customHeight="1">
      <c r="A210" s="54" t="s">
        <v>261</v>
      </c>
      <c r="B210" s="55"/>
      <c r="C210" s="61">
        <v>-29659425.37</v>
      </c>
      <c r="D210" s="61">
        <v>-29659552.83</v>
      </c>
      <c r="E210" s="61">
        <v>-26527692.3</v>
      </c>
      <c r="F210" s="47">
        <f t="shared" si="6"/>
        <v>100.0004297453454</v>
      </c>
      <c r="G210" s="47">
        <f>D210/E210*100</f>
        <v>111.80600443710664</v>
      </c>
    </row>
    <row r="211" spans="1:7" s="35" customFormat="1" ht="19.5" customHeight="1">
      <c r="A211" s="42" t="s">
        <v>106</v>
      </c>
      <c r="B211" s="43"/>
      <c r="C211" s="104">
        <f>C71+C72</f>
        <v>598870147.38</v>
      </c>
      <c r="D211" s="104">
        <f>D71+D72</f>
        <v>222703291.76999995</v>
      </c>
      <c r="E211" s="44">
        <f>E71+E72</f>
        <v>262996761.22</v>
      </c>
      <c r="F211" s="44">
        <f t="shared" si="6"/>
        <v>37.18724213325805</v>
      </c>
      <c r="G211" s="44">
        <f>D211/E211*100</f>
        <v>84.67910050941879</v>
      </c>
    </row>
    <row r="212" spans="1:7" s="24" customFormat="1" ht="18.75" customHeight="1">
      <c r="A212" s="69" t="s">
        <v>23</v>
      </c>
      <c r="B212" s="55"/>
      <c r="C212" s="105"/>
      <c r="D212" s="105"/>
      <c r="E212" s="50"/>
      <c r="F212" s="47"/>
      <c r="G212" s="47"/>
    </row>
    <row r="213" spans="1:9" s="25" customFormat="1" ht="14.25">
      <c r="A213" s="52" t="s">
        <v>24</v>
      </c>
      <c r="B213" s="53"/>
      <c r="C213" s="106">
        <v>63635992.5</v>
      </c>
      <c r="D213" s="107">
        <v>28277258.82</v>
      </c>
      <c r="E213" s="47">
        <v>27720862.17</v>
      </c>
      <c r="F213" s="47">
        <f aca="true" t="shared" si="9" ref="F213:F244">D213/C213*100</f>
        <v>44.435951588246226</v>
      </c>
      <c r="G213" s="47">
        <f aca="true" t="shared" si="10" ref="G213:G242">D213/E213*100</f>
        <v>102.00714049436075</v>
      </c>
      <c r="I213" s="26"/>
    </row>
    <row r="214" spans="1:7" s="24" customFormat="1" ht="15">
      <c r="A214" s="69" t="s">
        <v>25</v>
      </c>
      <c r="B214" s="55"/>
      <c r="C214" s="108">
        <v>47990371</v>
      </c>
      <c r="D214" s="109">
        <v>22776248.68</v>
      </c>
      <c r="E214" s="50">
        <v>20886797.49</v>
      </c>
      <c r="F214" s="47">
        <f t="shared" si="9"/>
        <v>47.460038764859725</v>
      </c>
      <c r="G214" s="47">
        <f t="shared" si="10"/>
        <v>109.04615076056834</v>
      </c>
    </row>
    <row r="215" spans="1:7" s="24" customFormat="1" ht="15">
      <c r="A215" s="69" t="s">
        <v>26</v>
      </c>
      <c r="B215" s="55"/>
      <c r="C215" s="110">
        <v>2150730</v>
      </c>
      <c r="D215" s="109">
        <v>1020988.4</v>
      </c>
      <c r="E215" s="50">
        <v>975029.69</v>
      </c>
      <c r="F215" s="47">
        <f t="shared" si="9"/>
        <v>47.471714255159874</v>
      </c>
      <c r="G215" s="47">
        <f t="shared" si="10"/>
        <v>104.71357031189481</v>
      </c>
    </row>
    <row r="216" spans="1:7" s="24" customFormat="1" ht="15">
      <c r="A216" s="69" t="s">
        <v>27</v>
      </c>
      <c r="B216" s="55"/>
      <c r="C216" s="110">
        <f>C213-C214-C215</f>
        <v>13494891.5</v>
      </c>
      <c r="D216" s="50">
        <f>D213-D214-D215</f>
        <v>4480021.74</v>
      </c>
      <c r="E216" s="50">
        <f>E213-E214-E215</f>
        <v>5859034.990000004</v>
      </c>
      <c r="F216" s="47">
        <f t="shared" si="9"/>
        <v>33.197908556730525</v>
      </c>
      <c r="G216" s="47">
        <f t="shared" si="10"/>
        <v>76.46347474705894</v>
      </c>
    </row>
    <row r="217" spans="1:7" s="25" customFormat="1" ht="13.5" customHeight="1">
      <c r="A217" s="52" t="s">
        <v>28</v>
      </c>
      <c r="B217" s="53"/>
      <c r="C217" s="106">
        <v>1264800</v>
      </c>
      <c r="D217" s="107">
        <v>630600</v>
      </c>
      <c r="E217" s="47">
        <v>642000</v>
      </c>
      <c r="F217" s="47">
        <f t="shared" si="9"/>
        <v>49.85768500948767</v>
      </c>
      <c r="G217" s="47">
        <f t="shared" si="10"/>
        <v>98.22429906542057</v>
      </c>
    </row>
    <row r="218" spans="1:7" s="25" customFormat="1" ht="16.5" customHeight="1">
      <c r="A218" s="52" t="s">
        <v>29</v>
      </c>
      <c r="B218" s="53"/>
      <c r="C218" s="106">
        <v>5110710</v>
      </c>
      <c r="D218" s="107">
        <v>2540287.61</v>
      </c>
      <c r="E218" s="47">
        <v>5250246.94</v>
      </c>
      <c r="F218" s="47">
        <f t="shared" si="9"/>
        <v>49.70518010217758</v>
      </c>
      <c r="G218" s="47">
        <f t="shared" si="10"/>
        <v>48.38415486034262</v>
      </c>
    </row>
    <row r="219" spans="1:7" s="25" customFormat="1" ht="13.5" customHeight="1">
      <c r="A219" s="52" t="s">
        <v>30</v>
      </c>
      <c r="B219" s="53"/>
      <c r="C219" s="111">
        <f>SUM(C220:C224)</f>
        <v>58675375.5</v>
      </c>
      <c r="D219" s="111">
        <f>SUM(D220:D224)</f>
        <v>11850471.94</v>
      </c>
      <c r="E219" s="111">
        <f>SUM(E220:E224)</f>
        <v>19054710.75</v>
      </c>
      <c r="F219" s="47">
        <f t="shared" si="9"/>
        <v>20.19666996421693</v>
      </c>
      <c r="G219" s="47">
        <f t="shared" si="10"/>
        <v>62.191822775373275</v>
      </c>
    </row>
    <row r="220" spans="1:7" s="25" customFormat="1" ht="13.5" customHeight="1">
      <c r="A220" s="69" t="s">
        <v>235</v>
      </c>
      <c r="B220" s="53"/>
      <c r="C220" s="50">
        <v>180000</v>
      </c>
      <c r="D220" s="50">
        <v>11167.43</v>
      </c>
      <c r="E220" s="50">
        <v>54471.45</v>
      </c>
      <c r="F220" s="47">
        <f t="shared" si="9"/>
        <v>6.204127777777778</v>
      </c>
      <c r="G220" s="47">
        <f t="shared" si="10"/>
        <v>20.50143699130462</v>
      </c>
    </row>
    <row r="221" spans="1:7" s="24" customFormat="1" ht="15">
      <c r="A221" s="69" t="s">
        <v>31</v>
      </c>
      <c r="B221" s="55"/>
      <c r="C221" s="120">
        <v>2380077.5</v>
      </c>
      <c r="D221" s="121">
        <v>6000</v>
      </c>
      <c r="E221" s="50">
        <v>9668618.05</v>
      </c>
      <c r="F221" s="47">
        <f t="shared" si="9"/>
        <v>0.25209263143742167</v>
      </c>
      <c r="G221" s="47">
        <f t="shared" si="10"/>
        <v>0.062056438355220775</v>
      </c>
    </row>
    <row r="222" spans="1:7" s="24" customFormat="1" ht="13.5" customHeight="1">
      <c r="A222" s="69" t="s">
        <v>32</v>
      </c>
      <c r="B222" s="55"/>
      <c r="C222" s="112">
        <v>35518021</v>
      </c>
      <c r="D222" s="113">
        <v>11199756.53</v>
      </c>
      <c r="E222" s="50">
        <v>8741708.2</v>
      </c>
      <c r="F222" s="47">
        <f t="shared" si="9"/>
        <v>31.53260292852465</v>
      </c>
      <c r="G222" s="47">
        <f t="shared" si="10"/>
        <v>128.11862708938284</v>
      </c>
    </row>
    <row r="223" spans="1:7" s="24" customFormat="1" ht="15">
      <c r="A223" s="69" t="s">
        <v>69</v>
      </c>
      <c r="B223" s="55"/>
      <c r="C223" s="110">
        <v>150000</v>
      </c>
      <c r="D223" s="50">
        <v>150000</v>
      </c>
      <c r="E223" s="50">
        <v>255349.91</v>
      </c>
      <c r="F223" s="47">
        <f t="shared" si="9"/>
        <v>100</v>
      </c>
      <c r="G223" s="47">
        <f t="shared" si="10"/>
        <v>58.74292260373226</v>
      </c>
    </row>
    <row r="224" spans="1:7" s="24" customFormat="1" ht="14.25" customHeight="1">
      <c r="A224" s="69" t="s">
        <v>33</v>
      </c>
      <c r="B224" s="55"/>
      <c r="C224" s="112">
        <v>20447277</v>
      </c>
      <c r="D224" s="113">
        <v>483547.98</v>
      </c>
      <c r="E224" s="50">
        <v>334563.14</v>
      </c>
      <c r="F224" s="47">
        <f t="shared" si="9"/>
        <v>2.364852689186927</v>
      </c>
      <c r="G224" s="47">
        <f t="shared" si="10"/>
        <v>144.53115785558444</v>
      </c>
    </row>
    <row r="225" spans="1:7" s="25" customFormat="1" ht="15" customHeight="1">
      <c r="A225" s="52" t="s">
        <v>34</v>
      </c>
      <c r="B225" s="53"/>
      <c r="C225" s="111">
        <f>C226+C227+C228+C229</f>
        <v>52470676.18</v>
      </c>
      <c r="D225" s="111">
        <f>D226+D227+D228+D229</f>
        <v>7123926.949999999</v>
      </c>
      <c r="E225" s="47">
        <f>E226+E227+E228+E229</f>
        <v>6153690.53</v>
      </c>
      <c r="F225" s="47">
        <f t="shared" si="9"/>
        <v>13.576968067957532</v>
      </c>
      <c r="G225" s="47">
        <f t="shared" si="10"/>
        <v>115.76674054813085</v>
      </c>
    </row>
    <row r="226" spans="1:7" s="24" customFormat="1" ht="15">
      <c r="A226" s="69" t="s">
        <v>35</v>
      </c>
      <c r="B226" s="55"/>
      <c r="C226" s="112">
        <v>115000</v>
      </c>
      <c r="D226" s="113">
        <v>37278.21</v>
      </c>
      <c r="E226" s="50">
        <v>15974.62</v>
      </c>
      <c r="F226" s="47">
        <f t="shared" si="9"/>
        <v>32.41583478260869</v>
      </c>
      <c r="G226" s="47">
        <f t="shared" si="10"/>
        <v>233.3589781791366</v>
      </c>
    </row>
    <row r="227" spans="1:7" s="24" customFormat="1" ht="15">
      <c r="A227" s="69" t="s">
        <v>36</v>
      </c>
      <c r="B227" s="55"/>
      <c r="C227" s="112">
        <v>8301620</v>
      </c>
      <c r="D227" s="113">
        <v>105314.26</v>
      </c>
      <c r="E227" s="50">
        <v>174962.35</v>
      </c>
      <c r="F227" s="47">
        <f t="shared" si="9"/>
        <v>1.2685988999737399</v>
      </c>
      <c r="G227" s="47">
        <f t="shared" si="10"/>
        <v>60.19252713512364</v>
      </c>
    </row>
    <row r="228" spans="1:7" s="24" customFormat="1" ht="17.25" customHeight="1">
      <c r="A228" s="69" t="s">
        <v>37</v>
      </c>
      <c r="B228" s="55"/>
      <c r="C228" s="112">
        <v>41862414.18</v>
      </c>
      <c r="D228" s="113">
        <v>5775518.71</v>
      </c>
      <c r="E228" s="50">
        <v>4953004.94</v>
      </c>
      <c r="F228" s="47">
        <f t="shared" si="9"/>
        <v>13.79643009876694</v>
      </c>
      <c r="G228" s="47">
        <f t="shared" si="10"/>
        <v>116.60635876531144</v>
      </c>
    </row>
    <row r="229" spans="1:7" s="24" customFormat="1" ht="15.75" customHeight="1">
      <c r="A229" s="69" t="s">
        <v>101</v>
      </c>
      <c r="B229" s="55"/>
      <c r="C229" s="112">
        <v>2191642</v>
      </c>
      <c r="D229" s="113">
        <v>1205815.77</v>
      </c>
      <c r="E229" s="50">
        <v>1009748.62</v>
      </c>
      <c r="F229" s="47">
        <f t="shared" si="9"/>
        <v>55.018829261348344</v>
      </c>
      <c r="G229" s="47">
        <f t="shared" si="10"/>
        <v>119.41742193220328</v>
      </c>
    </row>
    <row r="230" spans="1:7" s="25" customFormat="1" ht="14.25">
      <c r="A230" s="52" t="s">
        <v>113</v>
      </c>
      <c r="B230" s="53"/>
      <c r="C230" s="111">
        <v>30000</v>
      </c>
      <c r="D230" s="47">
        <v>30000</v>
      </c>
      <c r="E230" s="47">
        <v>0</v>
      </c>
      <c r="F230" s="47">
        <f t="shared" si="9"/>
        <v>100</v>
      </c>
      <c r="G230" s="47"/>
    </row>
    <row r="231" spans="1:7" s="25" customFormat="1" ht="13.5" customHeight="1">
      <c r="A231" s="52" t="s">
        <v>38</v>
      </c>
      <c r="B231" s="53"/>
      <c r="C231" s="106">
        <v>325804114.26</v>
      </c>
      <c r="D231" s="107">
        <v>172109407.52</v>
      </c>
      <c r="E231" s="47">
        <v>203970931.65</v>
      </c>
      <c r="F231" s="47">
        <f t="shared" si="9"/>
        <v>52.82603871068746</v>
      </c>
      <c r="G231" s="47">
        <f t="shared" si="10"/>
        <v>84.37938000662164</v>
      </c>
    </row>
    <row r="232" spans="1:7" s="24" customFormat="1" ht="15">
      <c r="A232" s="69" t="s">
        <v>51</v>
      </c>
      <c r="B232" s="55"/>
      <c r="C232" s="110">
        <v>317986668.39</v>
      </c>
      <c r="D232" s="50">
        <v>168795214.69</v>
      </c>
      <c r="E232" s="50">
        <v>156894180.43</v>
      </c>
      <c r="F232" s="47">
        <f t="shared" si="9"/>
        <v>53.08248158472427</v>
      </c>
      <c r="G232" s="47">
        <f t="shared" si="10"/>
        <v>107.58538922691893</v>
      </c>
    </row>
    <row r="233" spans="1:7" s="24" customFormat="1" ht="15">
      <c r="A233" s="69" t="s">
        <v>25</v>
      </c>
      <c r="B233" s="55"/>
      <c r="C233" s="108">
        <v>4718620</v>
      </c>
      <c r="D233" s="109">
        <v>2003850.9</v>
      </c>
      <c r="E233" s="50">
        <v>1996683.46</v>
      </c>
      <c r="F233" s="47">
        <f t="shared" si="9"/>
        <v>42.466884385689035</v>
      </c>
      <c r="G233" s="47">
        <f t="shared" si="10"/>
        <v>100.35896726464595</v>
      </c>
    </row>
    <row r="234" spans="1:7" s="25" customFormat="1" ht="15.75" customHeight="1">
      <c r="A234" s="52" t="s">
        <v>46</v>
      </c>
      <c r="B234" s="53"/>
      <c r="C234" s="106">
        <v>77256079.34</v>
      </c>
      <c r="D234" s="107">
        <v>27778724.24</v>
      </c>
      <c r="E234" s="47">
        <v>20406690.53</v>
      </c>
      <c r="F234" s="47">
        <f t="shared" si="9"/>
        <v>35.95668389764807</v>
      </c>
      <c r="G234" s="47">
        <f t="shared" si="10"/>
        <v>136.1255721458721</v>
      </c>
    </row>
    <row r="235" spans="1:7" s="24" customFormat="1" ht="15.75" customHeight="1">
      <c r="A235" s="69" t="s">
        <v>51</v>
      </c>
      <c r="B235" s="55"/>
      <c r="C235" s="110">
        <v>29874351.83</v>
      </c>
      <c r="D235" s="50">
        <v>16511489.83</v>
      </c>
      <c r="E235" s="50">
        <v>14816300.08</v>
      </c>
      <c r="F235" s="47">
        <f t="shared" si="9"/>
        <v>55.26978434196208</v>
      </c>
      <c r="G235" s="47">
        <f t="shared" si="10"/>
        <v>111.44138375199539</v>
      </c>
    </row>
    <row r="236" spans="1:7" s="24" customFormat="1" ht="15" hidden="1">
      <c r="A236" s="69" t="s">
        <v>27</v>
      </c>
      <c r="B236" s="55"/>
      <c r="C236" s="114">
        <v>0</v>
      </c>
      <c r="D236" s="50">
        <v>0</v>
      </c>
      <c r="E236" s="50"/>
      <c r="F236" s="47" t="e">
        <f t="shared" si="9"/>
        <v>#DIV/0!</v>
      </c>
      <c r="G236" s="47" t="e">
        <f t="shared" si="10"/>
        <v>#DIV/0!</v>
      </c>
    </row>
    <row r="237" spans="1:7" s="25" customFormat="1" ht="12.75" customHeight="1">
      <c r="A237" s="52" t="s">
        <v>39</v>
      </c>
      <c r="B237" s="53"/>
      <c r="C237" s="111">
        <f>C238+C239+C240+C241</f>
        <v>17922884.97</v>
      </c>
      <c r="D237" s="47">
        <f>D238+D239+D240+D241</f>
        <v>6600888.67</v>
      </c>
      <c r="E237" s="47">
        <f>E238+E239+E240+E241</f>
        <v>16530738.739999998</v>
      </c>
      <c r="F237" s="47">
        <f t="shared" si="9"/>
        <v>36.82938701581144</v>
      </c>
      <c r="G237" s="47">
        <f t="shared" si="10"/>
        <v>39.930996271979076</v>
      </c>
    </row>
    <row r="238" spans="1:7" s="24" customFormat="1" ht="15" customHeight="1">
      <c r="A238" s="69" t="s">
        <v>40</v>
      </c>
      <c r="B238" s="55"/>
      <c r="C238" s="112">
        <v>144000</v>
      </c>
      <c r="D238" s="113">
        <v>69601.98</v>
      </c>
      <c r="E238" s="50">
        <v>81701.45</v>
      </c>
      <c r="F238" s="47">
        <f t="shared" si="9"/>
        <v>48.33470833333333</v>
      </c>
      <c r="G238" s="47">
        <f t="shared" si="10"/>
        <v>85.19063003165795</v>
      </c>
    </row>
    <row r="239" spans="1:7" s="24" customFormat="1" ht="16.5" customHeight="1">
      <c r="A239" s="69" t="s">
        <v>41</v>
      </c>
      <c r="B239" s="55"/>
      <c r="C239" s="112">
        <v>8694234.24</v>
      </c>
      <c r="D239" s="113">
        <v>4303505.91</v>
      </c>
      <c r="E239" s="50">
        <v>10134031.52</v>
      </c>
      <c r="F239" s="47">
        <f t="shared" si="9"/>
        <v>49.49838929115395</v>
      </c>
      <c r="G239" s="47">
        <f t="shared" si="10"/>
        <v>42.46588242306947</v>
      </c>
    </row>
    <row r="240" spans="1:7" s="24" customFormat="1" ht="15" customHeight="1">
      <c r="A240" s="69" t="s">
        <v>42</v>
      </c>
      <c r="B240" s="55"/>
      <c r="C240" s="112">
        <v>8857150.73</v>
      </c>
      <c r="D240" s="113">
        <v>2130570.78</v>
      </c>
      <c r="E240" s="50">
        <v>6246405.77</v>
      </c>
      <c r="F240" s="47">
        <f t="shared" si="9"/>
        <v>24.054810005474522</v>
      </c>
      <c r="G240" s="47">
        <f t="shared" si="10"/>
        <v>34.108747629438746</v>
      </c>
    </row>
    <row r="241" spans="1:7" s="24" customFormat="1" ht="15" customHeight="1">
      <c r="A241" s="69" t="s">
        <v>79</v>
      </c>
      <c r="B241" s="55"/>
      <c r="C241" s="112">
        <v>227500</v>
      </c>
      <c r="D241" s="113">
        <v>97210</v>
      </c>
      <c r="E241" s="50">
        <v>68600</v>
      </c>
      <c r="F241" s="47">
        <f t="shared" si="9"/>
        <v>42.72967032967033</v>
      </c>
      <c r="G241" s="47">
        <f t="shared" si="10"/>
        <v>141.70553935860056</v>
      </c>
    </row>
    <row r="242" spans="1:7" s="25" customFormat="1" ht="14.25">
      <c r="A242" s="52" t="s">
        <v>43</v>
      </c>
      <c r="B242" s="53"/>
      <c r="C242" s="106">
        <v>41772830</v>
      </c>
      <c r="D242" s="107">
        <v>357802.48</v>
      </c>
      <c r="E242" s="47">
        <v>2466482.04</v>
      </c>
      <c r="F242" s="47">
        <f t="shared" si="9"/>
        <v>0.85654354756429</v>
      </c>
      <c r="G242" s="47">
        <f t="shared" si="10"/>
        <v>14.506591744734537</v>
      </c>
    </row>
    <row r="243" spans="1:7" s="1" customFormat="1" ht="15" hidden="1">
      <c r="A243" s="115" t="s">
        <v>114</v>
      </c>
      <c r="B243" s="116"/>
      <c r="C243" s="50">
        <v>0</v>
      </c>
      <c r="D243" s="50">
        <v>0</v>
      </c>
      <c r="E243" s="50"/>
      <c r="F243" s="47" t="e">
        <f t="shared" si="9"/>
        <v>#DIV/0!</v>
      </c>
      <c r="G243" s="117" t="e">
        <f>D243/E243*100</f>
        <v>#DIV/0!</v>
      </c>
    </row>
    <row r="244" spans="1:7" s="36" customFormat="1" ht="15" customHeight="1">
      <c r="A244" s="42" t="s">
        <v>105</v>
      </c>
      <c r="B244" s="43"/>
      <c r="C244" s="44">
        <f>C243+C242+C237+C234+C231+C230+C225+C219+C218+C217+C213</f>
        <v>643943462.75</v>
      </c>
      <c r="D244" s="44">
        <f>D243+D242+D237+D234+D231+D230+D225+D219+D218+D217+D213</f>
        <v>257299368.23000002</v>
      </c>
      <c r="E244" s="44">
        <f>E213+E217+E218+E219+E225+E231+E234+E237+E242+E230</f>
        <v>302196353.3500001</v>
      </c>
      <c r="F244" s="44">
        <f t="shared" si="9"/>
        <v>39.95682588828331</v>
      </c>
      <c r="G244" s="44">
        <f>D244/E244*100</f>
        <v>85.14310823995916</v>
      </c>
    </row>
    <row r="245" spans="1:7" ht="15">
      <c r="A245" s="115" t="s">
        <v>44</v>
      </c>
      <c r="B245" s="116"/>
      <c r="C245" s="61">
        <f>C211-C244</f>
        <v>-45073315.370000005</v>
      </c>
      <c r="D245" s="61">
        <f>D211-D244</f>
        <v>-34596076.46000007</v>
      </c>
      <c r="E245" s="61">
        <f>E211-E244</f>
        <v>-39199592.130000085</v>
      </c>
      <c r="F245" s="50"/>
      <c r="G245" s="50"/>
    </row>
    <row r="246" spans="1:7" ht="12.75">
      <c r="A246" s="15"/>
      <c r="B246" s="28"/>
      <c r="C246" s="16"/>
      <c r="D246" s="21"/>
      <c r="E246" s="33"/>
      <c r="F246" s="17"/>
      <c r="G246" s="17"/>
    </row>
    <row r="247" spans="1:7" ht="22.5" customHeight="1">
      <c r="A247" s="131" t="s">
        <v>90</v>
      </c>
      <c r="B247" s="131"/>
      <c r="C247" s="131"/>
      <c r="D247" s="131"/>
      <c r="E247" s="131"/>
      <c r="F247" s="131"/>
      <c r="G247" s="131"/>
    </row>
    <row r="248" spans="4:6" ht="12.75">
      <c r="D248" s="22"/>
      <c r="E248" s="130"/>
      <c r="F248" s="130"/>
    </row>
  </sheetData>
  <sheetProtection/>
  <mergeCells count="4">
    <mergeCell ref="A1:G1"/>
    <mergeCell ref="F2:G2"/>
    <mergeCell ref="E248:F248"/>
    <mergeCell ref="A247:G247"/>
  </mergeCells>
  <printOptions/>
  <pageMargins left="0.7480314960629921" right="0.31496062992125984" top="0.27" bottom="0.4330708661417323" header="0.5118110236220472" footer="0.31"/>
  <pageSetup fitToHeight="3" horizontalDpi="600" verticalDpi="600" orientation="portrait" paperSize="9" scale="60" r:id="rId1"/>
  <rowBreaks count="1" manualBreakCount="1">
    <brk id="1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2020-07-02T11:54:50Z</cp:lastPrinted>
  <dcterms:created xsi:type="dcterms:W3CDTF">2006-03-13T07:15:44Z</dcterms:created>
  <dcterms:modified xsi:type="dcterms:W3CDTF">2020-07-03T07:44:13Z</dcterms:modified>
  <cp:category/>
  <cp:version/>
  <cp:contentType/>
  <cp:contentStatus/>
</cp:coreProperties>
</file>