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20775" windowHeight="9405" activeTab="0"/>
  </bookViews>
  <sheets>
    <sheet name="Доход район" sheetId="1" r:id="rId1"/>
  </sheets>
  <definedNames>
    <definedName name="_xlnm.Print_Titles" localSheetId="0">'Доход район'!$8:$9</definedName>
    <definedName name="_xlnm.Print_Area" localSheetId="0">'Доход район'!$B$1:$AK$112</definedName>
  </definedNames>
  <calcPr fullCalcOnLoad="1"/>
</workbook>
</file>

<file path=xl/sharedStrings.xml><?xml version="1.0" encoding="utf-8"?>
<sst xmlns="http://schemas.openxmlformats.org/spreadsheetml/2006/main" count="337" uniqueCount="217">
  <si>
    <t>за период с 01.01.2020г. по 31.03.2020г.</t>
  </si>
  <si>
    <t>Единица измерения: руб.</t>
  </si>
  <si>
    <t/>
  </si>
  <si>
    <t>Наименование показателя</t>
  </si>
  <si>
    <t>Код</t>
  </si>
  <si>
    <t>Документ</t>
  </si>
  <si>
    <t>Плательщик</t>
  </si>
  <si>
    <t>Уточненный план на год</t>
  </si>
  <si>
    <t>Исполнение за отчетный период</t>
  </si>
  <si>
    <t>Расхождение за отчетный период</t>
  </si>
  <si>
    <t>Расхождение кассового плана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</si>
  <si>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</si>
  <si>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</si>
  <si>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</si>
  <si>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</si>
  <si>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</si>
  <si>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</si>
  <si>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  Налог на доходы физических лиц</t>
  </si>
  <si>
    <t>00010102010010000110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</si>
  <si>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</si>
  <si>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00010102020010000110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</si>
  <si>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</si>
  <si>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</si>
  <si>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</si>
  <si>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00010102050010000110</t>
  </si>
  <si>
    <t xml:space="preserve">            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</si>
  <si>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</si>
  <si>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</si>
  <si>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00010302231010000110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</si>
  <si>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</si>
  <si>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</si>
  <si>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 xml:space="preserve">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</si>
  <si>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</si>
  <si>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 xml:space="preserve">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</si>
  <si>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</si>
  <si>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 xml:space="preserve">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</si>
  <si>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</si>
  <si>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    НАЛОГИ НА СОВОКУПНЫЙ ДОХОД</t>
  </si>
  <si>
    <t>00010501000000000000</t>
  </si>
  <si>
    <t xml:space="preserve">            Налог, взимаемый в связи с применением упрощенной системы налогообложения</t>
  </si>
  <si>
    <t>00010501011010000110</t>
  </si>
  <si>
    <t xml:space="preserve">              Налог, взимаемый с налогоплательщиков, выбравших в качестве объекта налогообложения доходы</t>
  </si>
  <si>
    <t>00010501021010000110</t>
  </si>
  <si>
    <t xml:space="preserve">  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</si>
  <si>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00010502000000000000</t>
  </si>
  <si>
    <t xml:space="preserve">            Единый налог на вмененный доход для отдельных видов деятельности</t>
  </si>
  <si>
    <t>00010502010020000110</t>
  </si>
  <si>
    <t xml:space="preserve">              Единый налог на вмененный доход для отдельных видов деятельности</t>
  </si>
  <si>
    <t>00010503000000000000</t>
  </si>
  <si>
    <t xml:space="preserve">            Единый сельскохозяйственный налог</t>
  </si>
  <si>
    <t>00010503010010000110</t>
  </si>
  <si>
    <t xml:space="preserve">              Единый сельскохозяйственный налог</t>
  </si>
  <si>
    <t>00010504000000000000</t>
  </si>
  <si>
    <t xml:space="preserve">            Налог, взимаемый в связи с применением патентной системы налогообложения</t>
  </si>
  <si>
    <t>00010504020020000110</t>
  </si>
  <si>
    <t xml:space="preserve">              Налог, взимаемый в связи с применением патентной системы налогообложения, зачисляемый в бюджеты муниципальных районов</t>
  </si>
  <si>
    <t>00010600000000000000</t>
  </si>
  <si>
    <t xml:space="preserve">        НАЛОГИ НА ИМУЩЕСТВО</t>
  </si>
  <si>
    <t>00010604000000000000</t>
  </si>
  <si>
    <t xml:space="preserve">            Транспортный налог</t>
  </si>
  <si>
    <t>00010604011020000110</t>
  </si>
  <si>
    <t xml:space="preserve">              Транспортный налог с организаций</t>
  </si>
  <si>
    <t>00010604012020000110</t>
  </si>
  <si>
    <t xml:space="preserve">              Транспортный налог с физических лиц</t>
  </si>
  <si>
    <t>00010700000000000000</t>
  </si>
  <si>
    <t xml:space="preserve">        НАЛОГИ, СБОРЫ И РЕГУЛЯРНЫЕ ПЛАТЕЖИ ЗА ПОЛЬЗОВАНИЕ ПРИРОДНЫМИ РЕСУРСАМИ</t>
  </si>
  <si>
    <t>00010701020010000110</t>
  </si>
  <si>
    <t xml:space="preserve">              Налог на добычу общераспространенных полезных ископаемых</t>
  </si>
  <si>
    <t>00010800000000000000</t>
  </si>
  <si>
    <t xml:space="preserve">        ГОСУДАРСТВЕННАЯ ПОШЛИНА</t>
  </si>
  <si>
    <t>00010803010010000110</t>
  </si>
  <si>
    <t xml:space="preserve">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</si>
  <si>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00010806000010000110</t>
  </si>
  <si>
    <t xml:space="preserve">            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</si>
  <si>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00010807020010000110</t>
  </si>
  <si>
    <t xml:space="preserve">              Государственная пошлина за государственную регистрацию прав, ограничений (обременений) прав на недвижимое имущество и сделок с ним</t>
  </si>
  <si>
    <t>00010807100010000110</t>
  </si>
  <si>
    <t xml:space="preserve">              Государственная пошлина за выдачу и обмен паспорта гражданина Российской Федерации</t>
  </si>
  <si>
    <t>00010807141010000110</t>
  </si>
  <si>
    <t xml:space="preserve">             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</si>
  <si>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</si>
  <si>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</si>
  <si>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00011101000000000000</t>
  </si>
  <si>
    <t xml:space="preserve"> 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</si>
  <si>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00011101050050000120</t>
  </si>
  <si>
    <t xml:space="preserve">   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</si>
  <si>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</si>
  <si>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</si>
  <si>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00011105013050000120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</si>
  <si>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</si>
  <si>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00011105035050000120</t>
  </si>
  <si>
    <t xml:space="preserve">        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</si>
  <si>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00011105313050000120</t>
  </si>
  <si>
    <t xml:space="preserve">              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</si>
  <si>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00011109000000000000</t>
  </si>
  <si>
    <t xml:space="preserve">  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</si>
  <si>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00011109045050000120</t>
  </si>
  <si>
    <t xml:space="preserve">        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</si>
  <si>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00011200000000000000</t>
  </si>
  <si>
    <t xml:space="preserve">        ПЛАТЕЖИ ПРИ ПОЛЬЗОВАНИИ ПРИРОДНЫМИ РЕСУРСАМИ</t>
  </si>
  <si>
    <t>00011201010010000120</t>
  </si>
  <si>
    <t xml:space="preserve">              Плата за выбросы загрязняющих веществ в атмосферный воздух стационарными объектами</t>
  </si>
  <si>
    <t>00011201030010000120</t>
  </si>
  <si>
    <t xml:space="preserve">              Плата за сбросы загрязняющих веществ в водные объекты</t>
  </si>
  <si>
    <t>00011201041010000120</t>
  </si>
  <si>
    <t xml:space="preserve">              Плата за размещение отходов производства</t>
  </si>
  <si>
    <t>00011201042010000120</t>
  </si>
  <si>
    <t xml:space="preserve">              Плата за размещение твердых коммунальных отходов</t>
  </si>
  <si>
    <t>00011300000000000000</t>
  </si>
  <si>
    <t xml:space="preserve">        ДОХОДЫ ОТ ОКАЗАНИЯ ПЛАТНЫХ УСЛУГ И КОМПЕНСАЦИИ ЗАТРАТ ГОСУДАРСТВА</t>
  </si>
  <si>
    <t>00011302065050000130</t>
  </si>
  <si>
    <t xml:space="preserve">              Доходы, поступающие в порядке возмещения расходов, понесенных в связи с эксплуатацией имущества муниципальных районов</t>
  </si>
  <si>
    <t>00011302995050000130</t>
  </si>
  <si>
    <t xml:space="preserve">              Прочие доходы от компенсации затрат бюджетов муниципальных районов</t>
  </si>
  <si>
    <t>00011400000000000000</t>
  </si>
  <si>
    <t xml:space="preserve">        ДОХОДЫ ОТ ПРОДАЖИ МАТЕРИАЛЬНЫХ И НЕМАТЕРИАЛЬНЫХ АКТИВОВ</t>
  </si>
  <si>
    <t>00011406013050000430</t>
  </si>
  <si>
    <t xml:space="preserve">    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</si>
  <si>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00011406025050000430</t>
  </si>
  <si>
    <t xml:space="preserve">            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</si>
  <si>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00011600000000000000</t>
  </si>
  <si>
    <t xml:space="preserve">        ШТРАФЫ, САНКЦИИ, ВОЗМЕЩЕНИЕ УЩЕРБА</t>
  </si>
  <si>
    <t>00011601203010000140</t>
  </si>
  <si>
    <t xml:space="preserve">  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</si>
  <si>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00011610123010000140</t>
  </si>
  <si>
    <t xml:space="preserve">  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</si>
  <si>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00011610129010000140</t>
  </si>
  <si>
    <t xml:space="preserve">            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</si>
  <si>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00011700000000000000</t>
  </si>
  <si>
    <t xml:space="preserve">        ПРОЧИЕ НЕНАЛОГОВЫЕ ДОХОДЫ</t>
  </si>
  <si>
    <t>00011701000000000000</t>
  </si>
  <si>
    <t xml:space="preserve">            Невыясненные поступления</t>
  </si>
  <si>
    <t>00011701050050000180</t>
  </si>
  <si>
    <t xml:space="preserve">              Невыясненные поступления, зачисляемые в бюджеты муниципальных районов</t>
  </si>
  <si>
    <t>00011705000000000000</t>
  </si>
  <si>
    <t xml:space="preserve">            Прочие неналоговые доходы</t>
  </si>
  <si>
    <t>00011705050050000180</t>
  </si>
  <si>
    <t xml:space="preserve">              Прочие неналоговые доходы бюджетов муниципальных районов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</si>
  <si>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</si>
  <si>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</si>
  <si>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</si>
  <si>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</si>
  <si>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</si>
  <si>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</si>
  <si>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00020220216050000150</t>
  </si>
  <si>
    <t xml:space="preserve">            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</si>
  <si>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00020225097050000150</t>
  </si>
  <si>
    <t xml:space="preserve">            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</si>
  <si>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00020225467050000150</t>
  </si>
  <si>
    <t xml:space="preserve">            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</si>
  <si>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00020225497050000150</t>
  </si>
  <si>
    <t xml:space="preserve">              Субсидии бюджетам муниципальных районов на реализацию мероприятий по обеспечению жильем молодых семей</t>
  </si>
  <si>
    <t>00020225509050000150</t>
  </si>
  <si>
    <t xml:space="preserve">              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</si>
  <si>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00020225519050000150</t>
  </si>
  <si>
    <t xml:space="preserve">              Субсидии бюджетам муниципальных районов на поддержку отрасли культуры</t>
  </si>
  <si>
    <t>00020225555050000150</t>
  </si>
  <si>
    <t xml:space="preserve">              Субсидии бюджетам муниципальных районов на реализацию программ формирования современной городской среды</t>
  </si>
  <si>
    <t>00020225567050000150</t>
  </si>
  <si>
    <t xml:space="preserve">              Субсидии бюджетам муниципальных районов на обеспечение устойчивого развития сельских территорий</t>
  </si>
  <si>
    <t>00020227112050000150</t>
  </si>
  <si>
    <t xml:space="preserve">              Субсидии бюджетам муниципальных районов на софинансирование капитальных вложений в объекты муниципальной собственности</t>
  </si>
  <si>
    <t>00020229999050000150</t>
  </si>
  <si>
    <t xml:space="preserve">              Прочие субсидии бюджетам муниципальных районов</t>
  </si>
  <si>
    <t>00020230000000000000</t>
  </si>
  <si>
    <t xml:space="preserve">          Субвенции бюджетам бюджетной системы Российской Федерации</t>
  </si>
  <si>
    <t>00020230024050000150</t>
  </si>
  <si>
    <t xml:space="preserve">              Субвенции бюджетам муниципальных районов на выполнение передаваемых полномочий субъектов Российской Федерации</t>
  </si>
  <si>
    <t>00020230029050000150</t>
  </si>
  <si>
    <t xml:space="preserve">            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</si>
  <si>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00020235082050000150</t>
  </si>
  <si>
    <t xml:space="preserve">            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</si>
  <si>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00020235118050000150</t>
  </si>
  <si>
    <t xml:space="preserve">  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</si>
  <si>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00020235120050000150</t>
  </si>
  <si>
    <t xml:space="preserve">            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</si>
  <si>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00020235260050000150</t>
  </si>
  <si>
    <t xml:space="preserve">          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</si>
  <si>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00020235469050000150</t>
  </si>
  <si>
    <t xml:space="preserve">              Субвенции бюджетам муниципальных районов на проведение Всероссийской переписи населения 2020 года</t>
  </si>
  <si>
    <t>00020235930050000150</t>
  </si>
  <si>
    <t xml:space="preserve">              Субвенции бюджетам муниципальных районов на государственную регистрацию актов гражданского состояния</t>
  </si>
  <si>
    <t>00020240000000000000</t>
  </si>
  <si>
    <t xml:space="preserve">          Иные межбюджетные трансферты</t>
  </si>
  <si>
    <t>00020240014050000150</t>
  </si>
  <si>
    <t xml:space="preserve">       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</si>
  <si>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00020249999050000150</t>
  </si>
  <si>
    <t xml:space="preserve">              Прочие межбюджетные трансферты, передаваемые бюджетам муниципальных районов</t>
  </si>
  <si>
    <t>00021800000000000000</t>
  </si>
  <si>
    <t xml:space="preserve">     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</si>
  <si>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00021860010050000150</t>
  </si>
  <si>
    <t xml:space="preserve">            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</si>
  <si>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</si>
  <si>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</si>
  <si>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00021960010050000150</t>
  </si>
  <si>
    <t xml:space="preserve">       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</si>
  <si>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</si>
  <si>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 xml:space="preserve">Отчет об исполнении бюджета  Красноармейского района Чувашской Республики
1. ДОХОД
</t>
  </si>
  <si>
    <t>Исполнение на 01.04.2019</t>
  </si>
  <si>
    <t>Темп роста 01.04.2020/01.04.2019</t>
  </si>
  <si>
    <t xml:space="preserve">          Государственная пошлина за повторную выдачу свидетельства о постановке на учет в налоговом органе</t>
  </si>
  <si>
    <t>00010807310010000110</t>
  </si>
  <si>
    <t xml:space="preserve">            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</si>
  <si>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00011603010010000100</t>
  </si>
  <si>
    <t>00011603030010000140</t>
  </si>
  <si>
    <t>00011606000010000140</t>
  </si>
  <si>
    <t>00011621050050000140</t>
  </si>
  <si>
    <t>00011628000010000140</t>
  </si>
  <si>
    <t>00011643000010000140</t>
  </si>
  <si>
    <t>00011690050050000140</t>
  </si>
  <si>
    <t xml:space="preserve">    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</si>
  <si>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 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</si>
  <si>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        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</si>
  <si>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 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</si>
  <si>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</si>
  <si>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          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</si>
  <si>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Исполнение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</si>
</sst>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44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20" borderId="0">
      <alignment/>
      <protection/>
    </xf>
    <xf numFmtId="0" fontId="25" fillId="0" borderId="1">
      <alignment horizontal="center" vertical="center" wrapText="1"/>
      <protection/>
    </xf>
    <xf numFmtId="1" fontId="25" fillId="0" borderId="1">
      <alignment horizontal="center" vertical="top" shrinkToFit="1"/>
      <protection/>
    </xf>
    <xf numFmtId="0" fontId="25" fillId="0" borderId="0">
      <alignment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top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1" fontId="26" fillId="0" borderId="1">
      <alignment horizontal="left" vertical="top" shrinkToFit="1"/>
      <protection/>
    </xf>
    <xf numFmtId="1" fontId="26" fillId="0" borderId="2">
      <alignment horizontal="left" vertical="top" shrinkToFit="1"/>
      <protection/>
    </xf>
    <xf numFmtId="4" fontId="25" fillId="0" borderId="1">
      <alignment horizontal="right" vertical="top" shrinkToFit="1"/>
      <protection/>
    </xf>
    <xf numFmtId="4" fontId="26" fillId="21" borderId="1">
      <alignment horizontal="right" vertical="top" shrinkToFit="1"/>
      <protection/>
    </xf>
    <xf numFmtId="0" fontId="25" fillId="0" borderId="0">
      <alignment horizontal="left" wrapText="1"/>
      <protection/>
    </xf>
    <xf numFmtId="0" fontId="25" fillId="0" borderId="3">
      <alignment horizontal="center" vertical="center" wrapText="1"/>
      <protection/>
    </xf>
    <xf numFmtId="10" fontId="25" fillId="0" borderId="1">
      <alignment horizontal="center" vertical="top" shrinkToFit="1"/>
      <protection/>
    </xf>
    <xf numFmtId="10" fontId="26" fillId="21" borderId="1">
      <alignment horizontal="center" vertical="top" shrinkToFit="1"/>
      <protection/>
    </xf>
    <xf numFmtId="0" fontId="27" fillId="0" borderId="0">
      <alignment horizontal="center" wrapText="1"/>
      <protection/>
    </xf>
    <xf numFmtId="0" fontId="27" fillId="0" borderId="0">
      <alignment horizontal="center"/>
      <protection/>
    </xf>
    <xf numFmtId="0" fontId="25" fillId="0" borderId="0">
      <alignment horizontal="right"/>
      <protection/>
    </xf>
    <xf numFmtId="0" fontId="25" fillId="20" borderId="0">
      <alignment horizontal="left"/>
      <protection/>
    </xf>
    <xf numFmtId="0" fontId="25" fillId="0" borderId="1">
      <alignment horizontal="left" vertical="top" wrapText="1"/>
      <protection/>
    </xf>
    <xf numFmtId="4" fontId="26" fillId="22" borderId="1">
      <alignment horizontal="right" vertical="top" shrinkToFit="1"/>
      <protection/>
    </xf>
    <xf numFmtId="10" fontId="26" fillId="22" borderId="1">
      <alignment horizontal="center" vertical="top" shrinkToFit="1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4" applyNumberFormat="0" applyAlignment="0" applyProtection="0"/>
    <xf numFmtId="0" fontId="29" fillId="30" borderId="5" applyNumberFormat="0" applyAlignment="0" applyProtection="0"/>
    <xf numFmtId="0" fontId="30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10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5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5" fillId="36" borderId="0" xfId="41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43" fillId="36" borderId="0" xfId="57" applyNumberFormat="1" applyFont="1" applyFill="1" applyProtection="1">
      <alignment horizontal="center" wrapText="1"/>
      <protection/>
    </xf>
    <xf numFmtId="0" fontId="43" fillId="36" borderId="0" xfId="58" applyNumberFormat="1" applyFont="1" applyFill="1" applyProtection="1">
      <alignment horizontal="center"/>
      <protection/>
    </xf>
    <xf numFmtId="1" fontId="25" fillId="36" borderId="1" xfId="40" applyNumberFormat="1" applyFont="1" applyFill="1" applyProtection="1">
      <alignment horizontal="center" vertical="top" shrinkToFit="1"/>
      <protection/>
    </xf>
    <xf numFmtId="0" fontId="25" fillId="36" borderId="1" xfId="61" applyNumberFormat="1" applyFont="1" applyFill="1" applyProtection="1">
      <alignment horizontal="left" vertical="top" wrapText="1"/>
      <protection/>
    </xf>
    <xf numFmtId="0" fontId="25" fillId="36" borderId="1" xfId="43" applyNumberFormat="1" applyFont="1" applyFill="1" applyProtection="1">
      <alignment horizontal="center" vertical="top" wrapText="1"/>
      <protection/>
    </xf>
    <xf numFmtId="4" fontId="25" fillId="36" borderId="1" xfId="62" applyNumberFormat="1" applyFont="1" applyFill="1" applyProtection="1">
      <alignment horizontal="right" vertical="top" shrinkToFit="1"/>
      <protection/>
    </xf>
    <xf numFmtId="10" fontId="25" fillId="36" borderId="1" xfId="63" applyNumberFormat="1" applyFont="1" applyFill="1" applyProtection="1">
      <alignment horizontal="center" vertical="top" shrinkToFit="1"/>
      <protection/>
    </xf>
    <xf numFmtId="0" fontId="25" fillId="36" borderId="0" xfId="53" applyNumberFormat="1" applyFont="1" applyFill="1" applyProtection="1">
      <alignment horizontal="left" wrapText="1"/>
      <protection/>
    </xf>
    <xf numFmtId="10" fontId="25" fillId="36" borderId="13" xfId="63" applyNumberFormat="1" applyFont="1" applyFill="1" applyBorder="1" applyProtection="1">
      <alignment horizontal="center" vertical="top" shrinkToFit="1"/>
      <protection/>
    </xf>
    <xf numFmtId="0" fontId="26" fillId="36" borderId="3" xfId="54" applyNumberFormat="1" applyFont="1" applyFill="1" applyProtection="1">
      <alignment horizontal="center" vertical="center" wrapText="1"/>
      <protection/>
    </xf>
    <xf numFmtId="0" fontId="26" fillId="36" borderId="1" xfId="47" applyNumberFormat="1" applyFont="1" applyFill="1" applyProtection="1">
      <alignment horizontal="center" vertical="center" wrapText="1"/>
      <protection/>
    </xf>
    <xf numFmtId="0" fontId="26" fillId="36" borderId="13" xfId="47" applyNumberFormat="1" applyFont="1" applyFill="1" applyBorder="1" applyProtection="1">
      <alignment horizontal="center" vertical="center" wrapText="1"/>
      <protection/>
    </xf>
    <xf numFmtId="0" fontId="26" fillId="36" borderId="1" xfId="61" applyNumberFormat="1" applyFont="1" applyFill="1" applyProtection="1">
      <alignment horizontal="left" vertical="top" wrapText="1"/>
      <protection/>
    </xf>
    <xf numFmtId="1" fontId="26" fillId="36" borderId="1" xfId="40" applyNumberFormat="1" applyFont="1" applyFill="1" applyProtection="1">
      <alignment horizontal="center" vertical="top" shrinkToFit="1"/>
      <protection/>
    </xf>
    <xf numFmtId="0" fontId="26" fillId="36" borderId="1" xfId="43" applyNumberFormat="1" applyFont="1" applyFill="1" applyProtection="1">
      <alignment horizontal="center" vertical="top" wrapText="1"/>
      <protection/>
    </xf>
    <xf numFmtId="4" fontId="26" fillId="36" borderId="1" xfId="62" applyNumberFormat="1" applyFont="1" applyFill="1" applyProtection="1">
      <alignment horizontal="right" vertical="top" shrinkToFit="1"/>
      <protection/>
    </xf>
    <xf numFmtId="10" fontId="26" fillId="36" borderId="1" xfId="63" applyNumberFormat="1" applyFont="1" applyFill="1" applyProtection="1">
      <alignment horizontal="center" vertical="top" shrinkToFit="1"/>
      <protection/>
    </xf>
    <xf numFmtId="10" fontId="26" fillId="36" borderId="13" xfId="63" applyNumberFormat="1" applyFont="1" applyFill="1" applyBorder="1" applyProtection="1">
      <alignment horizontal="center" vertical="top" shrinkToFit="1"/>
      <protection/>
    </xf>
    <xf numFmtId="10" fontId="0" fillId="36" borderId="0" xfId="0" applyNumberFormat="1" applyFont="1" applyFill="1" applyAlignment="1" applyProtection="1">
      <alignment vertical="top"/>
      <protection locked="0"/>
    </xf>
    <xf numFmtId="10" fontId="0" fillId="36" borderId="14" xfId="0" applyNumberFormat="1" applyFont="1" applyFill="1" applyBorder="1" applyAlignment="1" applyProtection="1">
      <alignment vertical="top"/>
      <protection locked="0"/>
    </xf>
    <xf numFmtId="10" fontId="22" fillId="36" borderId="14" xfId="0" applyNumberFormat="1" applyFont="1" applyFill="1" applyBorder="1" applyAlignment="1" applyProtection="1">
      <alignment vertical="top"/>
      <protection locked="0"/>
    </xf>
    <xf numFmtId="4" fontId="25" fillId="36" borderId="0" xfId="41" applyNumberFormat="1" applyFont="1" applyFill="1" applyAlignment="1" applyProtection="1">
      <alignment vertical="top"/>
      <protection/>
    </xf>
    <xf numFmtId="4" fontId="25" fillId="36" borderId="14" xfId="41" applyNumberFormat="1" applyFont="1" applyFill="1" applyBorder="1" applyAlignment="1" applyProtection="1">
      <alignment vertical="top"/>
      <protection/>
    </xf>
    <xf numFmtId="4" fontId="26" fillId="36" borderId="14" xfId="41" applyNumberFormat="1" applyFont="1" applyFill="1" applyBorder="1" applyAlignment="1" applyProtection="1">
      <alignment vertical="top"/>
      <protection/>
    </xf>
    <xf numFmtId="4" fontId="0" fillId="36" borderId="0" xfId="0" applyNumberFormat="1" applyFont="1" applyFill="1" applyAlignment="1" applyProtection="1">
      <alignment vertical="top"/>
      <protection locked="0"/>
    </xf>
    <xf numFmtId="0" fontId="22" fillId="36" borderId="0" xfId="0" applyFont="1" applyFill="1" applyAlignment="1" applyProtection="1">
      <alignment/>
      <protection locked="0"/>
    </xf>
    <xf numFmtId="49" fontId="25" fillId="36" borderId="1" xfId="40" applyNumberFormat="1" applyFont="1" applyFill="1" applyProtection="1">
      <alignment horizontal="center" vertical="top" shrinkToFit="1"/>
      <protection/>
    </xf>
    <xf numFmtId="1" fontId="25" fillId="36" borderId="1" xfId="40" applyNumberFormat="1" applyFont="1" applyFill="1" applyAlignment="1" applyProtection="1">
      <alignment horizontal="center" vertical="top" shrinkToFit="1"/>
      <protection/>
    </xf>
    <xf numFmtId="0" fontId="25" fillId="36" borderId="1" xfId="61" applyNumberFormat="1" applyFont="1" applyFill="1" applyAlignment="1" applyProtection="1">
      <alignment horizontal="center" vertical="top" wrapText="1"/>
      <protection/>
    </xf>
    <xf numFmtId="0" fontId="25" fillId="36" borderId="1" xfId="43" applyNumberFormat="1" applyFont="1" applyFill="1" applyAlignment="1" applyProtection="1">
      <alignment horizontal="center" vertical="top" wrapText="1"/>
      <protection/>
    </xf>
    <xf numFmtId="4" fontId="25" fillId="36" borderId="1" xfId="62" applyNumberFormat="1" applyFont="1" applyFill="1" applyAlignment="1" applyProtection="1">
      <alignment horizontal="center" vertical="top" shrinkToFit="1"/>
      <protection/>
    </xf>
    <xf numFmtId="10" fontId="25" fillId="36" borderId="1" xfId="63" applyNumberFormat="1" applyFont="1" applyFill="1" applyAlignment="1" applyProtection="1">
      <alignment horizontal="center" vertical="top" shrinkToFit="1"/>
      <protection/>
    </xf>
    <xf numFmtId="10" fontId="25" fillId="36" borderId="13" xfId="63" applyNumberFormat="1" applyFont="1" applyFill="1" applyBorder="1" applyAlignment="1" applyProtection="1">
      <alignment horizontal="center" vertical="top" shrinkToFit="1"/>
      <protection/>
    </xf>
    <xf numFmtId="4" fontId="25" fillId="36" borderId="14" xfId="41" applyNumberFormat="1" applyFont="1" applyFill="1" applyBorder="1" applyAlignment="1" applyProtection="1">
      <alignment horizontal="center" vertical="top"/>
      <protection/>
    </xf>
    <xf numFmtId="10" fontId="0" fillId="36" borderId="14" xfId="0" applyNumberFormat="1" applyFont="1" applyFill="1" applyBorder="1" applyAlignment="1" applyProtection="1">
      <alignment horizontal="center" vertical="top"/>
      <protection locked="0"/>
    </xf>
    <xf numFmtId="0" fontId="0" fillId="36" borderId="0" xfId="0" applyFont="1" applyFill="1" applyAlignment="1" applyProtection="1">
      <alignment horizontal="center"/>
      <protection locked="0"/>
    </xf>
    <xf numFmtId="1" fontId="26" fillId="36" borderId="2" xfId="50" applyNumberFormat="1" applyFont="1" applyFill="1" applyProtection="1">
      <alignment horizontal="left" vertical="top" shrinkToFit="1"/>
      <protection/>
    </xf>
    <xf numFmtId="4" fontId="26" fillId="36" borderId="1" xfId="52" applyNumberFormat="1" applyFont="1" applyFill="1" applyProtection="1">
      <alignment horizontal="right" vertical="top" shrinkToFit="1"/>
      <protection/>
    </xf>
    <xf numFmtId="10" fontId="26" fillId="36" borderId="1" xfId="56" applyNumberFormat="1" applyFont="1" applyFill="1" applyProtection="1">
      <alignment horizontal="center" vertical="top" shrinkToFit="1"/>
      <protection/>
    </xf>
    <xf numFmtId="10" fontId="26" fillId="36" borderId="13" xfId="56" applyNumberFormat="1" applyFont="1" applyFill="1" applyBorder="1" applyProtection="1">
      <alignment horizontal="center" vertical="top" shrinkToFit="1"/>
      <protection/>
    </xf>
    <xf numFmtId="10" fontId="22" fillId="36" borderId="15" xfId="0" applyNumberFormat="1" applyFont="1" applyFill="1" applyBorder="1" applyAlignment="1" applyProtection="1">
      <alignment horizontal="center" vertical="center" wrapText="1"/>
      <protection locked="0"/>
    </xf>
    <xf numFmtId="10" fontId="2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26" fillId="36" borderId="1" xfId="47" applyNumberFormat="1" applyFont="1" applyFill="1" applyProtection="1">
      <alignment horizontal="center" vertical="center" wrapText="1"/>
      <protection/>
    </xf>
    <xf numFmtId="0" fontId="26" fillId="36" borderId="1" xfId="47" applyFont="1" applyFill="1">
      <alignment horizontal="center" vertical="center" wrapText="1"/>
      <protection/>
    </xf>
    <xf numFmtId="0" fontId="26" fillId="36" borderId="17" xfId="48" applyNumberFormat="1" applyFont="1" applyFill="1" applyBorder="1" applyAlignment="1" applyProtection="1">
      <alignment horizontal="center" vertical="center" wrapText="1"/>
      <protection/>
    </xf>
    <xf numFmtId="0" fontId="26" fillId="36" borderId="18" xfId="48" applyNumberFormat="1" applyFont="1" applyFill="1" applyBorder="1" applyAlignment="1" applyProtection="1">
      <alignment horizontal="center" vertical="center" wrapText="1"/>
      <protection/>
    </xf>
    <xf numFmtId="0" fontId="26" fillId="36" borderId="19" xfId="48" applyNumberFormat="1" applyFont="1" applyFill="1" applyBorder="1" applyAlignment="1" applyProtection="1">
      <alignment horizontal="center" vertical="center" wrapText="1"/>
      <protection/>
    </xf>
    <xf numFmtId="0" fontId="26" fillId="36" borderId="20" xfId="48" applyNumberFormat="1" applyFont="1" applyFill="1" applyBorder="1" applyAlignment="1" applyProtection="1">
      <alignment horizontal="center" vertical="center" wrapText="1"/>
      <protection/>
    </xf>
    <xf numFmtId="0" fontId="26" fillId="36" borderId="21" xfId="48" applyNumberFormat="1" applyFont="1" applyFill="1" applyBorder="1" applyAlignment="1" applyProtection="1">
      <alignment horizontal="center" vertical="center" wrapText="1"/>
      <protection/>
    </xf>
    <xf numFmtId="0" fontId="26" fillId="36" borderId="22" xfId="48" applyNumberFormat="1" applyFont="1" applyFill="1" applyBorder="1" applyAlignment="1" applyProtection="1">
      <alignment horizontal="center" vertical="center" wrapText="1"/>
      <protection/>
    </xf>
    <xf numFmtId="0" fontId="26" fillId="36" borderId="23" xfId="47" applyNumberFormat="1" applyFont="1" applyFill="1" applyBorder="1" applyAlignment="1" applyProtection="1">
      <alignment horizontal="center" vertical="center" wrapText="1"/>
      <protection/>
    </xf>
    <xf numFmtId="0" fontId="26" fillId="36" borderId="24" xfId="47" applyNumberFormat="1" applyFont="1" applyFill="1" applyBorder="1" applyAlignment="1" applyProtection="1">
      <alignment horizontal="center" vertical="center" wrapText="1"/>
      <protection/>
    </xf>
    <xf numFmtId="0" fontId="26" fillId="36" borderId="1" xfId="48" applyNumberFormat="1" applyFont="1" applyFill="1" applyProtection="1">
      <alignment horizontal="center" vertical="center" wrapText="1"/>
      <protection/>
    </xf>
    <xf numFmtId="0" fontId="26" fillId="36" borderId="1" xfId="48" applyFont="1" applyFill="1">
      <alignment horizontal="center" vertical="center" wrapText="1"/>
      <protection/>
    </xf>
    <xf numFmtId="0" fontId="26" fillId="36" borderId="13" xfId="48" applyFont="1" applyFill="1" applyBorder="1">
      <alignment horizontal="center" vertical="center" wrapText="1"/>
      <protection/>
    </xf>
    <xf numFmtId="4" fontId="26" fillId="36" borderId="15" xfId="41" applyNumberFormat="1" applyFont="1" applyFill="1" applyBorder="1" applyAlignment="1" applyProtection="1">
      <alignment horizontal="center" vertical="center" wrapText="1"/>
      <protection/>
    </xf>
    <xf numFmtId="4" fontId="26" fillId="36" borderId="16" xfId="41" applyNumberFormat="1" applyFont="1" applyFill="1" applyBorder="1" applyAlignment="1" applyProtection="1">
      <alignment horizontal="center" vertical="center" wrapText="1"/>
      <protection/>
    </xf>
    <xf numFmtId="0" fontId="25" fillId="36" borderId="0" xfId="59" applyNumberFormat="1" applyFont="1" applyFill="1" applyProtection="1">
      <alignment horizontal="right"/>
      <protection/>
    </xf>
    <xf numFmtId="0" fontId="25" fillId="36" borderId="0" xfId="59" applyFont="1" applyFill="1">
      <alignment horizontal="right"/>
      <protection/>
    </xf>
    <xf numFmtId="0" fontId="25" fillId="36" borderId="0" xfId="53" applyNumberFormat="1" applyFont="1" applyFill="1" applyProtection="1">
      <alignment horizontal="left" wrapText="1"/>
      <protection/>
    </xf>
    <xf numFmtId="0" fontId="25" fillId="36" borderId="0" xfId="53" applyFont="1" applyFill="1">
      <alignment horizontal="left" wrapText="1"/>
      <protection/>
    </xf>
    <xf numFmtId="1" fontId="26" fillId="36" borderId="1" xfId="49" applyNumberFormat="1" applyFont="1" applyFill="1" applyProtection="1">
      <alignment horizontal="left" vertical="top" shrinkToFit="1"/>
      <protection/>
    </xf>
    <xf numFmtId="1" fontId="26" fillId="36" borderId="1" xfId="49" applyFont="1" applyFill="1">
      <alignment horizontal="left" vertical="top" shrinkToFit="1"/>
      <protection/>
    </xf>
    <xf numFmtId="0" fontId="25" fillId="36" borderId="1" xfId="39" applyNumberFormat="1" applyFont="1" applyFill="1" applyProtection="1">
      <alignment horizontal="center" vertical="center" wrapText="1"/>
      <protection/>
    </xf>
    <xf numFmtId="0" fontId="25" fillId="36" borderId="1" xfId="39" applyFont="1" applyFill="1">
      <alignment horizontal="center" vertical="center" wrapText="1"/>
      <protection/>
    </xf>
    <xf numFmtId="0" fontId="26" fillId="36" borderId="1" xfId="42" applyNumberFormat="1" applyFont="1" applyFill="1" applyProtection="1">
      <alignment horizontal="center" vertical="center" wrapText="1"/>
      <protection/>
    </xf>
    <xf numFmtId="0" fontId="26" fillId="36" borderId="1" xfId="42" applyFont="1" applyFill="1">
      <alignment horizontal="center" vertical="center" wrapText="1"/>
      <protection/>
    </xf>
    <xf numFmtId="0" fontId="26" fillId="36" borderId="1" xfId="44" applyNumberFormat="1" applyFont="1" applyFill="1" applyProtection="1">
      <alignment horizontal="center" vertical="center" wrapText="1"/>
      <protection/>
    </xf>
    <xf numFmtId="0" fontId="26" fillId="36" borderId="1" xfId="44" applyFont="1" applyFill="1">
      <alignment horizontal="center" vertical="center" wrapText="1"/>
      <protection/>
    </xf>
    <xf numFmtId="0" fontId="26" fillId="36" borderId="1" xfId="45" applyNumberFormat="1" applyFont="1" applyFill="1" applyProtection="1">
      <alignment horizontal="center" vertical="center" wrapText="1"/>
      <protection/>
    </xf>
    <xf numFmtId="0" fontId="26" fillId="36" borderId="1" xfId="45" applyFont="1" applyFill="1">
      <alignment horizontal="center" vertical="center" wrapText="1"/>
      <protection/>
    </xf>
    <xf numFmtId="0" fontId="26" fillId="36" borderId="1" xfId="46" applyNumberFormat="1" applyFont="1" applyFill="1" applyProtection="1">
      <alignment horizontal="center" vertical="center" wrapText="1"/>
      <protection/>
    </xf>
    <xf numFmtId="0" fontId="26" fillId="36" borderId="1" xfId="46" applyFont="1" applyFill="1">
      <alignment horizontal="center" vertical="center" wrapText="1"/>
      <protection/>
    </xf>
    <xf numFmtId="0" fontId="27" fillId="36" borderId="0" xfId="57" applyNumberFormat="1" applyFont="1" applyFill="1" applyProtection="1">
      <alignment horizontal="center" wrapText="1"/>
      <protection/>
    </xf>
    <xf numFmtId="0" fontId="27" fillId="36" borderId="0" xfId="57" applyFont="1" applyFill="1">
      <alignment horizontal="center" wrapText="1"/>
      <protection/>
    </xf>
    <xf numFmtId="0" fontId="27" fillId="36" borderId="0" xfId="58" applyNumberFormat="1" applyFont="1" applyFill="1" applyProtection="1">
      <alignment horizontal="center"/>
      <protection/>
    </xf>
    <xf numFmtId="0" fontId="27" fillId="36" borderId="0" xfId="58" applyFont="1" applyFill="1">
      <alignment horizontal="center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2"/>
  <sheetViews>
    <sheetView showGridLines="0" showZeros="0" tabSelected="1" view="pageBreakPreview" zoomScaleSheetLayoutView="100" workbookViewId="0" topLeftCell="B1">
      <pane ySplit="9" topLeftCell="A10" activePane="bottomLeft" state="frozen"/>
      <selection pane="topLeft" activeCell="A1" sqref="A1"/>
      <selection pane="bottomLeft" activeCell="AP84" sqref="AP84"/>
    </sheetView>
  </sheetViews>
  <sheetFormatPr defaultColWidth="9.140625" defaultRowHeight="15" outlineLevelRow="4"/>
  <cols>
    <col min="1" max="1" width="9.140625" style="2" hidden="1" customWidth="1"/>
    <col min="2" max="2" width="47.7109375" style="2" customWidth="1"/>
    <col min="3" max="3" width="21.7109375" style="2" customWidth="1"/>
    <col min="4" max="16" width="9.140625" style="2" hidden="1" customWidth="1"/>
    <col min="17" max="17" width="15.7109375" style="2" customWidth="1"/>
    <col min="18" max="25" width="9.140625" style="2" hidden="1" customWidth="1"/>
    <col min="26" max="26" width="15.7109375" style="2" customWidth="1"/>
    <col min="27" max="30" width="9.140625" style="2" hidden="1" customWidth="1"/>
    <col min="31" max="31" width="12.7109375" style="2" customWidth="1"/>
    <col min="32" max="35" width="9.140625" style="2" hidden="1" customWidth="1"/>
    <col min="36" max="36" width="13.28125" style="27" hidden="1" customWidth="1"/>
    <col min="37" max="37" width="11.421875" style="21" hidden="1" customWidth="1"/>
    <col min="38" max="16384" width="9.140625" style="2" customWidth="1"/>
  </cols>
  <sheetData>
    <row r="1" spans="1:36" ht="2.25" customHeight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24"/>
    </row>
    <row r="2" spans="1:36" ht="15" hidden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24"/>
    </row>
    <row r="3" spans="1:36" ht="15" hidden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24"/>
    </row>
    <row r="4" spans="1:36" ht="15" hidden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24"/>
    </row>
    <row r="5" spans="1:36" ht="66" customHeight="1">
      <c r="A5" s="76" t="s">
        <v>197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3"/>
      <c r="AI5" s="3"/>
      <c r="AJ5" s="24"/>
    </row>
    <row r="6" spans="1:36" ht="15.75">
      <c r="A6" s="78" t="s">
        <v>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4"/>
      <c r="AI6" s="4"/>
      <c r="AJ6" s="24"/>
    </row>
    <row r="7" spans="1:36" ht="15">
      <c r="A7" s="60" t="s">
        <v>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24"/>
    </row>
    <row r="8" spans="1:37" ht="15" customHeight="1">
      <c r="A8" s="66" t="s">
        <v>2</v>
      </c>
      <c r="B8" s="68" t="s">
        <v>3</v>
      </c>
      <c r="C8" s="70" t="s">
        <v>4</v>
      </c>
      <c r="D8" s="72" t="s">
        <v>2</v>
      </c>
      <c r="E8" s="74" t="s">
        <v>2</v>
      </c>
      <c r="F8" s="55" t="s">
        <v>5</v>
      </c>
      <c r="G8" s="56"/>
      <c r="H8" s="56"/>
      <c r="I8" s="55" t="s">
        <v>6</v>
      </c>
      <c r="J8" s="56"/>
      <c r="K8" s="56"/>
      <c r="L8" s="45" t="s">
        <v>2</v>
      </c>
      <c r="M8" s="45" t="s">
        <v>2</v>
      </c>
      <c r="N8" s="45" t="s">
        <v>2</v>
      </c>
      <c r="O8" s="45" t="s">
        <v>2</v>
      </c>
      <c r="P8" s="45" t="s">
        <v>2</v>
      </c>
      <c r="Q8" s="45" t="s">
        <v>7</v>
      </c>
      <c r="R8" s="45" t="s">
        <v>2</v>
      </c>
      <c r="S8" s="45" t="s">
        <v>2</v>
      </c>
      <c r="T8" s="45" t="s">
        <v>2</v>
      </c>
      <c r="U8" s="45" t="s">
        <v>2</v>
      </c>
      <c r="V8" s="45" t="s">
        <v>2</v>
      </c>
      <c r="W8" s="45" t="s">
        <v>2</v>
      </c>
      <c r="X8" s="47" t="s">
        <v>216</v>
      </c>
      <c r="Y8" s="48"/>
      <c r="Z8" s="49"/>
      <c r="AA8" s="55" t="s">
        <v>8</v>
      </c>
      <c r="AB8" s="56"/>
      <c r="AC8" s="56"/>
      <c r="AD8" s="12" t="s">
        <v>2</v>
      </c>
      <c r="AE8" s="53" t="s">
        <v>11</v>
      </c>
      <c r="AF8" s="55" t="s">
        <v>9</v>
      </c>
      <c r="AG8" s="56"/>
      <c r="AH8" s="55" t="s">
        <v>10</v>
      </c>
      <c r="AI8" s="57"/>
      <c r="AJ8" s="58" t="s">
        <v>198</v>
      </c>
      <c r="AK8" s="43" t="s">
        <v>199</v>
      </c>
    </row>
    <row r="9" spans="1:37" ht="46.5" customHeight="1">
      <c r="A9" s="67"/>
      <c r="B9" s="69"/>
      <c r="C9" s="71"/>
      <c r="D9" s="73"/>
      <c r="E9" s="75"/>
      <c r="F9" s="13" t="s">
        <v>2</v>
      </c>
      <c r="G9" s="13" t="s">
        <v>2</v>
      </c>
      <c r="H9" s="13" t="s">
        <v>2</v>
      </c>
      <c r="I9" s="13" t="s">
        <v>2</v>
      </c>
      <c r="J9" s="13" t="s">
        <v>2</v>
      </c>
      <c r="K9" s="13" t="s">
        <v>2</v>
      </c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50"/>
      <c r="Y9" s="51"/>
      <c r="Z9" s="52"/>
      <c r="AA9" s="13" t="s">
        <v>2</v>
      </c>
      <c r="AB9" s="13" t="s">
        <v>2</v>
      </c>
      <c r="AC9" s="13" t="s">
        <v>2</v>
      </c>
      <c r="AD9" s="13"/>
      <c r="AE9" s="54"/>
      <c r="AF9" s="13" t="s">
        <v>2</v>
      </c>
      <c r="AG9" s="13" t="s">
        <v>2</v>
      </c>
      <c r="AH9" s="13" t="s">
        <v>2</v>
      </c>
      <c r="AI9" s="14" t="s">
        <v>2</v>
      </c>
      <c r="AJ9" s="59"/>
      <c r="AK9" s="44"/>
    </row>
    <row r="10" spans="1:37" ht="15">
      <c r="A10" s="5" t="s">
        <v>12</v>
      </c>
      <c r="B10" s="15" t="s">
        <v>13</v>
      </c>
      <c r="C10" s="16" t="s">
        <v>12</v>
      </c>
      <c r="D10" s="16"/>
      <c r="E10" s="16"/>
      <c r="F10" s="17"/>
      <c r="G10" s="16"/>
      <c r="H10" s="16"/>
      <c r="I10" s="16"/>
      <c r="J10" s="16"/>
      <c r="K10" s="16"/>
      <c r="L10" s="16"/>
      <c r="M10" s="16"/>
      <c r="N10" s="16"/>
      <c r="O10" s="18">
        <v>93631200</v>
      </c>
      <c r="P10" s="18">
        <v>0</v>
      </c>
      <c r="Q10" s="18">
        <f>Q11+Q17+Q22+Q32+Q36+Q38+Q45+Q54+Q59+Q62+Q65+Q76</f>
        <v>93631200</v>
      </c>
      <c r="R10" s="18">
        <f aca="true" t="shared" si="0" ref="R10:Z10">R11+R17+R22+R32+R36+R38+R45+R54+R59+R62+R65+R76</f>
        <v>93631200</v>
      </c>
      <c r="S10" s="18">
        <f t="shared" si="0"/>
        <v>93631200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 t="shared" si="0"/>
        <v>0</v>
      </c>
      <c r="Y10" s="18">
        <f t="shared" si="0"/>
        <v>19294916.28</v>
      </c>
      <c r="Z10" s="18">
        <f t="shared" si="0"/>
        <v>20863960.57</v>
      </c>
      <c r="AA10" s="18">
        <v>0</v>
      </c>
      <c r="AB10" s="18">
        <v>19294916.28</v>
      </c>
      <c r="AC10" s="18">
        <v>19294916.28</v>
      </c>
      <c r="AD10" s="18">
        <v>19294916.28</v>
      </c>
      <c r="AE10" s="19">
        <f>Z10/Q10</f>
        <v>0.222831284550449</v>
      </c>
      <c r="AF10" s="18">
        <v>74336283.72</v>
      </c>
      <c r="AG10" s="19">
        <v>0.2060735767564658</v>
      </c>
      <c r="AH10" s="18">
        <v>0</v>
      </c>
      <c r="AI10" s="20"/>
      <c r="AJ10" s="18">
        <f>AJ11+AJ17+AJ22+AJ32+AJ36+AJ38+AJ45+AJ54+AJ59+AJ62+AJ65+AJ76</f>
        <v>19832780.430000003</v>
      </c>
      <c r="AK10" s="23">
        <f>Z10/AJ10</f>
        <v>1.0519937254203744</v>
      </c>
    </row>
    <row r="11" spans="1:37" ht="15" outlineLevel="1">
      <c r="A11" s="5" t="s">
        <v>14</v>
      </c>
      <c r="B11" s="15" t="s">
        <v>15</v>
      </c>
      <c r="C11" s="16" t="s">
        <v>14</v>
      </c>
      <c r="D11" s="16"/>
      <c r="E11" s="16"/>
      <c r="F11" s="17"/>
      <c r="G11" s="16"/>
      <c r="H11" s="16"/>
      <c r="I11" s="16"/>
      <c r="J11" s="16"/>
      <c r="K11" s="16"/>
      <c r="L11" s="16"/>
      <c r="M11" s="16"/>
      <c r="N11" s="16"/>
      <c r="O11" s="18">
        <v>75804000</v>
      </c>
      <c r="P11" s="18">
        <v>0</v>
      </c>
      <c r="Q11" s="18">
        <f>Q12</f>
        <v>75804000</v>
      </c>
      <c r="R11" s="18">
        <f aca="true" t="shared" si="1" ref="R11:Z11">R12</f>
        <v>75804000</v>
      </c>
      <c r="S11" s="18">
        <f t="shared" si="1"/>
        <v>75804000</v>
      </c>
      <c r="T11" s="18">
        <f t="shared" si="1"/>
        <v>0</v>
      </c>
      <c r="U11" s="18">
        <f t="shared" si="1"/>
        <v>0</v>
      </c>
      <c r="V11" s="18">
        <f t="shared" si="1"/>
        <v>0</v>
      </c>
      <c r="W11" s="18">
        <f t="shared" si="1"/>
        <v>0</v>
      </c>
      <c r="X11" s="18">
        <f t="shared" si="1"/>
        <v>0</v>
      </c>
      <c r="Y11" s="18">
        <f t="shared" si="1"/>
        <v>15665329.07</v>
      </c>
      <c r="Z11" s="18">
        <f t="shared" si="1"/>
        <v>16839856.020000003</v>
      </c>
      <c r="AA11" s="18">
        <v>0</v>
      </c>
      <c r="AB11" s="18">
        <v>15665329.07</v>
      </c>
      <c r="AC11" s="18">
        <v>15665329.07</v>
      </c>
      <c r="AD11" s="18">
        <v>15665329.07</v>
      </c>
      <c r="AE11" s="19">
        <f aca="true" t="shared" si="2" ref="AE11:AE65">Z11/Q11</f>
        <v>0.22214996596485678</v>
      </c>
      <c r="AF11" s="18">
        <v>60138670.93</v>
      </c>
      <c r="AG11" s="19">
        <v>0.20665570510790987</v>
      </c>
      <c r="AH11" s="18">
        <v>0</v>
      </c>
      <c r="AI11" s="20"/>
      <c r="AJ11" s="26">
        <f>AJ12</f>
        <v>15580159.110000001</v>
      </c>
      <c r="AK11" s="23">
        <f aca="true" t="shared" si="3" ref="AK11:AK65">Z11/AJ11</f>
        <v>1.080852634501754</v>
      </c>
    </row>
    <row r="12" spans="1:37" ht="15" outlineLevel="3">
      <c r="A12" s="5" t="s">
        <v>16</v>
      </c>
      <c r="B12" s="15" t="s">
        <v>17</v>
      </c>
      <c r="C12" s="16" t="s">
        <v>16</v>
      </c>
      <c r="D12" s="16"/>
      <c r="E12" s="16"/>
      <c r="F12" s="17"/>
      <c r="G12" s="16"/>
      <c r="H12" s="16"/>
      <c r="I12" s="16"/>
      <c r="J12" s="16"/>
      <c r="K12" s="16"/>
      <c r="L12" s="16"/>
      <c r="M12" s="16"/>
      <c r="N12" s="16"/>
      <c r="O12" s="18">
        <v>75804000</v>
      </c>
      <c r="P12" s="18">
        <v>0</v>
      </c>
      <c r="Q12" s="18">
        <f>Q13+Q14+Q15+Q16</f>
        <v>75804000</v>
      </c>
      <c r="R12" s="18">
        <f aca="true" t="shared" si="4" ref="R12:Z12">R13+R14+R15+R16</f>
        <v>75804000</v>
      </c>
      <c r="S12" s="18">
        <f t="shared" si="4"/>
        <v>75804000</v>
      </c>
      <c r="T12" s="18">
        <f t="shared" si="4"/>
        <v>0</v>
      </c>
      <c r="U12" s="18">
        <f t="shared" si="4"/>
        <v>0</v>
      </c>
      <c r="V12" s="18">
        <f t="shared" si="4"/>
        <v>0</v>
      </c>
      <c r="W12" s="18">
        <f t="shared" si="4"/>
        <v>0</v>
      </c>
      <c r="X12" s="18">
        <f t="shared" si="4"/>
        <v>0</v>
      </c>
      <c r="Y12" s="18">
        <f t="shared" si="4"/>
        <v>15665329.07</v>
      </c>
      <c r="Z12" s="18">
        <f t="shared" si="4"/>
        <v>16839856.020000003</v>
      </c>
      <c r="AA12" s="18">
        <v>0</v>
      </c>
      <c r="AB12" s="18">
        <v>15665329.07</v>
      </c>
      <c r="AC12" s="18">
        <v>15665329.07</v>
      </c>
      <c r="AD12" s="18">
        <v>15665329.07</v>
      </c>
      <c r="AE12" s="19">
        <f t="shared" si="2"/>
        <v>0.22214996596485678</v>
      </c>
      <c r="AF12" s="18">
        <v>60138670.93</v>
      </c>
      <c r="AG12" s="19">
        <v>0.20665570510790987</v>
      </c>
      <c r="AH12" s="18">
        <v>0</v>
      </c>
      <c r="AI12" s="20"/>
      <c r="AJ12" s="18">
        <f>AJ13+AJ14+AJ15+AJ16</f>
        <v>15580159.110000001</v>
      </c>
      <c r="AK12" s="23">
        <f t="shared" si="3"/>
        <v>1.080852634501754</v>
      </c>
    </row>
    <row r="13" spans="1:37" ht="89.25" outlineLevel="4">
      <c r="A13" s="5" t="s">
        <v>18</v>
      </c>
      <c r="B13" s="6" t="s">
        <v>19</v>
      </c>
      <c r="C13" s="5" t="s">
        <v>18</v>
      </c>
      <c r="D13" s="5"/>
      <c r="E13" s="5"/>
      <c r="F13" s="7"/>
      <c r="G13" s="5"/>
      <c r="H13" s="5"/>
      <c r="I13" s="5"/>
      <c r="J13" s="5"/>
      <c r="K13" s="5"/>
      <c r="L13" s="5"/>
      <c r="M13" s="5"/>
      <c r="N13" s="5"/>
      <c r="O13" s="8">
        <v>75214000</v>
      </c>
      <c r="P13" s="8">
        <v>0</v>
      </c>
      <c r="Q13" s="8">
        <v>75214000</v>
      </c>
      <c r="R13" s="8">
        <v>75214000</v>
      </c>
      <c r="S13" s="8">
        <v>75214000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15549456.94</v>
      </c>
      <c r="Z13" s="8">
        <v>16698670.38</v>
      </c>
      <c r="AA13" s="8">
        <v>0</v>
      </c>
      <c r="AB13" s="8">
        <v>15549456.94</v>
      </c>
      <c r="AC13" s="8">
        <v>15549456.94</v>
      </c>
      <c r="AD13" s="8">
        <v>15549456.94</v>
      </c>
      <c r="AE13" s="9">
        <f t="shared" si="2"/>
        <v>0.22201545430372005</v>
      </c>
      <c r="AF13" s="8">
        <v>59664543.06</v>
      </c>
      <c r="AG13" s="9">
        <v>0.20673620522775016</v>
      </c>
      <c r="AH13" s="8">
        <v>0</v>
      </c>
      <c r="AI13" s="11"/>
      <c r="AJ13" s="25">
        <v>15532920.22</v>
      </c>
      <c r="AK13" s="22">
        <f t="shared" si="3"/>
        <v>1.075050289545619</v>
      </c>
    </row>
    <row r="14" spans="1:37" ht="127.5" outlineLevel="4">
      <c r="A14" s="5" t="s">
        <v>20</v>
      </c>
      <c r="B14" s="6" t="s">
        <v>21</v>
      </c>
      <c r="C14" s="5" t="s">
        <v>20</v>
      </c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8">
        <v>350000</v>
      </c>
      <c r="P14" s="8">
        <v>0</v>
      </c>
      <c r="Q14" s="8">
        <v>350000</v>
      </c>
      <c r="R14" s="8">
        <v>350000</v>
      </c>
      <c r="S14" s="8">
        <v>350000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3599.14</v>
      </c>
      <c r="Z14" s="8">
        <v>3599.14</v>
      </c>
      <c r="AA14" s="8">
        <v>0</v>
      </c>
      <c r="AB14" s="8">
        <v>3599.14</v>
      </c>
      <c r="AC14" s="8">
        <v>3599.14</v>
      </c>
      <c r="AD14" s="8">
        <v>3599.14</v>
      </c>
      <c r="AE14" s="9">
        <f t="shared" si="2"/>
        <v>0.010283257142857143</v>
      </c>
      <c r="AF14" s="8">
        <v>346400.86</v>
      </c>
      <c r="AG14" s="9">
        <v>0.010283257142857143</v>
      </c>
      <c r="AH14" s="8">
        <v>0</v>
      </c>
      <c r="AI14" s="11"/>
      <c r="AJ14" s="25">
        <v>137480.67</v>
      </c>
      <c r="AK14" s="22">
        <f t="shared" si="3"/>
        <v>0.026179243962078446</v>
      </c>
    </row>
    <row r="15" spans="1:37" ht="51" outlineLevel="4">
      <c r="A15" s="5" t="s">
        <v>22</v>
      </c>
      <c r="B15" s="6" t="s">
        <v>23</v>
      </c>
      <c r="C15" s="5" t="s">
        <v>22</v>
      </c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>
        <v>240000</v>
      </c>
      <c r="P15" s="8">
        <v>0</v>
      </c>
      <c r="Q15" s="8">
        <v>240000</v>
      </c>
      <c r="R15" s="8">
        <v>240000</v>
      </c>
      <c r="S15" s="8">
        <v>240000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112256.19</v>
      </c>
      <c r="Z15" s="8">
        <v>137569.7</v>
      </c>
      <c r="AA15" s="8">
        <v>0</v>
      </c>
      <c r="AB15" s="8">
        <v>112256.19</v>
      </c>
      <c r="AC15" s="8">
        <v>112256.19</v>
      </c>
      <c r="AD15" s="8">
        <v>112256.19</v>
      </c>
      <c r="AE15" s="9">
        <f t="shared" si="2"/>
        <v>0.5732070833333334</v>
      </c>
      <c r="AF15" s="8">
        <v>127743.81</v>
      </c>
      <c r="AG15" s="9">
        <v>0.467734125</v>
      </c>
      <c r="AH15" s="8">
        <v>0</v>
      </c>
      <c r="AI15" s="11"/>
      <c r="AJ15" s="25">
        <v>-90250.95</v>
      </c>
      <c r="AK15" s="22">
        <f t="shared" si="3"/>
        <v>-1.524301960256374</v>
      </c>
    </row>
    <row r="16" spans="1:37" ht="51" outlineLevel="4">
      <c r="A16" s="5" t="s">
        <v>24</v>
      </c>
      <c r="B16" s="6" t="s">
        <v>25</v>
      </c>
      <c r="C16" s="5" t="s">
        <v>24</v>
      </c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16.8</v>
      </c>
      <c r="Z16" s="8">
        <v>16.8</v>
      </c>
      <c r="AA16" s="8">
        <v>0</v>
      </c>
      <c r="AB16" s="8">
        <v>16.8</v>
      </c>
      <c r="AC16" s="8">
        <v>16.8</v>
      </c>
      <c r="AD16" s="8">
        <v>16.8</v>
      </c>
      <c r="AE16" s="9" t="e">
        <f t="shared" si="2"/>
        <v>#DIV/0!</v>
      </c>
      <c r="AF16" s="8">
        <v>-16.8</v>
      </c>
      <c r="AG16" s="9"/>
      <c r="AH16" s="8">
        <v>0</v>
      </c>
      <c r="AI16" s="11"/>
      <c r="AJ16" s="25">
        <v>9.17</v>
      </c>
      <c r="AK16" s="22">
        <f t="shared" si="3"/>
        <v>1.8320610687022902</v>
      </c>
    </row>
    <row r="17" spans="1:37" ht="38.25" outlineLevel="1">
      <c r="A17" s="5" t="s">
        <v>26</v>
      </c>
      <c r="B17" s="15" t="s">
        <v>27</v>
      </c>
      <c r="C17" s="16" t="s">
        <v>26</v>
      </c>
      <c r="D17" s="16"/>
      <c r="E17" s="16"/>
      <c r="F17" s="17"/>
      <c r="G17" s="16"/>
      <c r="H17" s="16"/>
      <c r="I17" s="16"/>
      <c r="J17" s="16"/>
      <c r="K17" s="16"/>
      <c r="L17" s="16"/>
      <c r="M17" s="16"/>
      <c r="N17" s="16"/>
      <c r="O17" s="18">
        <v>3847700</v>
      </c>
      <c r="P17" s="18">
        <v>0</v>
      </c>
      <c r="Q17" s="18">
        <f>Q18+Q19+Q20+Q21</f>
        <v>3847700</v>
      </c>
      <c r="R17" s="18">
        <f aca="true" t="shared" si="5" ref="R17:Z17">R18+R19+R20+R21</f>
        <v>3847700</v>
      </c>
      <c r="S17" s="18">
        <f t="shared" si="5"/>
        <v>3847700</v>
      </c>
      <c r="T17" s="18">
        <f t="shared" si="5"/>
        <v>0</v>
      </c>
      <c r="U17" s="18">
        <f t="shared" si="5"/>
        <v>0</v>
      </c>
      <c r="V17" s="18">
        <f t="shared" si="5"/>
        <v>0</v>
      </c>
      <c r="W17" s="18">
        <f t="shared" si="5"/>
        <v>0</v>
      </c>
      <c r="X17" s="18">
        <f t="shared" si="5"/>
        <v>0</v>
      </c>
      <c r="Y17" s="18">
        <f t="shared" si="5"/>
        <v>608479.24</v>
      </c>
      <c r="Z17" s="18">
        <f t="shared" si="5"/>
        <v>890466.02</v>
      </c>
      <c r="AA17" s="18">
        <v>0</v>
      </c>
      <c r="AB17" s="18">
        <v>608479.24</v>
      </c>
      <c r="AC17" s="18">
        <v>608479.24</v>
      </c>
      <c r="AD17" s="18">
        <v>608479.24</v>
      </c>
      <c r="AE17" s="19">
        <f t="shared" si="2"/>
        <v>0.2314281310913013</v>
      </c>
      <c r="AF17" s="18">
        <v>3239220.76</v>
      </c>
      <c r="AG17" s="19">
        <v>0.15814102970605817</v>
      </c>
      <c r="AH17" s="18">
        <v>0</v>
      </c>
      <c r="AI17" s="20"/>
      <c r="AJ17" s="18">
        <f>AJ18+AJ19+AJ20+AJ21</f>
        <v>971391.71</v>
      </c>
      <c r="AK17" s="23">
        <f t="shared" si="3"/>
        <v>0.9166909814373442</v>
      </c>
    </row>
    <row r="18" spans="1:37" ht="114.75" outlineLevel="4">
      <c r="A18" s="5" t="s">
        <v>28</v>
      </c>
      <c r="B18" s="6" t="s">
        <v>29</v>
      </c>
      <c r="C18" s="5" t="s">
        <v>28</v>
      </c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8">
        <v>1550000</v>
      </c>
      <c r="P18" s="8">
        <v>0</v>
      </c>
      <c r="Q18" s="8">
        <v>1550000</v>
      </c>
      <c r="R18" s="8">
        <v>1550000</v>
      </c>
      <c r="S18" s="8">
        <v>1550000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277407.48</v>
      </c>
      <c r="Z18" s="8">
        <v>404111.58</v>
      </c>
      <c r="AA18" s="8">
        <v>0</v>
      </c>
      <c r="AB18" s="8">
        <v>277407.48</v>
      </c>
      <c r="AC18" s="8">
        <v>277407.48</v>
      </c>
      <c r="AD18" s="8">
        <v>277407.48</v>
      </c>
      <c r="AE18" s="9">
        <f t="shared" si="2"/>
        <v>0.2607171483870968</v>
      </c>
      <c r="AF18" s="8">
        <v>1272592.52</v>
      </c>
      <c r="AG18" s="9">
        <v>0.17897256774193548</v>
      </c>
      <c r="AH18" s="8">
        <v>0</v>
      </c>
      <c r="AI18" s="11"/>
      <c r="AJ18" s="25">
        <v>426725.43</v>
      </c>
      <c r="AK18" s="22">
        <f t="shared" si="3"/>
        <v>0.9470060877318701</v>
      </c>
    </row>
    <row r="19" spans="1:37" ht="140.25" outlineLevel="4">
      <c r="A19" s="5" t="s">
        <v>30</v>
      </c>
      <c r="B19" s="6" t="s">
        <v>31</v>
      </c>
      <c r="C19" s="5" t="s">
        <v>30</v>
      </c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>
        <v>12000</v>
      </c>
      <c r="P19" s="8">
        <v>0</v>
      </c>
      <c r="Q19" s="8">
        <v>12000</v>
      </c>
      <c r="R19" s="8">
        <v>12000</v>
      </c>
      <c r="S19" s="8">
        <v>12000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1748.91</v>
      </c>
      <c r="Z19" s="8">
        <v>2634.42</v>
      </c>
      <c r="AA19" s="8">
        <v>0</v>
      </c>
      <c r="AB19" s="8">
        <v>1748.91</v>
      </c>
      <c r="AC19" s="8">
        <v>1748.91</v>
      </c>
      <c r="AD19" s="8">
        <v>1748.91</v>
      </c>
      <c r="AE19" s="9">
        <f t="shared" si="2"/>
        <v>0.219535</v>
      </c>
      <c r="AF19" s="8">
        <v>10251.09</v>
      </c>
      <c r="AG19" s="9">
        <v>0.1457425</v>
      </c>
      <c r="AH19" s="8">
        <v>0</v>
      </c>
      <c r="AI19" s="11"/>
      <c r="AJ19" s="25">
        <v>2981.54</v>
      </c>
      <c r="AK19" s="22">
        <f t="shared" si="3"/>
        <v>0.8835769434587495</v>
      </c>
    </row>
    <row r="20" spans="1:37" ht="127.5" outlineLevel="4">
      <c r="A20" s="5" t="s">
        <v>32</v>
      </c>
      <c r="B20" s="6" t="s">
        <v>33</v>
      </c>
      <c r="C20" s="5" t="s">
        <v>32</v>
      </c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>
        <v>2285700</v>
      </c>
      <c r="P20" s="8">
        <v>0</v>
      </c>
      <c r="Q20" s="8">
        <v>2285700</v>
      </c>
      <c r="R20" s="8">
        <v>2285700</v>
      </c>
      <c r="S20" s="8">
        <v>2285700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392180.06</v>
      </c>
      <c r="Z20" s="8">
        <v>567192.1</v>
      </c>
      <c r="AA20" s="8">
        <v>0</v>
      </c>
      <c r="AB20" s="8">
        <v>392180.06</v>
      </c>
      <c r="AC20" s="8">
        <v>392180.06</v>
      </c>
      <c r="AD20" s="8">
        <v>392180.06</v>
      </c>
      <c r="AE20" s="9">
        <f t="shared" si="2"/>
        <v>0.2481480946755917</v>
      </c>
      <c r="AF20" s="8">
        <v>1893519.94</v>
      </c>
      <c r="AG20" s="9">
        <v>0.1715798486240539</v>
      </c>
      <c r="AH20" s="8">
        <v>0</v>
      </c>
      <c r="AI20" s="11"/>
      <c r="AJ20" s="25">
        <v>625667.54</v>
      </c>
      <c r="AK20" s="22">
        <f t="shared" si="3"/>
        <v>0.9065391182032553</v>
      </c>
    </row>
    <row r="21" spans="1:37" ht="114.75" outlineLevel="4">
      <c r="A21" s="5" t="s">
        <v>34</v>
      </c>
      <c r="B21" s="6" t="s">
        <v>35</v>
      </c>
      <c r="C21" s="5" t="s">
        <v>34</v>
      </c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-62857.21</v>
      </c>
      <c r="Z21" s="8">
        <v>-83472.08</v>
      </c>
      <c r="AA21" s="8">
        <v>0</v>
      </c>
      <c r="AB21" s="8">
        <v>-62857.21</v>
      </c>
      <c r="AC21" s="8">
        <v>-62857.21</v>
      </c>
      <c r="AD21" s="8">
        <v>-62857.21</v>
      </c>
      <c r="AE21" s="9" t="e">
        <f t="shared" si="2"/>
        <v>#DIV/0!</v>
      </c>
      <c r="AF21" s="8">
        <v>62857.21</v>
      </c>
      <c r="AG21" s="9"/>
      <c r="AH21" s="8">
        <v>0</v>
      </c>
      <c r="AI21" s="11"/>
      <c r="AJ21" s="25">
        <v>-83982.8</v>
      </c>
      <c r="AK21" s="22">
        <f t="shared" si="3"/>
        <v>0.993918754792648</v>
      </c>
    </row>
    <row r="22" spans="1:37" ht="15" outlineLevel="1">
      <c r="A22" s="5" t="s">
        <v>36</v>
      </c>
      <c r="B22" s="15" t="s">
        <v>37</v>
      </c>
      <c r="C22" s="16" t="s">
        <v>36</v>
      </c>
      <c r="D22" s="16"/>
      <c r="E22" s="16"/>
      <c r="F22" s="17"/>
      <c r="G22" s="16"/>
      <c r="H22" s="16"/>
      <c r="I22" s="16"/>
      <c r="J22" s="16"/>
      <c r="K22" s="16"/>
      <c r="L22" s="16"/>
      <c r="M22" s="16"/>
      <c r="N22" s="16"/>
      <c r="O22" s="18">
        <v>4938200</v>
      </c>
      <c r="P22" s="18">
        <v>0</v>
      </c>
      <c r="Q22" s="18">
        <f>Q23+Q26+Q28+Q30</f>
        <v>4938200</v>
      </c>
      <c r="R22" s="18">
        <f aca="true" t="shared" si="6" ref="R22:Y22">R23+R26+R28+R30</f>
        <v>4938200</v>
      </c>
      <c r="S22" s="18">
        <f t="shared" si="6"/>
        <v>4938200</v>
      </c>
      <c r="T22" s="18">
        <f t="shared" si="6"/>
        <v>0</v>
      </c>
      <c r="U22" s="18">
        <f t="shared" si="6"/>
        <v>0</v>
      </c>
      <c r="V22" s="18">
        <f t="shared" si="6"/>
        <v>0</v>
      </c>
      <c r="W22" s="18">
        <f t="shared" si="6"/>
        <v>0</v>
      </c>
      <c r="X22" s="18">
        <f t="shared" si="6"/>
        <v>0</v>
      </c>
      <c r="Y22" s="18">
        <f t="shared" si="6"/>
        <v>1366267.5299999998</v>
      </c>
      <c r="Z22" s="18">
        <f>Z23+Z26+Z28+Z30</f>
        <v>1406159.75</v>
      </c>
      <c r="AA22" s="18">
        <v>0</v>
      </c>
      <c r="AB22" s="18">
        <v>1366267.53</v>
      </c>
      <c r="AC22" s="18">
        <v>1366267.53</v>
      </c>
      <c r="AD22" s="18">
        <v>1366267.53</v>
      </c>
      <c r="AE22" s="19">
        <f t="shared" si="2"/>
        <v>0.28475147827143493</v>
      </c>
      <c r="AF22" s="18">
        <v>3571932.47</v>
      </c>
      <c r="AG22" s="19">
        <v>0.2766731865862055</v>
      </c>
      <c r="AH22" s="18">
        <v>0</v>
      </c>
      <c r="AI22" s="20"/>
      <c r="AJ22" s="18">
        <f>AJ23+AJ26+AJ28+AJ30</f>
        <v>1193342.78</v>
      </c>
      <c r="AK22" s="23">
        <f t="shared" si="3"/>
        <v>1.1783368312665368</v>
      </c>
    </row>
    <row r="23" spans="1:37" ht="38.25" outlineLevel="3">
      <c r="A23" s="5" t="s">
        <v>38</v>
      </c>
      <c r="B23" s="15" t="s">
        <v>39</v>
      </c>
      <c r="C23" s="16" t="s">
        <v>38</v>
      </c>
      <c r="D23" s="16"/>
      <c r="E23" s="16"/>
      <c r="F23" s="17"/>
      <c r="G23" s="16"/>
      <c r="H23" s="16"/>
      <c r="I23" s="16"/>
      <c r="J23" s="16"/>
      <c r="K23" s="16"/>
      <c r="L23" s="16"/>
      <c r="M23" s="16"/>
      <c r="N23" s="16"/>
      <c r="O23" s="18">
        <v>350000</v>
      </c>
      <c r="P23" s="18">
        <v>0</v>
      </c>
      <c r="Q23" s="18">
        <f>Q24+Q25</f>
        <v>350000</v>
      </c>
      <c r="R23" s="18">
        <f aca="true" t="shared" si="7" ref="R23:Z23">R24+R25</f>
        <v>350000</v>
      </c>
      <c r="S23" s="18">
        <f t="shared" si="7"/>
        <v>350000</v>
      </c>
      <c r="T23" s="18">
        <f t="shared" si="7"/>
        <v>0</v>
      </c>
      <c r="U23" s="18">
        <f t="shared" si="7"/>
        <v>0</v>
      </c>
      <c r="V23" s="18">
        <f t="shared" si="7"/>
        <v>0</v>
      </c>
      <c r="W23" s="18">
        <f t="shared" si="7"/>
        <v>0</v>
      </c>
      <c r="X23" s="18">
        <f t="shared" si="7"/>
        <v>0</v>
      </c>
      <c r="Y23" s="18">
        <f t="shared" si="7"/>
        <v>89863.23000000001</v>
      </c>
      <c r="Z23" s="18">
        <f t="shared" si="7"/>
        <v>115726.85</v>
      </c>
      <c r="AA23" s="18">
        <v>0</v>
      </c>
      <c r="AB23" s="18">
        <v>89863.23</v>
      </c>
      <c r="AC23" s="18">
        <v>89863.23</v>
      </c>
      <c r="AD23" s="18">
        <v>89863.23</v>
      </c>
      <c r="AE23" s="19">
        <f t="shared" si="2"/>
        <v>0.3306481428571429</v>
      </c>
      <c r="AF23" s="18">
        <v>260136.77</v>
      </c>
      <c r="AG23" s="19">
        <v>0.2567520857142857</v>
      </c>
      <c r="AH23" s="18">
        <v>0</v>
      </c>
      <c r="AI23" s="20"/>
      <c r="AJ23" s="18">
        <f>AJ24+AJ25</f>
        <v>0</v>
      </c>
      <c r="AK23" s="23" t="e">
        <f t="shared" si="3"/>
        <v>#DIV/0!</v>
      </c>
    </row>
    <row r="24" spans="1:37" ht="38.25" outlineLevel="4">
      <c r="A24" s="5" t="s">
        <v>40</v>
      </c>
      <c r="B24" s="6" t="s">
        <v>41</v>
      </c>
      <c r="C24" s="5" t="s">
        <v>40</v>
      </c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8">
        <v>300000</v>
      </c>
      <c r="P24" s="8">
        <v>0</v>
      </c>
      <c r="Q24" s="8">
        <v>300000</v>
      </c>
      <c r="R24" s="8">
        <v>300000</v>
      </c>
      <c r="S24" s="8">
        <v>300000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46595.68</v>
      </c>
      <c r="Z24" s="8">
        <v>50095.69</v>
      </c>
      <c r="AA24" s="8">
        <v>0</v>
      </c>
      <c r="AB24" s="8">
        <v>46595.68</v>
      </c>
      <c r="AC24" s="8">
        <v>46595.68</v>
      </c>
      <c r="AD24" s="8">
        <v>46595.68</v>
      </c>
      <c r="AE24" s="9">
        <f t="shared" si="2"/>
        <v>0.16698563333333333</v>
      </c>
      <c r="AF24" s="8">
        <v>253404.32</v>
      </c>
      <c r="AG24" s="9">
        <v>0.15531893333333333</v>
      </c>
      <c r="AH24" s="8">
        <v>0</v>
      </c>
      <c r="AI24" s="11"/>
      <c r="AJ24" s="25"/>
      <c r="AK24" s="22" t="e">
        <f t="shared" si="3"/>
        <v>#DIV/0!</v>
      </c>
    </row>
    <row r="25" spans="1:37" ht="63.75" outlineLevel="4">
      <c r="A25" s="5" t="s">
        <v>42</v>
      </c>
      <c r="B25" s="6" t="s">
        <v>43</v>
      </c>
      <c r="C25" s="5" t="s">
        <v>42</v>
      </c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8">
        <v>50000</v>
      </c>
      <c r="P25" s="8">
        <v>0</v>
      </c>
      <c r="Q25" s="8">
        <v>50000</v>
      </c>
      <c r="R25" s="8">
        <v>50000</v>
      </c>
      <c r="S25" s="8">
        <v>50000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43267.55</v>
      </c>
      <c r="Z25" s="8">
        <v>65631.16</v>
      </c>
      <c r="AA25" s="8">
        <v>0</v>
      </c>
      <c r="AB25" s="8">
        <v>43267.55</v>
      </c>
      <c r="AC25" s="8">
        <v>43267.55</v>
      </c>
      <c r="AD25" s="8">
        <v>43267.55</v>
      </c>
      <c r="AE25" s="9">
        <f t="shared" si="2"/>
        <v>1.3126232</v>
      </c>
      <c r="AF25" s="8">
        <v>6732.45</v>
      </c>
      <c r="AG25" s="9">
        <v>0.865351</v>
      </c>
      <c r="AH25" s="8">
        <v>0</v>
      </c>
      <c r="AI25" s="11"/>
      <c r="AJ25" s="25"/>
      <c r="AK25" s="22" t="e">
        <f t="shared" si="3"/>
        <v>#DIV/0!</v>
      </c>
    </row>
    <row r="26" spans="1:37" s="28" customFormat="1" ht="25.5" outlineLevel="3">
      <c r="A26" s="16" t="s">
        <v>44</v>
      </c>
      <c r="B26" s="15" t="s">
        <v>45</v>
      </c>
      <c r="C26" s="16" t="s">
        <v>44</v>
      </c>
      <c r="D26" s="16"/>
      <c r="E26" s="16"/>
      <c r="F26" s="17"/>
      <c r="G26" s="16"/>
      <c r="H26" s="16"/>
      <c r="I26" s="16"/>
      <c r="J26" s="16"/>
      <c r="K26" s="16"/>
      <c r="L26" s="16"/>
      <c r="M26" s="16"/>
      <c r="N26" s="16"/>
      <c r="O26" s="18">
        <v>3945000</v>
      </c>
      <c r="P26" s="18">
        <v>0</v>
      </c>
      <c r="Q26" s="18">
        <f>Q27</f>
        <v>3945000</v>
      </c>
      <c r="R26" s="18">
        <f aca="true" t="shared" si="8" ref="R26:Z26">R27</f>
        <v>3945000</v>
      </c>
      <c r="S26" s="18">
        <f t="shared" si="8"/>
        <v>3945000</v>
      </c>
      <c r="T26" s="18">
        <f t="shared" si="8"/>
        <v>0</v>
      </c>
      <c r="U26" s="18">
        <f t="shared" si="8"/>
        <v>0</v>
      </c>
      <c r="V26" s="18">
        <f t="shared" si="8"/>
        <v>0</v>
      </c>
      <c r="W26" s="18">
        <f t="shared" si="8"/>
        <v>0</v>
      </c>
      <c r="X26" s="18">
        <f t="shared" si="8"/>
        <v>0</v>
      </c>
      <c r="Y26" s="18">
        <f t="shared" si="8"/>
        <v>963291.44</v>
      </c>
      <c r="Z26" s="18">
        <f t="shared" si="8"/>
        <v>965085.44</v>
      </c>
      <c r="AA26" s="18">
        <v>0</v>
      </c>
      <c r="AB26" s="18">
        <v>963291.44</v>
      </c>
      <c r="AC26" s="18">
        <v>963291.44</v>
      </c>
      <c r="AD26" s="18">
        <v>963291.44</v>
      </c>
      <c r="AE26" s="19">
        <f t="shared" si="2"/>
        <v>0.24463509252217996</v>
      </c>
      <c r="AF26" s="18">
        <v>2981708.56</v>
      </c>
      <c r="AG26" s="19">
        <v>0.24418033967046895</v>
      </c>
      <c r="AH26" s="18">
        <v>0</v>
      </c>
      <c r="AI26" s="20"/>
      <c r="AJ26" s="26">
        <f>AJ27</f>
        <v>997744.47</v>
      </c>
      <c r="AK26" s="23">
        <f t="shared" si="3"/>
        <v>0.9672671400524023</v>
      </c>
    </row>
    <row r="27" spans="1:37" ht="25.5" outlineLevel="4">
      <c r="A27" s="5" t="s">
        <v>46</v>
      </c>
      <c r="B27" s="6" t="s">
        <v>47</v>
      </c>
      <c r="C27" s="5" t="s">
        <v>46</v>
      </c>
      <c r="D27" s="5"/>
      <c r="E27" s="5"/>
      <c r="F27" s="7"/>
      <c r="G27" s="5"/>
      <c r="H27" s="5"/>
      <c r="I27" s="5"/>
      <c r="J27" s="5"/>
      <c r="K27" s="5"/>
      <c r="L27" s="5"/>
      <c r="M27" s="5"/>
      <c r="N27" s="5"/>
      <c r="O27" s="8">
        <v>3945000</v>
      </c>
      <c r="P27" s="8">
        <v>0</v>
      </c>
      <c r="Q27" s="8">
        <v>3945000</v>
      </c>
      <c r="R27" s="8">
        <v>3945000</v>
      </c>
      <c r="S27" s="8">
        <v>3945000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963291.44</v>
      </c>
      <c r="Z27" s="8">
        <v>965085.44</v>
      </c>
      <c r="AA27" s="8">
        <v>0</v>
      </c>
      <c r="AB27" s="8">
        <v>963291.44</v>
      </c>
      <c r="AC27" s="8">
        <v>963291.44</v>
      </c>
      <c r="AD27" s="8">
        <v>963291.44</v>
      </c>
      <c r="AE27" s="9">
        <f t="shared" si="2"/>
        <v>0.24463509252217996</v>
      </c>
      <c r="AF27" s="8">
        <v>2981708.56</v>
      </c>
      <c r="AG27" s="9">
        <v>0.24418033967046895</v>
      </c>
      <c r="AH27" s="8">
        <v>0</v>
      </c>
      <c r="AI27" s="11"/>
      <c r="AJ27" s="25">
        <v>997744.47</v>
      </c>
      <c r="AK27" s="22">
        <f t="shared" si="3"/>
        <v>0.9672671400524023</v>
      </c>
    </row>
    <row r="28" spans="1:37" s="28" customFormat="1" ht="15" outlineLevel="3">
      <c r="A28" s="16" t="s">
        <v>48</v>
      </c>
      <c r="B28" s="15" t="s">
        <v>49</v>
      </c>
      <c r="C28" s="16" t="s">
        <v>48</v>
      </c>
      <c r="D28" s="16"/>
      <c r="E28" s="16"/>
      <c r="F28" s="17"/>
      <c r="G28" s="16"/>
      <c r="H28" s="16"/>
      <c r="I28" s="16"/>
      <c r="J28" s="16"/>
      <c r="K28" s="16"/>
      <c r="L28" s="16"/>
      <c r="M28" s="16"/>
      <c r="N28" s="16"/>
      <c r="O28" s="18">
        <v>616000</v>
      </c>
      <c r="P28" s="18">
        <v>0</v>
      </c>
      <c r="Q28" s="18">
        <f>Q29</f>
        <v>616000</v>
      </c>
      <c r="R28" s="18">
        <f aca="true" t="shared" si="9" ref="R28:Z28">R29</f>
        <v>616000</v>
      </c>
      <c r="S28" s="18">
        <f t="shared" si="9"/>
        <v>616000</v>
      </c>
      <c r="T28" s="18">
        <f t="shared" si="9"/>
        <v>0</v>
      </c>
      <c r="U28" s="18">
        <f t="shared" si="9"/>
        <v>0</v>
      </c>
      <c r="V28" s="18">
        <f t="shared" si="9"/>
        <v>0</v>
      </c>
      <c r="W28" s="18">
        <f t="shared" si="9"/>
        <v>0</v>
      </c>
      <c r="X28" s="18">
        <f t="shared" si="9"/>
        <v>0</v>
      </c>
      <c r="Y28" s="18">
        <f t="shared" si="9"/>
        <v>314824.86</v>
      </c>
      <c r="Z28" s="18">
        <f t="shared" si="9"/>
        <v>322761.46</v>
      </c>
      <c r="AA28" s="18">
        <v>0</v>
      </c>
      <c r="AB28" s="18">
        <v>314824.86</v>
      </c>
      <c r="AC28" s="18">
        <v>314824.86</v>
      </c>
      <c r="AD28" s="18">
        <v>314824.86</v>
      </c>
      <c r="AE28" s="19">
        <f t="shared" si="2"/>
        <v>0.5239634090909091</v>
      </c>
      <c r="AF28" s="18">
        <v>301175.14</v>
      </c>
      <c r="AG28" s="19">
        <v>0.5110793181818182</v>
      </c>
      <c r="AH28" s="18">
        <v>0</v>
      </c>
      <c r="AI28" s="20"/>
      <c r="AJ28" s="26">
        <f>AJ29</f>
        <v>186095.31</v>
      </c>
      <c r="AK28" s="23">
        <f t="shared" si="3"/>
        <v>1.7343879327211418</v>
      </c>
    </row>
    <row r="29" spans="1:37" ht="15" outlineLevel="4">
      <c r="A29" s="5" t="s">
        <v>50</v>
      </c>
      <c r="B29" s="6" t="s">
        <v>51</v>
      </c>
      <c r="C29" s="5" t="s">
        <v>50</v>
      </c>
      <c r="D29" s="5"/>
      <c r="E29" s="5"/>
      <c r="F29" s="7"/>
      <c r="G29" s="5"/>
      <c r="H29" s="5"/>
      <c r="I29" s="5"/>
      <c r="J29" s="5"/>
      <c r="K29" s="5"/>
      <c r="L29" s="5"/>
      <c r="M29" s="5"/>
      <c r="N29" s="5"/>
      <c r="O29" s="8">
        <v>616000</v>
      </c>
      <c r="P29" s="8">
        <v>0</v>
      </c>
      <c r="Q29" s="8">
        <v>616000</v>
      </c>
      <c r="R29" s="8">
        <v>616000</v>
      </c>
      <c r="S29" s="8">
        <v>616000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314824.86</v>
      </c>
      <c r="Z29" s="8">
        <v>322761.46</v>
      </c>
      <c r="AA29" s="8">
        <v>0</v>
      </c>
      <c r="AB29" s="8">
        <v>314824.86</v>
      </c>
      <c r="AC29" s="8">
        <v>314824.86</v>
      </c>
      <c r="AD29" s="8">
        <v>314824.86</v>
      </c>
      <c r="AE29" s="9">
        <f t="shared" si="2"/>
        <v>0.5239634090909091</v>
      </c>
      <c r="AF29" s="8">
        <v>301175.14</v>
      </c>
      <c r="AG29" s="9">
        <v>0.5110793181818182</v>
      </c>
      <c r="AH29" s="8">
        <v>0</v>
      </c>
      <c r="AI29" s="11"/>
      <c r="AJ29" s="25">
        <v>186095.31</v>
      </c>
      <c r="AK29" s="22">
        <f t="shared" si="3"/>
        <v>1.7343879327211418</v>
      </c>
    </row>
    <row r="30" spans="1:37" s="28" customFormat="1" ht="38.25" outlineLevel="3">
      <c r="A30" s="16" t="s">
        <v>52</v>
      </c>
      <c r="B30" s="15" t="s">
        <v>53</v>
      </c>
      <c r="C30" s="16" t="s">
        <v>52</v>
      </c>
      <c r="D30" s="16"/>
      <c r="E30" s="16"/>
      <c r="F30" s="17"/>
      <c r="G30" s="16"/>
      <c r="H30" s="16"/>
      <c r="I30" s="16"/>
      <c r="J30" s="16"/>
      <c r="K30" s="16"/>
      <c r="L30" s="16"/>
      <c r="M30" s="16"/>
      <c r="N30" s="16"/>
      <c r="O30" s="18">
        <v>27200</v>
      </c>
      <c r="P30" s="18">
        <v>0</v>
      </c>
      <c r="Q30" s="18">
        <f>Q31</f>
        <v>27200</v>
      </c>
      <c r="R30" s="18">
        <f aca="true" t="shared" si="10" ref="R30:Z30">R31</f>
        <v>27200</v>
      </c>
      <c r="S30" s="18">
        <f t="shared" si="10"/>
        <v>27200</v>
      </c>
      <c r="T30" s="18">
        <f t="shared" si="10"/>
        <v>0</v>
      </c>
      <c r="U30" s="18">
        <f t="shared" si="10"/>
        <v>0</v>
      </c>
      <c r="V30" s="18">
        <f t="shared" si="10"/>
        <v>0</v>
      </c>
      <c r="W30" s="18">
        <f t="shared" si="10"/>
        <v>0</v>
      </c>
      <c r="X30" s="18">
        <f t="shared" si="10"/>
        <v>0</v>
      </c>
      <c r="Y30" s="18">
        <f t="shared" si="10"/>
        <v>-1712</v>
      </c>
      <c r="Z30" s="18">
        <f t="shared" si="10"/>
        <v>2586</v>
      </c>
      <c r="AA30" s="18">
        <v>0</v>
      </c>
      <c r="AB30" s="18">
        <v>-1712</v>
      </c>
      <c r="AC30" s="18">
        <v>-1712</v>
      </c>
      <c r="AD30" s="18">
        <v>-1712</v>
      </c>
      <c r="AE30" s="19">
        <f t="shared" si="2"/>
        <v>0.09507352941176471</v>
      </c>
      <c r="AF30" s="18">
        <v>28912</v>
      </c>
      <c r="AG30" s="19">
        <v>-0.06294117647058824</v>
      </c>
      <c r="AH30" s="18">
        <v>0</v>
      </c>
      <c r="AI30" s="20"/>
      <c r="AJ30" s="26">
        <f>AJ31</f>
        <v>9503</v>
      </c>
      <c r="AK30" s="23">
        <f t="shared" si="3"/>
        <v>0.27212459223403135</v>
      </c>
    </row>
    <row r="31" spans="1:37" ht="38.25" outlineLevel="4">
      <c r="A31" s="5" t="s">
        <v>54</v>
      </c>
      <c r="B31" s="6" t="s">
        <v>55</v>
      </c>
      <c r="C31" s="5" t="s">
        <v>54</v>
      </c>
      <c r="D31" s="5"/>
      <c r="E31" s="5"/>
      <c r="F31" s="7"/>
      <c r="G31" s="5"/>
      <c r="H31" s="5"/>
      <c r="I31" s="5"/>
      <c r="J31" s="5"/>
      <c r="K31" s="5"/>
      <c r="L31" s="5"/>
      <c r="M31" s="5"/>
      <c r="N31" s="5"/>
      <c r="O31" s="8">
        <v>27200</v>
      </c>
      <c r="P31" s="8">
        <v>0</v>
      </c>
      <c r="Q31" s="8">
        <v>27200</v>
      </c>
      <c r="R31" s="8">
        <v>27200</v>
      </c>
      <c r="S31" s="8">
        <v>27200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-1712</v>
      </c>
      <c r="Z31" s="8">
        <v>2586</v>
      </c>
      <c r="AA31" s="8">
        <v>0</v>
      </c>
      <c r="AB31" s="8">
        <v>-1712</v>
      </c>
      <c r="AC31" s="8">
        <v>-1712</v>
      </c>
      <c r="AD31" s="8">
        <v>-1712</v>
      </c>
      <c r="AE31" s="9">
        <f t="shared" si="2"/>
        <v>0.09507352941176471</v>
      </c>
      <c r="AF31" s="8">
        <v>28912</v>
      </c>
      <c r="AG31" s="9">
        <v>-0.06294117647058824</v>
      </c>
      <c r="AH31" s="8">
        <v>0</v>
      </c>
      <c r="AI31" s="11"/>
      <c r="AJ31" s="25">
        <v>9503</v>
      </c>
      <c r="AK31" s="22">
        <f t="shared" si="3"/>
        <v>0.27212459223403135</v>
      </c>
    </row>
    <row r="32" spans="1:37" ht="15" outlineLevel="1">
      <c r="A32" s="5" t="s">
        <v>56</v>
      </c>
      <c r="B32" s="15" t="s">
        <v>57</v>
      </c>
      <c r="C32" s="16" t="s">
        <v>56</v>
      </c>
      <c r="D32" s="16"/>
      <c r="E32" s="16"/>
      <c r="F32" s="17"/>
      <c r="G32" s="16"/>
      <c r="H32" s="16"/>
      <c r="I32" s="16"/>
      <c r="J32" s="16"/>
      <c r="K32" s="16"/>
      <c r="L32" s="16"/>
      <c r="M32" s="16"/>
      <c r="N32" s="16"/>
      <c r="O32" s="18">
        <v>1044900</v>
      </c>
      <c r="P32" s="18">
        <v>0</v>
      </c>
      <c r="Q32" s="18">
        <f>Q33</f>
        <v>1044900</v>
      </c>
      <c r="R32" s="18">
        <f aca="true" t="shared" si="11" ref="R32:Z32">R33</f>
        <v>1044900</v>
      </c>
      <c r="S32" s="18">
        <f t="shared" si="11"/>
        <v>1044900</v>
      </c>
      <c r="T32" s="18">
        <f t="shared" si="11"/>
        <v>0</v>
      </c>
      <c r="U32" s="18">
        <f t="shared" si="11"/>
        <v>0</v>
      </c>
      <c r="V32" s="18">
        <f t="shared" si="11"/>
        <v>0</v>
      </c>
      <c r="W32" s="18">
        <f t="shared" si="11"/>
        <v>0</v>
      </c>
      <c r="X32" s="18">
        <f t="shared" si="11"/>
        <v>0</v>
      </c>
      <c r="Y32" s="18">
        <f t="shared" si="11"/>
        <v>137629.83</v>
      </c>
      <c r="Z32" s="18">
        <f t="shared" si="11"/>
        <v>140154.08</v>
      </c>
      <c r="AA32" s="18">
        <v>0</v>
      </c>
      <c r="AB32" s="18">
        <v>137629.83</v>
      </c>
      <c r="AC32" s="18">
        <v>137629.83</v>
      </c>
      <c r="AD32" s="18">
        <v>137629.83</v>
      </c>
      <c r="AE32" s="19">
        <f t="shared" si="2"/>
        <v>0.13413157239927265</v>
      </c>
      <c r="AF32" s="18">
        <v>907270.17</v>
      </c>
      <c r="AG32" s="19">
        <v>0.13171579098478323</v>
      </c>
      <c r="AH32" s="18">
        <v>0</v>
      </c>
      <c r="AI32" s="20"/>
      <c r="AJ32" s="26">
        <f>AJ33</f>
        <v>149977.12</v>
      </c>
      <c r="AK32" s="23">
        <f t="shared" si="3"/>
        <v>0.9345030762025567</v>
      </c>
    </row>
    <row r="33" spans="1:37" s="28" customFormat="1" ht="15" outlineLevel="3">
      <c r="A33" s="16" t="s">
        <v>58</v>
      </c>
      <c r="B33" s="15" t="s">
        <v>59</v>
      </c>
      <c r="C33" s="16" t="s">
        <v>58</v>
      </c>
      <c r="D33" s="16"/>
      <c r="E33" s="16"/>
      <c r="F33" s="17"/>
      <c r="G33" s="16"/>
      <c r="H33" s="16"/>
      <c r="I33" s="16"/>
      <c r="J33" s="16"/>
      <c r="K33" s="16"/>
      <c r="L33" s="16"/>
      <c r="M33" s="16"/>
      <c r="N33" s="16"/>
      <c r="O33" s="18">
        <v>1044900</v>
      </c>
      <c r="P33" s="18">
        <v>0</v>
      </c>
      <c r="Q33" s="18">
        <f>Q34+Q35</f>
        <v>1044900</v>
      </c>
      <c r="R33" s="18">
        <f aca="true" t="shared" si="12" ref="R33:Z33">R34+R35</f>
        <v>1044900</v>
      </c>
      <c r="S33" s="18">
        <f t="shared" si="12"/>
        <v>1044900</v>
      </c>
      <c r="T33" s="18">
        <f t="shared" si="12"/>
        <v>0</v>
      </c>
      <c r="U33" s="18">
        <f t="shared" si="12"/>
        <v>0</v>
      </c>
      <c r="V33" s="18">
        <f t="shared" si="12"/>
        <v>0</v>
      </c>
      <c r="W33" s="18">
        <f t="shared" si="12"/>
        <v>0</v>
      </c>
      <c r="X33" s="18">
        <f t="shared" si="12"/>
        <v>0</v>
      </c>
      <c r="Y33" s="18">
        <f t="shared" si="12"/>
        <v>137629.83</v>
      </c>
      <c r="Z33" s="18">
        <f t="shared" si="12"/>
        <v>140154.08</v>
      </c>
      <c r="AA33" s="18">
        <v>0</v>
      </c>
      <c r="AB33" s="18">
        <v>137629.83</v>
      </c>
      <c r="AC33" s="18">
        <v>137629.83</v>
      </c>
      <c r="AD33" s="18">
        <v>137629.83</v>
      </c>
      <c r="AE33" s="19">
        <f t="shared" si="2"/>
        <v>0.13413157239927265</v>
      </c>
      <c r="AF33" s="18">
        <v>907270.17</v>
      </c>
      <c r="AG33" s="19">
        <v>0.13171579098478323</v>
      </c>
      <c r="AH33" s="18">
        <v>0</v>
      </c>
      <c r="AI33" s="20"/>
      <c r="AJ33" s="26">
        <f>AJ34+AJ35</f>
        <v>149977.12</v>
      </c>
      <c r="AK33" s="23">
        <f t="shared" si="3"/>
        <v>0.9345030762025567</v>
      </c>
    </row>
    <row r="34" spans="1:37" ht="15" outlineLevel="4">
      <c r="A34" s="5" t="s">
        <v>60</v>
      </c>
      <c r="B34" s="6" t="s">
        <v>61</v>
      </c>
      <c r="C34" s="5" t="s">
        <v>60</v>
      </c>
      <c r="D34" s="5"/>
      <c r="E34" s="5"/>
      <c r="F34" s="7"/>
      <c r="G34" s="5"/>
      <c r="H34" s="5"/>
      <c r="I34" s="5"/>
      <c r="J34" s="5"/>
      <c r="K34" s="5"/>
      <c r="L34" s="5"/>
      <c r="M34" s="5"/>
      <c r="N34" s="5"/>
      <c r="O34" s="8">
        <v>170000</v>
      </c>
      <c r="P34" s="8">
        <v>0</v>
      </c>
      <c r="Q34" s="8">
        <v>170000</v>
      </c>
      <c r="R34" s="8">
        <v>170000</v>
      </c>
      <c r="S34" s="8">
        <v>170000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51233.38</v>
      </c>
      <c r="Z34" s="8">
        <v>51367.68</v>
      </c>
      <c r="AA34" s="8">
        <v>0</v>
      </c>
      <c r="AB34" s="8">
        <v>51233.38</v>
      </c>
      <c r="AC34" s="8">
        <v>51233.38</v>
      </c>
      <c r="AD34" s="8">
        <v>51233.38</v>
      </c>
      <c r="AE34" s="9">
        <f t="shared" si="2"/>
        <v>0.30216282352941176</v>
      </c>
      <c r="AF34" s="8">
        <v>118766.62</v>
      </c>
      <c r="AG34" s="9">
        <v>0.30137282352941175</v>
      </c>
      <c r="AH34" s="8">
        <v>0</v>
      </c>
      <c r="AI34" s="11"/>
      <c r="AJ34" s="25">
        <v>79197.27</v>
      </c>
      <c r="AK34" s="22">
        <f t="shared" si="3"/>
        <v>0.6486041753711965</v>
      </c>
    </row>
    <row r="35" spans="1:37" ht="15" outlineLevel="4">
      <c r="A35" s="5" t="s">
        <v>62</v>
      </c>
      <c r="B35" s="6" t="s">
        <v>63</v>
      </c>
      <c r="C35" s="5" t="s">
        <v>62</v>
      </c>
      <c r="D35" s="5"/>
      <c r="E35" s="5"/>
      <c r="F35" s="7"/>
      <c r="G35" s="5"/>
      <c r="H35" s="5"/>
      <c r="I35" s="5"/>
      <c r="J35" s="5"/>
      <c r="K35" s="5"/>
      <c r="L35" s="5"/>
      <c r="M35" s="5"/>
      <c r="N35" s="5"/>
      <c r="O35" s="8">
        <v>874900</v>
      </c>
      <c r="P35" s="8">
        <v>0</v>
      </c>
      <c r="Q35" s="8">
        <v>874900</v>
      </c>
      <c r="R35" s="8">
        <v>874900</v>
      </c>
      <c r="S35" s="8">
        <v>874900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86396.45</v>
      </c>
      <c r="Z35" s="8">
        <v>88786.4</v>
      </c>
      <c r="AA35" s="8">
        <v>0</v>
      </c>
      <c r="AB35" s="8">
        <v>86396.45</v>
      </c>
      <c r="AC35" s="8">
        <v>86396.45</v>
      </c>
      <c r="AD35" s="8">
        <v>86396.45</v>
      </c>
      <c r="AE35" s="9">
        <f t="shared" si="2"/>
        <v>0.101481769345068</v>
      </c>
      <c r="AF35" s="8">
        <v>788503.55</v>
      </c>
      <c r="AG35" s="9">
        <v>0.09875008572408275</v>
      </c>
      <c r="AH35" s="8">
        <v>0</v>
      </c>
      <c r="AI35" s="11"/>
      <c r="AJ35" s="25">
        <v>70779.85</v>
      </c>
      <c r="AK35" s="22">
        <f t="shared" si="3"/>
        <v>1.2544022062776339</v>
      </c>
    </row>
    <row r="36" spans="1:37" s="28" customFormat="1" ht="25.5" outlineLevel="1">
      <c r="A36" s="16" t="s">
        <v>64</v>
      </c>
      <c r="B36" s="15" t="s">
        <v>65</v>
      </c>
      <c r="C36" s="16" t="s">
        <v>64</v>
      </c>
      <c r="D36" s="16"/>
      <c r="E36" s="16"/>
      <c r="F36" s="17"/>
      <c r="G36" s="16"/>
      <c r="H36" s="16"/>
      <c r="I36" s="16"/>
      <c r="J36" s="16"/>
      <c r="K36" s="16"/>
      <c r="L36" s="16"/>
      <c r="M36" s="16"/>
      <c r="N36" s="16"/>
      <c r="O36" s="18">
        <v>565700</v>
      </c>
      <c r="P36" s="18">
        <v>0</v>
      </c>
      <c r="Q36" s="18">
        <f>Q37</f>
        <v>565700</v>
      </c>
      <c r="R36" s="18">
        <f aca="true" t="shared" si="13" ref="R36:Z36">R37</f>
        <v>565700</v>
      </c>
      <c r="S36" s="18">
        <f t="shared" si="13"/>
        <v>565700</v>
      </c>
      <c r="T36" s="18">
        <f t="shared" si="13"/>
        <v>0</v>
      </c>
      <c r="U36" s="18">
        <f t="shared" si="13"/>
        <v>0</v>
      </c>
      <c r="V36" s="18">
        <f t="shared" si="13"/>
        <v>0</v>
      </c>
      <c r="W36" s="18">
        <f t="shared" si="13"/>
        <v>0</v>
      </c>
      <c r="X36" s="18">
        <f t="shared" si="13"/>
        <v>0</v>
      </c>
      <c r="Y36" s="18">
        <f t="shared" si="13"/>
        <v>22272.25</v>
      </c>
      <c r="Z36" s="18">
        <f t="shared" si="13"/>
        <v>32395.36</v>
      </c>
      <c r="AA36" s="18">
        <v>0</v>
      </c>
      <c r="AB36" s="18">
        <v>22272.25</v>
      </c>
      <c r="AC36" s="18">
        <v>22272.25</v>
      </c>
      <c r="AD36" s="18">
        <v>22272.25</v>
      </c>
      <c r="AE36" s="19">
        <f t="shared" si="2"/>
        <v>0.057265971362913205</v>
      </c>
      <c r="AF36" s="18">
        <v>543427.75</v>
      </c>
      <c r="AG36" s="19">
        <v>0.03937113310942195</v>
      </c>
      <c r="AH36" s="18">
        <v>0</v>
      </c>
      <c r="AI36" s="20"/>
      <c r="AJ36" s="26">
        <f>AJ37</f>
        <v>161576.82</v>
      </c>
      <c r="AK36" s="23">
        <f t="shared" si="3"/>
        <v>0.20049509576930652</v>
      </c>
    </row>
    <row r="37" spans="1:37" ht="25.5" outlineLevel="4">
      <c r="A37" s="5" t="s">
        <v>66</v>
      </c>
      <c r="B37" s="6" t="s">
        <v>67</v>
      </c>
      <c r="C37" s="5" t="s">
        <v>66</v>
      </c>
      <c r="D37" s="5"/>
      <c r="E37" s="5"/>
      <c r="F37" s="7"/>
      <c r="G37" s="5"/>
      <c r="H37" s="5"/>
      <c r="I37" s="5"/>
      <c r="J37" s="5"/>
      <c r="K37" s="5"/>
      <c r="L37" s="5"/>
      <c r="M37" s="5"/>
      <c r="N37" s="5"/>
      <c r="O37" s="8">
        <v>565700</v>
      </c>
      <c r="P37" s="8">
        <v>0</v>
      </c>
      <c r="Q37" s="8">
        <v>565700</v>
      </c>
      <c r="R37" s="8">
        <v>565700</v>
      </c>
      <c r="S37" s="8">
        <v>565700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22272.25</v>
      </c>
      <c r="Z37" s="8">
        <v>32395.36</v>
      </c>
      <c r="AA37" s="8">
        <v>0</v>
      </c>
      <c r="AB37" s="8">
        <v>22272.25</v>
      </c>
      <c r="AC37" s="8">
        <v>22272.25</v>
      </c>
      <c r="AD37" s="8">
        <v>22272.25</v>
      </c>
      <c r="AE37" s="9">
        <f t="shared" si="2"/>
        <v>0.057265971362913205</v>
      </c>
      <c r="AF37" s="8">
        <v>543427.75</v>
      </c>
      <c r="AG37" s="9">
        <v>0.03937113310942195</v>
      </c>
      <c r="AH37" s="8">
        <v>0</v>
      </c>
      <c r="AI37" s="11"/>
      <c r="AJ37" s="25">
        <v>161576.82</v>
      </c>
      <c r="AK37" s="22">
        <f t="shared" si="3"/>
        <v>0.20049509576930652</v>
      </c>
    </row>
    <row r="38" spans="1:37" s="28" customFormat="1" ht="15" outlineLevel="1">
      <c r="A38" s="16" t="s">
        <v>68</v>
      </c>
      <c r="B38" s="15" t="s">
        <v>69</v>
      </c>
      <c r="C38" s="16" t="s">
        <v>68</v>
      </c>
      <c r="D38" s="16"/>
      <c r="E38" s="16"/>
      <c r="F38" s="17"/>
      <c r="G38" s="16"/>
      <c r="H38" s="16"/>
      <c r="I38" s="16"/>
      <c r="J38" s="16"/>
      <c r="K38" s="16"/>
      <c r="L38" s="16"/>
      <c r="M38" s="16"/>
      <c r="N38" s="16"/>
      <c r="O38" s="18">
        <v>1366000</v>
      </c>
      <c r="P38" s="18">
        <v>0</v>
      </c>
      <c r="Q38" s="18">
        <f>SUM(Q39:Q43)</f>
        <v>1366000</v>
      </c>
      <c r="R38" s="18">
        <f aca="true" t="shared" si="14" ref="R38:Z38">SUM(R39:R43)</f>
        <v>1366000</v>
      </c>
      <c r="S38" s="18">
        <f t="shared" si="14"/>
        <v>1366000</v>
      </c>
      <c r="T38" s="18">
        <f t="shared" si="14"/>
        <v>0</v>
      </c>
      <c r="U38" s="18">
        <f t="shared" si="14"/>
        <v>0</v>
      </c>
      <c r="V38" s="18">
        <f t="shared" si="14"/>
        <v>0</v>
      </c>
      <c r="W38" s="18">
        <f t="shared" si="14"/>
        <v>0</v>
      </c>
      <c r="X38" s="18">
        <f t="shared" si="14"/>
        <v>0</v>
      </c>
      <c r="Y38" s="18">
        <f t="shared" si="14"/>
        <v>321448.93</v>
      </c>
      <c r="Z38" s="18">
        <f t="shared" si="14"/>
        <v>338325.23</v>
      </c>
      <c r="AA38" s="18">
        <v>0</v>
      </c>
      <c r="AB38" s="18">
        <v>321448.93</v>
      </c>
      <c r="AC38" s="18">
        <v>321448.93</v>
      </c>
      <c r="AD38" s="18">
        <v>321448.93</v>
      </c>
      <c r="AE38" s="19">
        <f t="shared" si="2"/>
        <v>0.24767586383601756</v>
      </c>
      <c r="AF38" s="18">
        <v>1044551.07</v>
      </c>
      <c r="AG38" s="19">
        <v>0.23532132503660322</v>
      </c>
      <c r="AH38" s="18">
        <v>0</v>
      </c>
      <c r="AI38" s="20"/>
      <c r="AJ38" s="18">
        <f>SUM(AJ39:AJ44)</f>
        <v>352491.45999999996</v>
      </c>
      <c r="AK38" s="23">
        <f t="shared" si="3"/>
        <v>0.959811139821657</v>
      </c>
    </row>
    <row r="39" spans="1:37" ht="51" outlineLevel="4">
      <c r="A39" s="5" t="s">
        <v>70</v>
      </c>
      <c r="B39" s="6" t="s">
        <v>71</v>
      </c>
      <c r="C39" s="5" t="s">
        <v>70</v>
      </c>
      <c r="D39" s="5"/>
      <c r="E39" s="5"/>
      <c r="F39" s="7"/>
      <c r="G39" s="5"/>
      <c r="H39" s="5"/>
      <c r="I39" s="5"/>
      <c r="J39" s="5"/>
      <c r="K39" s="5"/>
      <c r="L39" s="5"/>
      <c r="M39" s="5"/>
      <c r="N39" s="5"/>
      <c r="O39" s="8">
        <v>826100</v>
      </c>
      <c r="P39" s="8">
        <v>0</v>
      </c>
      <c r="Q39" s="8">
        <v>826100</v>
      </c>
      <c r="R39" s="8">
        <v>826100</v>
      </c>
      <c r="S39" s="8">
        <v>826100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261291.43</v>
      </c>
      <c r="Z39" s="8">
        <v>276622.73</v>
      </c>
      <c r="AA39" s="8">
        <v>0</v>
      </c>
      <c r="AB39" s="8">
        <v>261291.43</v>
      </c>
      <c r="AC39" s="8">
        <v>261291.43</v>
      </c>
      <c r="AD39" s="8">
        <v>261291.43</v>
      </c>
      <c r="AE39" s="9">
        <f t="shared" si="2"/>
        <v>0.3348538070451519</v>
      </c>
      <c r="AF39" s="8">
        <v>564808.57</v>
      </c>
      <c r="AG39" s="9">
        <v>0.31629515797118996</v>
      </c>
      <c r="AH39" s="8">
        <v>0</v>
      </c>
      <c r="AI39" s="11"/>
      <c r="AJ39" s="25">
        <v>253041.71</v>
      </c>
      <c r="AK39" s="22">
        <f t="shared" si="3"/>
        <v>1.0931902491490435</v>
      </c>
    </row>
    <row r="40" spans="1:37" ht="76.5" outlineLevel="4">
      <c r="A40" s="5" t="s">
        <v>72</v>
      </c>
      <c r="B40" s="6" t="s">
        <v>73</v>
      </c>
      <c r="C40" s="5" t="s">
        <v>72</v>
      </c>
      <c r="D40" s="5"/>
      <c r="E40" s="5"/>
      <c r="F40" s="7"/>
      <c r="G40" s="5"/>
      <c r="H40" s="5"/>
      <c r="I40" s="5"/>
      <c r="J40" s="5"/>
      <c r="K40" s="5"/>
      <c r="L40" s="5"/>
      <c r="M40" s="5"/>
      <c r="N40" s="5"/>
      <c r="O40" s="8">
        <v>1800</v>
      </c>
      <c r="P40" s="8">
        <v>0</v>
      </c>
      <c r="Q40" s="8">
        <v>1800</v>
      </c>
      <c r="R40" s="8">
        <v>1800</v>
      </c>
      <c r="S40" s="8">
        <v>1800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2100</v>
      </c>
      <c r="Z40" s="8">
        <v>2100</v>
      </c>
      <c r="AA40" s="8">
        <v>0</v>
      </c>
      <c r="AB40" s="8">
        <v>2100</v>
      </c>
      <c r="AC40" s="8">
        <v>2100</v>
      </c>
      <c r="AD40" s="8">
        <v>2100</v>
      </c>
      <c r="AE40" s="9">
        <f t="shared" si="2"/>
        <v>1.1666666666666667</v>
      </c>
      <c r="AF40" s="8">
        <v>-300</v>
      </c>
      <c r="AG40" s="9">
        <v>1.1666666666666667</v>
      </c>
      <c r="AH40" s="8">
        <v>0</v>
      </c>
      <c r="AI40" s="11"/>
      <c r="AJ40" s="25"/>
      <c r="AK40" s="22" t="e">
        <f t="shared" si="3"/>
        <v>#DIV/0!</v>
      </c>
    </row>
    <row r="41" spans="1:37" ht="51" outlineLevel="4">
      <c r="A41" s="5" t="s">
        <v>74</v>
      </c>
      <c r="B41" s="6" t="s">
        <v>75</v>
      </c>
      <c r="C41" s="5" t="s">
        <v>74</v>
      </c>
      <c r="D41" s="5"/>
      <c r="E41" s="5"/>
      <c r="F41" s="7"/>
      <c r="G41" s="5"/>
      <c r="H41" s="5"/>
      <c r="I41" s="5"/>
      <c r="J41" s="5"/>
      <c r="K41" s="5"/>
      <c r="L41" s="5"/>
      <c r="M41" s="5"/>
      <c r="N41" s="5"/>
      <c r="O41" s="8">
        <v>538100</v>
      </c>
      <c r="P41" s="8">
        <v>0</v>
      </c>
      <c r="Q41" s="8">
        <v>538100</v>
      </c>
      <c r="R41" s="8">
        <v>538100</v>
      </c>
      <c r="S41" s="8">
        <v>538100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27787.5</v>
      </c>
      <c r="Z41" s="8">
        <v>28702.5</v>
      </c>
      <c r="AA41" s="8">
        <v>0</v>
      </c>
      <c r="AB41" s="8">
        <v>27787.5</v>
      </c>
      <c r="AC41" s="8">
        <v>27787.5</v>
      </c>
      <c r="AD41" s="8">
        <v>27787.5</v>
      </c>
      <c r="AE41" s="9">
        <f t="shared" si="2"/>
        <v>0.05334045716409589</v>
      </c>
      <c r="AF41" s="8">
        <v>510312.5</v>
      </c>
      <c r="AG41" s="9">
        <v>0.05164002973425014</v>
      </c>
      <c r="AH41" s="8">
        <v>0</v>
      </c>
      <c r="AI41" s="11"/>
      <c r="AJ41" s="25">
        <v>73774.75</v>
      </c>
      <c r="AK41" s="22">
        <f t="shared" si="3"/>
        <v>0.38905587616359255</v>
      </c>
    </row>
    <row r="42" spans="1:37" ht="25.5" outlineLevel="4">
      <c r="A42" s="5" t="s">
        <v>76</v>
      </c>
      <c r="B42" s="6" t="s">
        <v>77</v>
      </c>
      <c r="C42" s="5" t="s">
        <v>76</v>
      </c>
      <c r="D42" s="5"/>
      <c r="E42" s="5"/>
      <c r="F42" s="7"/>
      <c r="G42" s="5"/>
      <c r="H42" s="5"/>
      <c r="I42" s="5"/>
      <c r="J42" s="5"/>
      <c r="K42" s="5"/>
      <c r="L42" s="5"/>
      <c r="M42" s="5"/>
      <c r="N42" s="5"/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9270</v>
      </c>
      <c r="Z42" s="8">
        <v>9900</v>
      </c>
      <c r="AA42" s="8">
        <v>0</v>
      </c>
      <c r="AB42" s="8">
        <v>9270</v>
      </c>
      <c r="AC42" s="8">
        <v>9270</v>
      </c>
      <c r="AD42" s="8">
        <v>9270</v>
      </c>
      <c r="AE42" s="9" t="e">
        <f t="shared" si="2"/>
        <v>#DIV/0!</v>
      </c>
      <c r="AF42" s="8">
        <v>-9270</v>
      </c>
      <c r="AG42" s="9"/>
      <c r="AH42" s="8">
        <v>0</v>
      </c>
      <c r="AI42" s="11"/>
      <c r="AJ42" s="25">
        <v>8100</v>
      </c>
      <c r="AK42" s="22">
        <f t="shared" si="3"/>
        <v>1.2222222222222223</v>
      </c>
    </row>
    <row r="43" spans="1:37" ht="102" outlineLevel="4">
      <c r="A43" s="5" t="s">
        <v>78</v>
      </c>
      <c r="B43" s="6" t="s">
        <v>79</v>
      </c>
      <c r="C43" s="5" t="s">
        <v>78</v>
      </c>
      <c r="D43" s="5"/>
      <c r="E43" s="5"/>
      <c r="F43" s="7"/>
      <c r="G43" s="5"/>
      <c r="H43" s="5"/>
      <c r="I43" s="5"/>
      <c r="J43" s="5"/>
      <c r="K43" s="5"/>
      <c r="L43" s="5"/>
      <c r="M43" s="5"/>
      <c r="N43" s="5"/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21000</v>
      </c>
      <c r="Z43" s="8">
        <v>21000</v>
      </c>
      <c r="AA43" s="8">
        <v>0</v>
      </c>
      <c r="AB43" s="8">
        <v>21000</v>
      </c>
      <c r="AC43" s="8">
        <v>21000</v>
      </c>
      <c r="AD43" s="8">
        <v>21000</v>
      </c>
      <c r="AE43" s="9" t="e">
        <f t="shared" si="2"/>
        <v>#DIV/0!</v>
      </c>
      <c r="AF43" s="8">
        <v>-21000</v>
      </c>
      <c r="AG43" s="9"/>
      <c r="AH43" s="8">
        <v>0</v>
      </c>
      <c r="AI43" s="11"/>
      <c r="AJ43" s="25">
        <v>17500</v>
      </c>
      <c r="AK43" s="22">
        <f t="shared" si="3"/>
        <v>1.2</v>
      </c>
    </row>
    <row r="44" spans="1:37" ht="38.25" outlineLevel="4">
      <c r="A44" s="5"/>
      <c r="B44" s="6" t="s">
        <v>200</v>
      </c>
      <c r="C44" s="29" t="s">
        <v>201</v>
      </c>
      <c r="D44" s="5"/>
      <c r="E44" s="5"/>
      <c r="F44" s="7"/>
      <c r="G44" s="5"/>
      <c r="H44" s="5"/>
      <c r="I44" s="5"/>
      <c r="J44" s="5"/>
      <c r="K44" s="5"/>
      <c r="L44" s="5"/>
      <c r="M44" s="5"/>
      <c r="N44" s="5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9" t="e">
        <f t="shared" si="2"/>
        <v>#DIV/0!</v>
      </c>
      <c r="AF44" s="8"/>
      <c r="AG44" s="9"/>
      <c r="AH44" s="8"/>
      <c r="AI44" s="11"/>
      <c r="AJ44" s="25">
        <v>75</v>
      </c>
      <c r="AK44" s="22">
        <f t="shared" si="3"/>
        <v>0</v>
      </c>
    </row>
    <row r="45" spans="1:37" s="28" customFormat="1" ht="51" outlineLevel="1">
      <c r="A45" s="16" t="s">
        <v>80</v>
      </c>
      <c r="B45" s="15" t="s">
        <v>81</v>
      </c>
      <c r="C45" s="16" t="s">
        <v>80</v>
      </c>
      <c r="D45" s="16"/>
      <c r="E45" s="16"/>
      <c r="F45" s="17"/>
      <c r="G45" s="16"/>
      <c r="H45" s="16"/>
      <c r="I45" s="16"/>
      <c r="J45" s="16"/>
      <c r="K45" s="16"/>
      <c r="L45" s="16"/>
      <c r="M45" s="16"/>
      <c r="N45" s="16"/>
      <c r="O45" s="18">
        <v>3544800</v>
      </c>
      <c r="P45" s="18">
        <v>0</v>
      </c>
      <c r="Q45" s="18">
        <f>Q46+Q48+Q52</f>
        <v>3544800</v>
      </c>
      <c r="R45" s="18">
        <f aca="true" t="shared" si="15" ref="R45:Y45">R46+R48+R52</f>
        <v>3544800</v>
      </c>
      <c r="S45" s="18">
        <f t="shared" si="15"/>
        <v>3544800</v>
      </c>
      <c r="T45" s="18">
        <f t="shared" si="15"/>
        <v>0</v>
      </c>
      <c r="U45" s="18">
        <f t="shared" si="15"/>
        <v>0</v>
      </c>
      <c r="V45" s="18">
        <f t="shared" si="15"/>
        <v>0</v>
      </c>
      <c r="W45" s="18">
        <f t="shared" si="15"/>
        <v>0</v>
      </c>
      <c r="X45" s="18">
        <f t="shared" si="15"/>
        <v>0</v>
      </c>
      <c r="Y45" s="18">
        <f t="shared" si="15"/>
        <v>199611.11</v>
      </c>
      <c r="Z45" s="18">
        <f>Z46+Z48+Z52</f>
        <v>239754.37999999998</v>
      </c>
      <c r="AA45" s="18">
        <v>0</v>
      </c>
      <c r="AB45" s="18">
        <v>199611.11</v>
      </c>
      <c r="AC45" s="18">
        <v>199611.11</v>
      </c>
      <c r="AD45" s="18">
        <v>199611.11</v>
      </c>
      <c r="AE45" s="19">
        <f t="shared" si="2"/>
        <v>0.06763551681336041</v>
      </c>
      <c r="AF45" s="18">
        <v>3345188.89</v>
      </c>
      <c r="AG45" s="19">
        <v>0.05631096535770706</v>
      </c>
      <c r="AH45" s="18">
        <v>0</v>
      </c>
      <c r="AI45" s="20"/>
      <c r="AJ45" s="18">
        <f>AJ46+AJ48+AJ52</f>
        <v>659474.7999999999</v>
      </c>
      <c r="AK45" s="23">
        <f t="shared" si="3"/>
        <v>0.36355351258304336</v>
      </c>
    </row>
    <row r="46" spans="1:37" s="28" customFormat="1" ht="76.5" outlineLevel="3">
      <c r="A46" s="16" t="s">
        <v>82</v>
      </c>
      <c r="B46" s="15" t="s">
        <v>83</v>
      </c>
      <c r="C46" s="16" t="s">
        <v>82</v>
      </c>
      <c r="D46" s="16"/>
      <c r="E46" s="16"/>
      <c r="F46" s="17"/>
      <c r="G46" s="16"/>
      <c r="H46" s="16"/>
      <c r="I46" s="16"/>
      <c r="J46" s="16"/>
      <c r="K46" s="16"/>
      <c r="L46" s="16"/>
      <c r="M46" s="16"/>
      <c r="N46" s="16"/>
      <c r="O46" s="18">
        <v>10000</v>
      </c>
      <c r="P46" s="18">
        <v>0</v>
      </c>
      <c r="Q46" s="18">
        <f>Q47</f>
        <v>10000</v>
      </c>
      <c r="R46" s="18">
        <f aca="true" t="shared" si="16" ref="R46:Z46">R47</f>
        <v>10000</v>
      </c>
      <c r="S46" s="18">
        <f t="shared" si="16"/>
        <v>10000</v>
      </c>
      <c r="T46" s="18">
        <f t="shared" si="16"/>
        <v>0</v>
      </c>
      <c r="U46" s="18">
        <f t="shared" si="16"/>
        <v>0</v>
      </c>
      <c r="V46" s="18">
        <f t="shared" si="16"/>
        <v>0</v>
      </c>
      <c r="W46" s="18">
        <f t="shared" si="16"/>
        <v>0</v>
      </c>
      <c r="X46" s="18">
        <f t="shared" si="16"/>
        <v>0</v>
      </c>
      <c r="Y46" s="18">
        <f t="shared" si="16"/>
        <v>0</v>
      </c>
      <c r="Z46" s="18">
        <f t="shared" si="16"/>
        <v>0</v>
      </c>
      <c r="AA46" s="18">
        <v>0</v>
      </c>
      <c r="AB46" s="18">
        <v>0</v>
      </c>
      <c r="AC46" s="18">
        <v>0</v>
      </c>
      <c r="AD46" s="18">
        <v>0</v>
      </c>
      <c r="AE46" s="19">
        <f t="shared" si="2"/>
        <v>0</v>
      </c>
      <c r="AF46" s="18">
        <v>10000</v>
      </c>
      <c r="AG46" s="19">
        <v>0</v>
      </c>
      <c r="AH46" s="18">
        <v>0</v>
      </c>
      <c r="AI46" s="20"/>
      <c r="AJ46" s="26">
        <f>AJ47</f>
        <v>0</v>
      </c>
      <c r="AK46" s="23" t="e">
        <f t="shared" si="3"/>
        <v>#DIV/0!</v>
      </c>
    </row>
    <row r="47" spans="1:37" ht="63.75" outlineLevel="4">
      <c r="A47" s="5" t="s">
        <v>84</v>
      </c>
      <c r="B47" s="6" t="s">
        <v>85</v>
      </c>
      <c r="C47" s="5" t="s">
        <v>84</v>
      </c>
      <c r="D47" s="5"/>
      <c r="E47" s="5"/>
      <c r="F47" s="7"/>
      <c r="G47" s="5"/>
      <c r="H47" s="5"/>
      <c r="I47" s="5"/>
      <c r="J47" s="5"/>
      <c r="K47" s="5"/>
      <c r="L47" s="5"/>
      <c r="M47" s="5"/>
      <c r="N47" s="5"/>
      <c r="O47" s="8">
        <v>10000</v>
      </c>
      <c r="P47" s="8">
        <v>0</v>
      </c>
      <c r="Q47" s="8">
        <v>10000</v>
      </c>
      <c r="R47" s="8">
        <v>10000</v>
      </c>
      <c r="S47" s="8">
        <v>10000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9">
        <f t="shared" si="2"/>
        <v>0</v>
      </c>
      <c r="AF47" s="8">
        <v>10000</v>
      </c>
      <c r="AG47" s="9">
        <v>0</v>
      </c>
      <c r="AH47" s="8">
        <v>0</v>
      </c>
      <c r="AI47" s="11"/>
      <c r="AJ47" s="25"/>
      <c r="AK47" s="22" t="e">
        <f t="shared" si="3"/>
        <v>#DIV/0!</v>
      </c>
    </row>
    <row r="48" spans="1:37" ht="102" outlineLevel="3">
      <c r="A48" s="5" t="s">
        <v>86</v>
      </c>
      <c r="B48" s="15" t="s">
        <v>87</v>
      </c>
      <c r="C48" s="16" t="s">
        <v>86</v>
      </c>
      <c r="D48" s="16"/>
      <c r="E48" s="16"/>
      <c r="F48" s="17"/>
      <c r="G48" s="16"/>
      <c r="H48" s="16"/>
      <c r="I48" s="16"/>
      <c r="J48" s="16"/>
      <c r="K48" s="16"/>
      <c r="L48" s="16"/>
      <c r="M48" s="16"/>
      <c r="N48" s="16"/>
      <c r="O48" s="18">
        <v>3534800</v>
      </c>
      <c r="P48" s="18">
        <v>0</v>
      </c>
      <c r="Q48" s="18">
        <f>Q49+Q50+Q51</f>
        <v>3534800</v>
      </c>
      <c r="R48" s="18">
        <f aca="true" t="shared" si="17" ref="R48:Z48">R49+R50+R51</f>
        <v>3534800</v>
      </c>
      <c r="S48" s="18">
        <f t="shared" si="17"/>
        <v>3534800</v>
      </c>
      <c r="T48" s="18">
        <f t="shared" si="17"/>
        <v>0</v>
      </c>
      <c r="U48" s="18">
        <f t="shared" si="17"/>
        <v>0</v>
      </c>
      <c r="V48" s="18">
        <f t="shared" si="17"/>
        <v>0</v>
      </c>
      <c r="W48" s="18">
        <f t="shared" si="17"/>
        <v>0</v>
      </c>
      <c r="X48" s="18">
        <f t="shared" si="17"/>
        <v>0</v>
      </c>
      <c r="Y48" s="18">
        <f t="shared" si="17"/>
        <v>193783.34</v>
      </c>
      <c r="Z48" s="18">
        <f t="shared" si="17"/>
        <v>233711.61</v>
      </c>
      <c r="AA48" s="18">
        <v>0</v>
      </c>
      <c r="AB48" s="18">
        <v>193783.34</v>
      </c>
      <c r="AC48" s="18">
        <v>193783.34</v>
      </c>
      <c r="AD48" s="18">
        <v>193783.34</v>
      </c>
      <c r="AE48" s="19">
        <f t="shared" si="2"/>
        <v>0.06611735034513976</v>
      </c>
      <c r="AF48" s="18">
        <v>3341016.66</v>
      </c>
      <c r="AG48" s="19">
        <v>0.05482158537965373</v>
      </c>
      <c r="AH48" s="18">
        <v>0</v>
      </c>
      <c r="AI48" s="20"/>
      <c r="AJ48" s="18">
        <f>AJ49+AJ50+AJ51</f>
        <v>659474.7999999999</v>
      </c>
      <c r="AK48" s="23">
        <f t="shared" si="3"/>
        <v>0.35439050893225943</v>
      </c>
    </row>
    <row r="49" spans="1:37" ht="102" outlineLevel="4">
      <c r="A49" s="5" t="s">
        <v>88</v>
      </c>
      <c r="B49" s="6" t="s">
        <v>89</v>
      </c>
      <c r="C49" s="5" t="s">
        <v>88</v>
      </c>
      <c r="D49" s="5"/>
      <c r="E49" s="5"/>
      <c r="F49" s="7"/>
      <c r="G49" s="5"/>
      <c r="H49" s="5"/>
      <c r="I49" s="5"/>
      <c r="J49" s="5"/>
      <c r="K49" s="5"/>
      <c r="L49" s="5"/>
      <c r="M49" s="5"/>
      <c r="N49" s="5"/>
      <c r="O49" s="8">
        <v>2900000</v>
      </c>
      <c r="P49" s="8">
        <v>0</v>
      </c>
      <c r="Q49" s="8">
        <v>2900000</v>
      </c>
      <c r="R49" s="8">
        <v>2900000</v>
      </c>
      <c r="S49" s="8">
        <v>2900000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135643.38</v>
      </c>
      <c r="Z49" s="8">
        <v>156463.65</v>
      </c>
      <c r="AA49" s="8">
        <v>0</v>
      </c>
      <c r="AB49" s="8">
        <v>135643.38</v>
      </c>
      <c r="AC49" s="8">
        <v>135643.38</v>
      </c>
      <c r="AD49" s="8">
        <v>135643.38</v>
      </c>
      <c r="AE49" s="9">
        <f t="shared" si="2"/>
        <v>0.05395298275862069</v>
      </c>
      <c r="AF49" s="8">
        <v>2764356.62</v>
      </c>
      <c r="AG49" s="9">
        <v>0.04677357931034483</v>
      </c>
      <c r="AH49" s="8">
        <v>0</v>
      </c>
      <c r="AI49" s="11"/>
      <c r="AJ49" s="25">
        <v>650830.1</v>
      </c>
      <c r="AK49" s="22">
        <f t="shared" si="3"/>
        <v>0.24040629036671782</v>
      </c>
    </row>
    <row r="50" spans="1:37" ht="76.5" outlineLevel="4">
      <c r="A50" s="5" t="s">
        <v>90</v>
      </c>
      <c r="B50" s="6" t="s">
        <v>91</v>
      </c>
      <c r="C50" s="5" t="s">
        <v>90</v>
      </c>
      <c r="D50" s="5"/>
      <c r="E50" s="5"/>
      <c r="F50" s="7"/>
      <c r="G50" s="5"/>
      <c r="H50" s="5"/>
      <c r="I50" s="5"/>
      <c r="J50" s="5"/>
      <c r="K50" s="5"/>
      <c r="L50" s="5"/>
      <c r="M50" s="5"/>
      <c r="N50" s="5"/>
      <c r="O50" s="8">
        <v>184800</v>
      </c>
      <c r="P50" s="8">
        <v>0</v>
      </c>
      <c r="Q50" s="8">
        <v>184800</v>
      </c>
      <c r="R50" s="8">
        <v>184800</v>
      </c>
      <c r="S50" s="8">
        <v>184800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58139.96</v>
      </c>
      <c r="Z50" s="8">
        <v>77247.96</v>
      </c>
      <c r="AA50" s="8">
        <v>0</v>
      </c>
      <c r="AB50" s="8">
        <v>58139.96</v>
      </c>
      <c r="AC50" s="8">
        <v>58139.96</v>
      </c>
      <c r="AD50" s="8">
        <v>58139.96</v>
      </c>
      <c r="AE50" s="9">
        <f t="shared" si="2"/>
        <v>0.4180084415584416</v>
      </c>
      <c r="AF50" s="8">
        <v>126660.04</v>
      </c>
      <c r="AG50" s="9">
        <v>0.31461017316017315</v>
      </c>
      <c r="AH50" s="8">
        <v>0</v>
      </c>
      <c r="AI50" s="11"/>
      <c r="AJ50" s="25">
        <v>8644.7</v>
      </c>
      <c r="AK50" s="22">
        <f t="shared" si="3"/>
        <v>8.935875160502967</v>
      </c>
    </row>
    <row r="51" spans="1:37" ht="153" outlineLevel="4">
      <c r="A51" s="5" t="s">
        <v>92</v>
      </c>
      <c r="B51" s="6" t="s">
        <v>93</v>
      </c>
      <c r="C51" s="5" t="s">
        <v>92</v>
      </c>
      <c r="D51" s="5"/>
      <c r="E51" s="5"/>
      <c r="F51" s="7"/>
      <c r="G51" s="5"/>
      <c r="H51" s="5"/>
      <c r="I51" s="5"/>
      <c r="J51" s="5"/>
      <c r="K51" s="5"/>
      <c r="L51" s="5"/>
      <c r="M51" s="5"/>
      <c r="N51" s="5"/>
      <c r="O51" s="8">
        <v>450000</v>
      </c>
      <c r="P51" s="8">
        <v>0</v>
      </c>
      <c r="Q51" s="8">
        <v>450000</v>
      </c>
      <c r="R51" s="8">
        <v>450000</v>
      </c>
      <c r="S51" s="8">
        <v>450000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9">
        <f t="shared" si="2"/>
        <v>0</v>
      </c>
      <c r="AF51" s="8">
        <v>450000</v>
      </c>
      <c r="AG51" s="9">
        <v>0</v>
      </c>
      <c r="AH51" s="8">
        <v>0</v>
      </c>
      <c r="AI51" s="11"/>
      <c r="AJ51" s="25"/>
      <c r="AK51" s="22" t="e">
        <f t="shared" si="3"/>
        <v>#DIV/0!</v>
      </c>
    </row>
    <row r="52" spans="1:37" s="28" customFormat="1" ht="102" outlineLevel="3">
      <c r="A52" s="16" t="s">
        <v>94</v>
      </c>
      <c r="B52" s="15" t="s">
        <v>95</v>
      </c>
      <c r="C52" s="16" t="s">
        <v>94</v>
      </c>
      <c r="D52" s="16"/>
      <c r="E52" s="16"/>
      <c r="F52" s="17"/>
      <c r="G52" s="16"/>
      <c r="H52" s="16"/>
      <c r="I52" s="16"/>
      <c r="J52" s="16"/>
      <c r="K52" s="16"/>
      <c r="L52" s="16"/>
      <c r="M52" s="16"/>
      <c r="N52" s="16"/>
      <c r="O52" s="18">
        <v>0</v>
      </c>
      <c r="P52" s="18">
        <v>0</v>
      </c>
      <c r="Q52" s="18">
        <f>Q53</f>
        <v>0</v>
      </c>
      <c r="R52" s="18">
        <f aca="true" t="shared" si="18" ref="R52:Z52">R53</f>
        <v>0</v>
      </c>
      <c r="S52" s="18">
        <f t="shared" si="18"/>
        <v>0</v>
      </c>
      <c r="T52" s="18">
        <f t="shared" si="18"/>
        <v>0</v>
      </c>
      <c r="U52" s="18">
        <f t="shared" si="18"/>
        <v>0</v>
      </c>
      <c r="V52" s="18">
        <f t="shared" si="18"/>
        <v>0</v>
      </c>
      <c r="W52" s="18">
        <f t="shared" si="18"/>
        <v>0</v>
      </c>
      <c r="X52" s="18">
        <f t="shared" si="18"/>
        <v>0</v>
      </c>
      <c r="Y52" s="18">
        <f t="shared" si="18"/>
        <v>5827.77</v>
      </c>
      <c r="Z52" s="18">
        <f t="shared" si="18"/>
        <v>6042.77</v>
      </c>
      <c r="AA52" s="18">
        <v>0</v>
      </c>
      <c r="AB52" s="18">
        <v>5827.77</v>
      </c>
      <c r="AC52" s="18">
        <v>5827.77</v>
      </c>
      <c r="AD52" s="18">
        <v>5827.77</v>
      </c>
      <c r="AE52" s="19" t="e">
        <f t="shared" si="2"/>
        <v>#DIV/0!</v>
      </c>
      <c r="AF52" s="18">
        <v>-5827.77</v>
      </c>
      <c r="AG52" s="19"/>
      <c r="AH52" s="18">
        <v>0</v>
      </c>
      <c r="AI52" s="20"/>
      <c r="AJ52" s="18">
        <f>AJ53</f>
        <v>0</v>
      </c>
      <c r="AK52" s="23" t="e">
        <f t="shared" si="3"/>
        <v>#DIV/0!</v>
      </c>
    </row>
    <row r="53" spans="1:37" ht="89.25" outlineLevel="4">
      <c r="A53" s="5" t="s">
        <v>96</v>
      </c>
      <c r="B53" s="6" t="s">
        <v>97</v>
      </c>
      <c r="C53" s="5" t="s">
        <v>96</v>
      </c>
      <c r="D53" s="5"/>
      <c r="E53" s="5"/>
      <c r="F53" s="7"/>
      <c r="G53" s="5"/>
      <c r="H53" s="5"/>
      <c r="I53" s="5"/>
      <c r="J53" s="5"/>
      <c r="K53" s="5"/>
      <c r="L53" s="5"/>
      <c r="M53" s="5"/>
      <c r="N53" s="5"/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5827.77</v>
      </c>
      <c r="Z53" s="8">
        <v>6042.77</v>
      </c>
      <c r="AA53" s="8">
        <v>0</v>
      </c>
      <c r="AB53" s="8">
        <v>5827.77</v>
      </c>
      <c r="AC53" s="8">
        <v>5827.77</v>
      </c>
      <c r="AD53" s="8">
        <v>5827.77</v>
      </c>
      <c r="AE53" s="9" t="e">
        <f t="shared" si="2"/>
        <v>#DIV/0!</v>
      </c>
      <c r="AF53" s="8">
        <v>-5827.77</v>
      </c>
      <c r="AG53" s="9"/>
      <c r="AH53" s="8">
        <v>0</v>
      </c>
      <c r="AI53" s="11"/>
      <c r="AJ53" s="25"/>
      <c r="AK53" s="22" t="e">
        <f t="shared" si="3"/>
        <v>#DIV/0!</v>
      </c>
    </row>
    <row r="54" spans="1:37" s="28" customFormat="1" ht="25.5" outlineLevel="1">
      <c r="A54" s="16" t="s">
        <v>98</v>
      </c>
      <c r="B54" s="15" t="s">
        <v>99</v>
      </c>
      <c r="C54" s="16" t="s">
        <v>98</v>
      </c>
      <c r="D54" s="16"/>
      <c r="E54" s="16"/>
      <c r="F54" s="17"/>
      <c r="G54" s="16"/>
      <c r="H54" s="16"/>
      <c r="I54" s="16"/>
      <c r="J54" s="16"/>
      <c r="K54" s="16"/>
      <c r="L54" s="16"/>
      <c r="M54" s="16"/>
      <c r="N54" s="16"/>
      <c r="O54" s="18">
        <v>540000</v>
      </c>
      <c r="P54" s="18">
        <v>0</v>
      </c>
      <c r="Q54" s="18">
        <f>Q55+Q56+Q57+Q58</f>
        <v>540000</v>
      </c>
      <c r="R54" s="18">
        <f aca="true" t="shared" si="19" ref="R54:Z54">R55+R56+R57+R58</f>
        <v>540000</v>
      </c>
      <c r="S54" s="18">
        <f t="shared" si="19"/>
        <v>540000</v>
      </c>
      <c r="T54" s="18">
        <f t="shared" si="19"/>
        <v>0</v>
      </c>
      <c r="U54" s="18">
        <f t="shared" si="19"/>
        <v>0</v>
      </c>
      <c r="V54" s="18">
        <f t="shared" si="19"/>
        <v>0</v>
      </c>
      <c r="W54" s="18">
        <f t="shared" si="19"/>
        <v>0</v>
      </c>
      <c r="X54" s="18">
        <f t="shared" si="19"/>
        <v>0</v>
      </c>
      <c r="Y54" s="18">
        <f t="shared" si="19"/>
        <v>11273.51</v>
      </c>
      <c r="Z54" s="18">
        <f t="shared" si="19"/>
        <v>12888.880000000001</v>
      </c>
      <c r="AA54" s="18">
        <v>0</v>
      </c>
      <c r="AB54" s="18">
        <v>11273.51</v>
      </c>
      <c r="AC54" s="18">
        <v>11273.51</v>
      </c>
      <c r="AD54" s="18">
        <v>11273.51</v>
      </c>
      <c r="AE54" s="19">
        <f t="shared" si="2"/>
        <v>0.023868296296296297</v>
      </c>
      <c r="AF54" s="18">
        <v>528726.49</v>
      </c>
      <c r="AG54" s="19">
        <v>0.020876870370370372</v>
      </c>
      <c r="AH54" s="18">
        <v>0</v>
      </c>
      <c r="AI54" s="20"/>
      <c r="AJ54" s="18">
        <f>AJ55+AJ56+AJ57+AJ58</f>
        <v>114186.18</v>
      </c>
      <c r="AK54" s="23">
        <f t="shared" si="3"/>
        <v>0.11287600653599238</v>
      </c>
    </row>
    <row r="55" spans="1:37" ht="25.5" outlineLevel="4">
      <c r="A55" s="5" t="s">
        <v>100</v>
      </c>
      <c r="B55" s="6" t="s">
        <v>101</v>
      </c>
      <c r="C55" s="5" t="s">
        <v>100</v>
      </c>
      <c r="D55" s="5"/>
      <c r="E55" s="5"/>
      <c r="F55" s="7"/>
      <c r="G55" s="5"/>
      <c r="H55" s="5"/>
      <c r="I55" s="5"/>
      <c r="J55" s="5"/>
      <c r="K55" s="5"/>
      <c r="L55" s="5"/>
      <c r="M55" s="5"/>
      <c r="N55" s="5"/>
      <c r="O55" s="8">
        <v>380000</v>
      </c>
      <c r="P55" s="8">
        <v>0</v>
      </c>
      <c r="Q55" s="8">
        <v>380000</v>
      </c>
      <c r="R55" s="8">
        <v>380000</v>
      </c>
      <c r="S55" s="8">
        <v>380000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4296.59</v>
      </c>
      <c r="Z55" s="8">
        <v>5911.96</v>
      </c>
      <c r="AA55" s="8">
        <v>0</v>
      </c>
      <c r="AB55" s="8">
        <v>4296.59</v>
      </c>
      <c r="AC55" s="8">
        <v>4296.59</v>
      </c>
      <c r="AD55" s="8">
        <v>4296.59</v>
      </c>
      <c r="AE55" s="9">
        <f t="shared" si="2"/>
        <v>0.01555778947368421</v>
      </c>
      <c r="AF55" s="8">
        <v>375703.41</v>
      </c>
      <c r="AG55" s="9">
        <v>0.011306815789473684</v>
      </c>
      <c r="AH55" s="8">
        <v>0</v>
      </c>
      <c r="AI55" s="11"/>
      <c r="AJ55" s="25">
        <v>97887.12</v>
      </c>
      <c r="AK55" s="22">
        <f t="shared" si="3"/>
        <v>0.06039568842152063</v>
      </c>
    </row>
    <row r="56" spans="1:37" ht="25.5" outlineLevel="4">
      <c r="A56" s="5" t="s">
        <v>102</v>
      </c>
      <c r="B56" s="6" t="s">
        <v>103</v>
      </c>
      <c r="C56" s="5" t="s">
        <v>102</v>
      </c>
      <c r="D56" s="5"/>
      <c r="E56" s="5"/>
      <c r="F56" s="7"/>
      <c r="G56" s="5"/>
      <c r="H56" s="5"/>
      <c r="I56" s="5"/>
      <c r="J56" s="5"/>
      <c r="K56" s="5"/>
      <c r="L56" s="5"/>
      <c r="M56" s="5"/>
      <c r="N56" s="5"/>
      <c r="O56" s="8">
        <v>15000</v>
      </c>
      <c r="P56" s="8">
        <v>0</v>
      </c>
      <c r="Q56" s="8">
        <v>15000</v>
      </c>
      <c r="R56" s="8">
        <v>15000</v>
      </c>
      <c r="S56" s="8">
        <v>15000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68.04</v>
      </c>
      <c r="Z56" s="8">
        <v>68.04</v>
      </c>
      <c r="AA56" s="8">
        <v>0</v>
      </c>
      <c r="AB56" s="8">
        <v>68.04</v>
      </c>
      <c r="AC56" s="8">
        <v>68.04</v>
      </c>
      <c r="AD56" s="8">
        <v>68.04</v>
      </c>
      <c r="AE56" s="9">
        <f t="shared" si="2"/>
        <v>0.004536</v>
      </c>
      <c r="AF56" s="8">
        <v>14931.96</v>
      </c>
      <c r="AG56" s="9">
        <v>0.004536</v>
      </c>
      <c r="AH56" s="8">
        <v>0</v>
      </c>
      <c r="AI56" s="11"/>
      <c r="AJ56" s="25">
        <v>13953.76</v>
      </c>
      <c r="AK56" s="22">
        <f t="shared" si="3"/>
        <v>0.004876105078487806</v>
      </c>
    </row>
    <row r="57" spans="1:37" ht="25.5" outlineLevel="4">
      <c r="A57" s="5" t="s">
        <v>104</v>
      </c>
      <c r="B57" s="6" t="s">
        <v>105</v>
      </c>
      <c r="C57" s="5" t="s">
        <v>104</v>
      </c>
      <c r="D57" s="5"/>
      <c r="E57" s="5"/>
      <c r="F57" s="7"/>
      <c r="G57" s="5"/>
      <c r="H57" s="5"/>
      <c r="I57" s="5"/>
      <c r="J57" s="5"/>
      <c r="K57" s="5"/>
      <c r="L57" s="5"/>
      <c r="M57" s="5"/>
      <c r="N57" s="5"/>
      <c r="O57" s="8">
        <v>135000</v>
      </c>
      <c r="P57" s="8">
        <v>0</v>
      </c>
      <c r="Q57" s="8">
        <v>135000</v>
      </c>
      <c r="R57" s="8">
        <v>135000</v>
      </c>
      <c r="S57" s="8">
        <v>135000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6908.88</v>
      </c>
      <c r="Z57" s="8">
        <v>6908.88</v>
      </c>
      <c r="AA57" s="8">
        <v>0</v>
      </c>
      <c r="AB57" s="8">
        <v>6908.88</v>
      </c>
      <c r="AC57" s="8">
        <v>6908.88</v>
      </c>
      <c r="AD57" s="8">
        <v>6908.88</v>
      </c>
      <c r="AE57" s="9">
        <f t="shared" si="2"/>
        <v>0.05117688888888889</v>
      </c>
      <c r="AF57" s="8">
        <v>128091.12</v>
      </c>
      <c r="AG57" s="9">
        <v>0.05117688888888889</v>
      </c>
      <c r="AH57" s="8">
        <v>0</v>
      </c>
      <c r="AI57" s="11"/>
      <c r="AJ57" s="25">
        <v>2277.71</v>
      </c>
      <c r="AK57" s="22">
        <f t="shared" si="3"/>
        <v>3.033257087162106</v>
      </c>
    </row>
    <row r="58" spans="1:37" ht="25.5" outlineLevel="4">
      <c r="A58" s="5" t="s">
        <v>106</v>
      </c>
      <c r="B58" s="6" t="s">
        <v>107</v>
      </c>
      <c r="C58" s="5" t="s">
        <v>106</v>
      </c>
      <c r="D58" s="5"/>
      <c r="E58" s="5"/>
      <c r="F58" s="7"/>
      <c r="G58" s="5"/>
      <c r="H58" s="5"/>
      <c r="I58" s="5"/>
      <c r="J58" s="5"/>
      <c r="K58" s="5"/>
      <c r="L58" s="5"/>
      <c r="M58" s="5"/>
      <c r="N58" s="5"/>
      <c r="O58" s="8">
        <v>10000</v>
      </c>
      <c r="P58" s="8">
        <v>0</v>
      </c>
      <c r="Q58" s="8">
        <v>10000</v>
      </c>
      <c r="R58" s="8">
        <v>10000</v>
      </c>
      <c r="S58" s="8">
        <v>10000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9">
        <f t="shared" si="2"/>
        <v>0</v>
      </c>
      <c r="AF58" s="8">
        <v>10000</v>
      </c>
      <c r="AG58" s="9">
        <v>0</v>
      </c>
      <c r="AH58" s="8">
        <v>0</v>
      </c>
      <c r="AI58" s="11"/>
      <c r="AJ58" s="25">
        <v>67.59</v>
      </c>
      <c r="AK58" s="22">
        <f t="shared" si="3"/>
        <v>0</v>
      </c>
    </row>
    <row r="59" spans="1:37" s="28" customFormat="1" ht="25.5" outlineLevel="1">
      <c r="A59" s="16" t="s">
        <v>108</v>
      </c>
      <c r="B59" s="15" t="s">
        <v>109</v>
      </c>
      <c r="C59" s="16" t="s">
        <v>108</v>
      </c>
      <c r="D59" s="16"/>
      <c r="E59" s="16"/>
      <c r="F59" s="17"/>
      <c r="G59" s="16"/>
      <c r="H59" s="16"/>
      <c r="I59" s="16"/>
      <c r="J59" s="16"/>
      <c r="K59" s="16"/>
      <c r="L59" s="16"/>
      <c r="M59" s="16"/>
      <c r="N59" s="16"/>
      <c r="O59" s="18">
        <v>122900</v>
      </c>
      <c r="P59" s="18">
        <v>0</v>
      </c>
      <c r="Q59" s="18">
        <f>Q60+Q61</f>
        <v>122900</v>
      </c>
      <c r="R59" s="18">
        <f aca="true" t="shared" si="20" ref="R59:Z59">R60+R61</f>
        <v>122900</v>
      </c>
      <c r="S59" s="18">
        <f t="shared" si="20"/>
        <v>122900</v>
      </c>
      <c r="T59" s="18">
        <f t="shared" si="20"/>
        <v>0</v>
      </c>
      <c r="U59" s="18">
        <f t="shared" si="20"/>
        <v>0</v>
      </c>
      <c r="V59" s="18">
        <f t="shared" si="20"/>
        <v>0</v>
      </c>
      <c r="W59" s="18">
        <f t="shared" si="20"/>
        <v>0</v>
      </c>
      <c r="X59" s="18">
        <f t="shared" si="20"/>
        <v>0</v>
      </c>
      <c r="Y59" s="18">
        <f t="shared" si="20"/>
        <v>0</v>
      </c>
      <c r="Z59" s="18">
        <f t="shared" si="20"/>
        <v>0</v>
      </c>
      <c r="AA59" s="18">
        <v>0</v>
      </c>
      <c r="AB59" s="18">
        <v>0</v>
      </c>
      <c r="AC59" s="18">
        <v>0</v>
      </c>
      <c r="AD59" s="18">
        <v>0</v>
      </c>
      <c r="AE59" s="9">
        <f t="shared" si="2"/>
        <v>0</v>
      </c>
      <c r="AF59" s="18">
        <v>122900</v>
      </c>
      <c r="AG59" s="19">
        <v>0</v>
      </c>
      <c r="AH59" s="18">
        <v>0</v>
      </c>
      <c r="AI59" s="20"/>
      <c r="AJ59" s="26">
        <f>AJ60+AJ61</f>
        <v>176689.83</v>
      </c>
      <c r="AK59" s="23">
        <f t="shared" si="3"/>
        <v>0</v>
      </c>
    </row>
    <row r="60" spans="1:37" ht="38.25" outlineLevel="4">
      <c r="A60" s="5" t="s">
        <v>110</v>
      </c>
      <c r="B60" s="6" t="s">
        <v>111</v>
      </c>
      <c r="C60" s="5" t="s">
        <v>110</v>
      </c>
      <c r="D60" s="5"/>
      <c r="E60" s="5"/>
      <c r="F60" s="7"/>
      <c r="G60" s="5"/>
      <c r="H60" s="5"/>
      <c r="I60" s="5"/>
      <c r="J60" s="5"/>
      <c r="K60" s="5"/>
      <c r="L60" s="5"/>
      <c r="M60" s="5"/>
      <c r="N60" s="5"/>
      <c r="O60" s="8">
        <v>80200</v>
      </c>
      <c r="P60" s="8">
        <v>0</v>
      </c>
      <c r="Q60" s="8">
        <v>80200</v>
      </c>
      <c r="R60" s="8">
        <v>80200</v>
      </c>
      <c r="S60" s="8">
        <v>80200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9">
        <f t="shared" si="2"/>
        <v>0</v>
      </c>
      <c r="AF60" s="8">
        <v>80200</v>
      </c>
      <c r="AG60" s="9">
        <v>0</v>
      </c>
      <c r="AH60" s="8">
        <v>0</v>
      </c>
      <c r="AI60" s="11"/>
      <c r="AJ60" s="25">
        <v>27139.09</v>
      </c>
      <c r="AK60" s="22">
        <f t="shared" si="3"/>
        <v>0</v>
      </c>
    </row>
    <row r="61" spans="1:37" ht="25.5" outlineLevel="4">
      <c r="A61" s="5" t="s">
        <v>112</v>
      </c>
      <c r="B61" s="6" t="s">
        <v>113</v>
      </c>
      <c r="C61" s="5" t="s">
        <v>112</v>
      </c>
      <c r="D61" s="5"/>
      <c r="E61" s="5"/>
      <c r="F61" s="7"/>
      <c r="G61" s="5"/>
      <c r="H61" s="5"/>
      <c r="I61" s="5"/>
      <c r="J61" s="5"/>
      <c r="K61" s="5"/>
      <c r="L61" s="5"/>
      <c r="M61" s="5"/>
      <c r="N61" s="5"/>
      <c r="O61" s="8">
        <v>42700</v>
      </c>
      <c r="P61" s="8">
        <v>0</v>
      </c>
      <c r="Q61" s="8">
        <v>42700</v>
      </c>
      <c r="R61" s="8">
        <v>42700</v>
      </c>
      <c r="S61" s="8">
        <v>42700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9">
        <f t="shared" si="2"/>
        <v>0</v>
      </c>
      <c r="AF61" s="8">
        <v>42700</v>
      </c>
      <c r="AG61" s="9">
        <v>0</v>
      </c>
      <c r="AH61" s="8">
        <v>0</v>
      </c>
      <c r="AI61" s="11"/>
      <c r="AJ61" s="25">
        <v>149550.74</v>
      </c>
      <c r="AK61" s="22">
        <f t="shared" si="3"/>
        <v>0</v>
      </c>
    </row>
    <row r="62" spans="1:37" s="28" customFormat="1" ht="25.5" outlineLevel="1">
      <c r="A62" s="16" t="s">
        <v>114</v>
      </c>
      <c r="B62" s="15" t="s">
        <v>115</v>
      </c>
      <c r="C62" s="16" t="s">
        <v>114</v>
      </c>
      <c r="D62" s="16"/>
      <c r="E62" s="16"/>
      <c r="F62" s="17"/>
      <c r="G62" s="16"/>
      <c r="H62" s="16"/>
      <c r="I62" s="16"/>
      <c r="J62" s="16"/>
      <c r="K62" s="16"/>
      <c r="L62" s="16"/>
      <c r="M62" s="16"/>
      <c r="N62" s="16"/>
      <c r="O62" s="18">
        <v>518000</v>
      </c>
      <c r="P62" s="18">
        <v>0</v>
      </c>
      <c r="Q62" s="18">
        <f>Q63+Q64</f>
        <v>518000</v>
      </c>
      <c r="R62" s="18">
        <f aca="true" t="shared" si="21" ref="R62:Z62">R63+R64</f>
        <v>518000</v>
      </c>
      <c r="S62" s="18">
        <f t="shared" si="21"/>
        <v>518000</v>
      </c>
      <c r="T62" s="18">
        <f t="shared" si="21"/>
        <v>0</v>
      </c>
      <c r="U62" s="18">
        <f t="shared" si="21"/>
        <v>0</v>
      </c>
      <c r="V62" s="18">
        <f t="shared" si="21"/>
        <v>0</v>
      </c>
      <c r="W62" s="18">
        <f t="shared" si="21"/>
        <v>0</v>
      </c>
      <c r="X62" s="18">
        <f t="shared" si="21"/>
        <v>0</v>
      </c>
      <c r="Y62" s="18">
        <f t="shared" si="21"/>
        <v>707769.05</v>
      </c>
      <c r="Z62" s="18">
        <f t="shared" si="21"/>
        <v>707769.05</v>
      </c>
      <c r="AA62" s="18">
        <v>0</v>
      </c>
      <c r="AB62" s="18">
        <v>707769.05</v>
      </c>
      <c r="AC62" s="18">
        <v>707769.05</v>
      </c>
      <c r="AD62" s="18">
        <v>707769.05</v>
      </c>
      <c r="AE62" s="19">
        <f t="shared" si="2"/>
        <v>1.3663495173745175</v>
      </c>
      <c r="AF62" s="18">
        <v>-189769.05</v>
      </c>
      <c r="AG62" s="19">
        <v>1.3663495173745173</v>
      </c>
      <c r="AH62" s="18">
        <v>0</v>
      </c>
      <c r="AI62" s="20"/>
      <c r="AJ62" s="26">
        <f>AJ63+AJ64</f>
        <v>202672.09</v>
      </c>
      <c r="AK62" s="23">
        <f t="shared" si="3"/>
        <v>3.4921880462179082</v>
      </c>
    </row>
    <row r="63" spans="1:37" ht="63.75" outlineLevel="4">
      <c r="A63" s="5" t="s">
        <v>116</v>
      </c>
      <c r="B63" s="6" t="s">
        <v>117</v>
      </c>
      <c r="C63" s="5" t="s">
        <v>116</v>
      </c>
      <c r="D63" s="5"/>
      <c r="E63" s="5"/>
      <c r="F63" s="7"/>
      <c r="G63" s="5"/>
      <c r="H63" s="5"/>
      <c r="I63" s="5"/>
      <c r="J63" s="5"/>
      <c r="K63" s="5"/>
      <c r="L63" s="5"/>
      <c r="M63" s="5"/>
      <c r="N63" s="5"/>
      <c r="O63" s="8">
        <v>500000</v>
      </c>
      <c r="P63" s="8">
        <v>0</v>
      </c>
      <c r="Q63" s="8">
        <v>500000</v>
      </c>
      <c r="R63" s="8">
        <v>500000</v>
      </c>
      <c r="S63" s="8">
        <v>500000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707769.05</v>
      </c>
      <c r="Z63" s="8">
        <v>707769.05</v>
      </c>
      <c r="AA63" s="8">
        <v>0</v>
      </c>
      <c r="AB63" s="8">
        <v>707769.05</v>
      </c>
      <c r="AC63" s="8">
        <v>707769.05</v>
      </c>
      <c r="AD63" s="8">
        <v>707769.05</v>
      </c>
      <c r="AE63" s="9">
        <f t="shared" si="2"/>
        <v>1.4155381</v>
      </c>
      <c r="AF63" s="8">
        <v>-207769.05</v>
      </c>
      <c r="AG63" s="9">
        <v>1.4155381</v>
      </c>
      <c r="AH63" s="8">
        <v>0</v>
      </c>
      <c r="AI63" s="11"/>
      <c r="AJ63" s="25">
        <v>202672.09</v>
      </c>
      <c r="AK63" s="22">
        <f t="shared" si="3"/>
        <v>3.4921880462179082</v>
      </c>
    </row>
    <row r="64" spans="1:37" ht="63.75" outlineLevel="4">
      <c r="A64" s="5" t="s">
        <v>118</v>
      </c>
      <c r="B64" s="6" t="s">
        <v>119</v>
      </c>
      <c r="C64" s="5" t="s">
        <v>118</v>
      </c>
      <c r="D64" s="5"/>
      <c r="E64" s="5"/>
      <c r="F64" s="7"/>
      <c r="G64" s="5"/>
      <c r="H64" s="5"/>
      <c r="I64" s="5"/>
      <c r="J64" s="5"/>
      <c r="K64" s="5"/>
      <c r="L64" s="5"/>
      <c r="M64" s="5"/>
      <c r="N64" s="5"/>
      <c r="O64" s="8">
        <v>18000</v>
      </c>
      <c r="P64" s="8">
        <v>0</v>
      </c>
      <c r="Q64" s="8">
        <v>18000</v>
      </c>
      <c r="R64" s="8">
        <v>18000</v>
      </c>
      <c r="S64" s="8">
        <v>18000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9">
        <f t="shared" si="2"/>
        <v>0</v>
      </c>
      <c r="AF64" s="8">
        <v>18000</v>
      </c>
      <c r="AG64" s="9">
        <v>0</v>
      </c>
      <c r="AH64" s="8">
        <v>0</v>
      </c>
      <c r="AI64" s="11"/>
      <c r="AJ64" s="25"/>
      <c r="AK64" s="22" t="e">
        <f t="shared" si="3"/>
        <v>#DIV/0!</v>
      </c>
    </row>
    <row r="65" spans="1:37" s="28" customFormat="1" ht="25.5" outlineLevel="1">
      <c r="A65" s="16" t="s">
        <v>120</v>
      </c>
      <c r="B65" s="15" t="s">
        <v>121</v>
      </c>
      <c r="C65" s="16" t="s">
        <v>120</v>
      </c>
      <c r="D65" s="16"/>
      <c r="E65" s="16"/>
      <c r="F65" s="17"/>
      <c r="G65" s="16"/>
      <c r="H65" s="16"/>
      <c r="I65" s="16"/>
      <c r="J65" s="16"/>
      <c r="K65" s="16"/>
      <c r="L65" s="16"/>
      <c r="M65" s="16"/>
      <c r="N65" s="16"/>
      <c r="O65" s="18">
        <v>1303000</v>
      </c>
      <c r="P65" s="18">
        <v>0</v>
      </c>
      <c r="Q65" s="18">
        <f aca="true" t="shared" si="22" ref="Q65:Z65">Q66+Q67+Q68</f>
        <v>1303000</v>
      </c>
      <c r="R65" s="18">
        <f t="shared" si="22"/>
        <v>1303000</v>
      </c>
      <c r="S65" s="18">
        <f t="shared" si="22"/>
        <v>1303000</v>
      </c>
      <c r="T65" s="18">
        <f t="shared" si="22"/>
        <v>0</v>
      </c>
      <c r="U65" s="18">
        <f t="shared" si="22"/>
        <v>0</v>
      </c>
      <c r="V65" s="18">
        <f t="shared" si="22"/>
        <v>0</v>
      </c>
      <c r="W65" s="18">
        <f t="shared" si="22"/>
        <v>0</v>
      </c>
      <c r="X65" s="18">
        <f t="shared" si="22"/>
        <v>0</v>
      </c>
      <c r="Y65" s="18">
        <f t="shared" si="22"/>
        <v>253835.76</v>
      </c>
      <c r="Z65" s="18">
        <f t="shared" si="22"/>
        <v>255191.80000000002</v>
      </c>
      <c r="AA65" s="18">
        <v>0</v>
      </c>
      <c r="AB65" s="18">
        <v>253835.76</v>
      </c>
      <c r="AC65" s="18">
        <v>253835.76</v>
      </c>
      <c r="AD65" s="18">
        <v>253835.76</v>
      </c>
      <c r="AE65" s="19">
        <f t="shared" si="2"/>
        <v>0.19584942440521874</v>
      </c>
      <c r="AF65" s="18">
        <v>1049164.24</v>
      </c>
      <c r="AG65" s="19">
        <v>0.19480871834228702</v>
      </c>
      <c r="AH65" s="18">
        <v>0</v>
      </c>
      <c r="AI65" s="20"/>
      <c r="AJ65" s="26">
        <f>SUM(AJ66:AJ75)</f>
        <v>270346.53</v>
      </c>
      <c r="AK65" s="23">
        <f t="shared" si="3"/>
        <v>0.9439433160100112</v>
      </c>
    </row>
    <row r="66" spans="1:37" ht="102" outlineLevel="4">
      <c r="A66" s="5" t="s">
        <v>122</v>
      </c>
      <c r="B66" s="6" t="s">
        <v>123</v>
      </c>
      <c r="C66" s="5" t="s">
        <v>122</v>
      </c>
      <c r="D66" s="5"/>
      <c r="E66" s="5"/>
      <c r="F66" s="7"/>
      <c r="G66" s="5"/>
      <c r="H66" s="5"/>
      <c r="I66" s="5"/>
      <c r="J66" s="5"/>
      <c r="K66" s="5"/>
      <c r="L66" s="5"/>
      <c r="M66" s="5"/>
      <c r="N66" s="5"/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500</v>
      </c>
      <c r="Z66" s="8">
        <v>1300</v>
      </c>
      <c r="AA66" s="8">
        <v>0</v>
      </c>
      <c r="AB66" s="8">
        <v>500</v>
      </c>
      <c r="AC66" s="8">
        <v>500</v>
      </c>
      <c r="AD66" s="8">
        <v>500</v>
      </c>
      <c r="AE66" s="9" t="e">
        <f aca="true" t="shared" si="23" ref="AE66:AE110">Z66/Q66</f>
        <v>#DIV/0!</v>
      </c>
      <c r="AF66" s="8">
        <v>-500</v>
      </c>
      <c r="AG66" s="9"/>
      <c r="AH66" s="8">
        <v>0</v>
      </c>
      <c r="AI66" s="11"/>
      <c r="AJ66" s="25"/>
      <c r="AK66" s="22" t="e">
        <f aca="true" t="shared" si="24" ref="AK66:AK110">Z66/AJ66</f>
        <v>#DIV/0!</v>
      </c>
    </row>
    <row r="67" spans="1:37" ht="76.5" outlineLevel="4">
      <c r="A67" s="5" t="s">
        <v>124</v>
      </c>
      <c r="B67" s="6" t="s">
        <v>125</v>
      </c>
      <c r="C67" s="5" t="s">
        <v>124</v>
      </c>
      <c r="D67" s="5"/>
      <c r="E67" s="5"/>
      <c r="F67" s="7"/>
      <c r="G67" s="5"/>
      <c r="H67" s="5"/>
      <c r="I67" s="5"/>
      <c r="J67" s="5"/>
      <c r="K67" s="5"/>
      <c r="L67" s="5"/>
      <c r="M67" s="5"/>
      <c r="N67" s="5"/>
      <c r="O67" s="8">
        <v>1303000</v>
      </c>
      <c r="P67" s="8">
        <v>0</v>
      </c>
      <c r="Q67" s="8">
        <v>1303000</v>
      </c>
      <c r="R67" s="8">
        <v>1303000</v>
      </c>
      <c r="S67" s="8">
        <v>1303000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246879.13</v>
      </c>
      <c r="Z67" s="8">
        <v>247435.16</v>
      </c>
      <c r="AA67" s="8">
        <v>0</v>
      </c>
      <c r="AB67" s="8">
        <v>246879.13</v>
      </c>
      <c r="AC67" s="8">
        <v>246879.13</v>
      </c>
      <c r="AD67" s="8">
        <v>246879.13</v>
      </c>
      <c r="AE67" s="9">
        <f t="shared" si="23"/>
        <v>0.18989651573292401</v>
      </c>
      <c r="AF67" s="8">
        <v>1056120.87</v>
      </c>
      <c r="AG67" s="9">
        <v>0.18946978511128165</v>
      </c>
      <c r="AH67" s="8">
        <v>0</v>
      </c>
      <c r="AI67" s="11"/>
      <c r="AJ67" s="25"/>
      <c r="AK67" s="22" t="e">
        <f t="shared" si="24"/>
        <v>#DIV/0!</v>
      </c>
    </row>
    <row r="68" spans="1:37" ht="76.5" outlineLevel="4">
      <c r="A68" s="5" t="s">
        <v>126</v>
      </c>
      <c r="B68" s="6" t="s">
        <v>127</v>
      </c>
      <c r="C68" s="5" t="s">
        <v>126</v>
      </c>
      <c r="D68" s="5"/>
      <c r="E68" s="5"/>
      <c r="F68" s="7"/>
      <c r="G68" s="5"/>
      <c r="H68" s="5"/>
      <c r="I68" s="5"/>
      <c r="J68" s="5"/>
      <c r="K68" s="5"/>
      <c r="L68" s="5"/>
      <c r="M68" s="5"/>
      <c r="N68" s="5"/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6456.63</v>
      </c>
      <c r="Z68" s="8">
        <v>6456.64</v>
      </c>
      <c r="AA68" s="8">
        <v>0</v>
      </c>
      <c r="AB68" s="8">
        <v>6456.63</v>
      </c>
      <c r="AC68" s="8">
        <v>6456.63</v>
      </c>
      <c r="AD68" s="8">
        <v>6456.63</v>
      </c>
      <c r="AE68" s="9" t="e">
        <f t="shared" si="23"/>
        <v>#DIV/0!</v>
      </c>
      <c r="AF68" s="8">
        <v>-6456.63</v>
      </c>
      <c r="AG68" s="9"/>
      <c r="AH68" s="8">
        <v>0</v>
      </c>
      <c r="AI68" s="11"/>
      <c r="AJ68" s="25"/>
      <c r="AK68" s="22" t="e">
        <f t="shared" si="24"/>
        <v>#DIV/0!</v>
      </c>
    </row>
    <row r="69" spans="1:37" ht="76.5" hidden="1" outlineLevel="4">
      <c r="A69" s="5"/>
      <c r="B69" s="6" t="s">
        <v>202</v>
      </c>
      <c r="C69" s="29" t="s">
        <v>203</v>
      </c>
      <c r="D69" s="5"/>
      <c r="E69" s="5"/>
      <c r="F69" s="7"/>
      <c r="G69" s="5"/>
      <c r="H69" s="5"/>
      <c r="I69" s="5"/>
      <c r="J69" s="5"/>
      <c r="K69" s="5"/>
      <c r="L69" s="5"/>
      <c r="M69" s="5"/>
      <c r="N69" s="5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9" t="e">
        <f t="shared" si="23"/>
        <v>#DIV/0!</v>
      </c>
      <c r="AF69" s="8"/>
      <c r="AG69" s="9"/>
      <c r="AH69" s="8"/>
      <c r="AI69" s="11"/>
      <c r="AJ69" s="25">
        <v>7800</v>
      </c>
      <c r="AK69" s="22">
        <f t="shared" si="24"/>
        <v>0</v>
      </c>
    </row>
    <row r="70" spans="1:37" ht="63.75" hidden="1" outlineLevel="4">
      <c r="A70" s="5"/>
      <c r="B70" s="6" t="s">
        <v>210</v>
      </c>
      <c r="C70" s="29" t="s">
        <v>204</v>
      </c>
      <c r="D70" s="5"/>
      <c r="E70" s="5"/>
      <c r="F70" s="7"/>
      <c r="G70" s="5"/>
      <c r="H70" s="5"/>
      <c r="I70" s="5"/>
      <c r="J70" s="5"/>
      <c r="K70" s="5"/>
      <c r="L70" s="5"/>
      <c r="M70" s="5"/>
      <c r="N70" s="5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9" t="e">
        <f t="shared" si="23"/>
        <v>#DIV/0!</v>
      </c>
      <c r="AF70" s="8"/>
      <c r="AG70" s="9"/>
      <c r="AH70" s="8"/>
      <c r="AI70" s="11"/>
      <c r="AJ70" s="25">
        <v>500</v>
      </c>
      <c r="AK70" s="22">
        <f t="shared" si="24"/>
        <v>0</v>
      </c>
    </row>
    <row r="71" spans="1:37" ht="63.75" hidden="1" outlineLevel="4">
      <c r="A71" s="5"/>
      <c r="B71" s="6" t="s">
        <v>211</v>
      </c>
      <c r="C71" s="29" t="s">
        <v>205</v>
      </c>
      <c r="D71" s="5"/>
      <c r="E71" s="5"/>
      <c r="F71" s="7"/>
      <c r="G71" s="5"/>
      <c r="H71" s="5"/>
      <c r="I71" s="5"/>
      <c r="J71" s="5"/>
      <c r="K71" s="5"/>
      <c r="L71" s="5"/>
      <c r="M71" s="5"/>
      <c r="N71" s="5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9" t="e">
        <f t="shared" si="23"/>
        <v>#DIV/0!</v>
      </c>
      <c r="AF71" s="8"/>
      <c r="AG71" s="9"/>
      <c r="AH71" s="8"/>
      <c r="AI71" s="11"/>
      <c r="AJ71" s="25">
        <v>3000</v>
      </c>
      <c r="AK71" s="22">
        <f t="shared" si="24"/>
        <v>0</v>
      </c>
    </row>
    <row r="72" spans="1:37" ht="63.75" hidden="1" outlineLevel="4">
      <c r="A72" s="5"/>
      <c r="B72" s="6" t="s">
        <v>212</v>
      </c>
      <c r="C72" s="29" t="s">
        <v>206</v>
      </c>
      <c r="D72" s="5"/>
      <c r="E72" s="5"/>
      <c r="F72" s="7"/>
      <c r="G72" s="5"/>
      <c r="H72" s="5"/>
      <c r="I72" s="5"/>
      <c r="J72" s="5"/>
      <c r="K72" s="5"/>
      <c r="L72" s="5"/>
      <c r="M72" s="5"/>
      <c r="N72" s="5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9" t="e">
        <f t="shared" si="23"/>
        <v>#DIV/0!</v>
      </c>
      <c r="AF72" s="8"/>
      <c r="AG72" s="9"/>
      <c r="AH72" s="8"/>
      <c r="AI72" s="11"/>
      <c r="AJ72" s="25">
        <v>1542.83</v>
      </c>
      <c r="AK72" s="22">
        <f t="shared" si="24"/>
        <v>0</v>
      </c>
    </row>
    <row r="73" spans="1:37" ht="63.75" hidden="1" outlineLevel="4">
      <c r="A73" s="5"/>
      <c r="B73" s="6" t="s">
        <v>213</v>
      </c>
      <c r="C73" s="29" t="s">
        <v>207</v>
      </c>
      <c r="D73" s="5"/>
      <c r="E73" s="5"/>
      <c r="F73" s="7"/>
      <c r="G73" s="5"/>
      <c r="H73" s="5"/>
      <c r="I73" s="5"/>
      <c r="J73" s="5"/>
      <c r="K73" s="5"/>
      <c r="L73" s="5"/>
      <c r="M73" s="5"/>
      <c r="N73" s="5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9" t="e">
        <f t="shared" si="23"/>
        <v>#DIV/0!</v>
      </c>
      <c r="AF73" s="8"/>
      <c r="AG73" s="9"/>
      <c r="AH73" s="8"/>
      <c r="AI73" s="11"/>
      <c r="AJ73" s="25">
        <v>5100</v>
      </c>
      <c r="AK73" s="22">
        <f t="shared" si="24"/>
        <v>0</v>
      </c>
    </row>
    <row r="74" spans="1:37" ht="76.5" hidden="1" outlineLevel="4">
      <c r="A74" s="5"/>
      <c r="B74" s="6" t="s">
        <v>214</v>
      </c>
      <c r="C74" s="29" t="s">
        <v>208</v>
      </c>
      <c r="D74" s="5"/>
      <c r="E74" s="5"/>
      <c r="F74" s="7"/>
      <c r="G74" s="5"/>
      <c r="H74" s="5"/>
      <c r="I74" s="5"/>
      <c r="J74" s="5"/>
      <c r="K74" s="5"/>
      <c r="L74" s="5"/>
      <c r="M74" s="5"/>
      <c r="N74" s="5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9" t="e">
        <f t="shared" si="23"/>
        <v>#DIV/0!</v>
      </c>
      <c r="AF74" s="8"/>
      <c r="AG74" s="9"/>
      <c r="AH74" s="8"/>
      <c r="AI74" s="11"/>
      <c r="AJ74" s="25">
        <v>93628.99</v>
      </c>
      <c r="AK74" s="22">
        <f t="shared" si="24"/>
        <v>0</v>
      </c>
    </row>
    <row r="75" spans="1:37" ht="51" hidden="1" outlineLevel="4">
      <c r="A75" s="5"/>
      <c r="B75" s="6" t="s">
        <v>215</v>
      </c>
      <c r="C75" s="29" t="s">
        <v>209</v>
      </c>
      <c r="D75" s="5"/>
      <c r="E75" s="5"/>
      <c r="F75" s="7"/>
      <c r="G75" s="5"/>
      <c r="H75" s="5"/>
      <c r="I75" s="5"/>
      <c r="J75" s="5"/>
      <c r="K75" s="5"/>
      <c r="L75" s="5"/>
      <c r="M75" s="5"/>
      <c r="N75" s="5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9" t="e">
        <f t="shared" si="23"/>
        <v>#DIV/0!</v>
      </c>
      <c r="AF75" s="8"/>
      <c r="AG75" s="9"/>
      <c r="AH75" s="8"/>
      <c r="AI75" s="11"/>
      <c r="AJ75" s="25">
        <v>158774.71</v>
      </c>
      <c r="AK75" s="22">
        <f t="shared" si="24"/>
        <v>0</v>
      </c>
    </row>
    <row r="76" spans="1:37" s="28" customFormat="1" ht="15" outlineLevel="1" collapsed="1">
      <c r="A76" s="16" t="s">
        <v>128</v>
      </c>
      <c r="B76" s="15" t="s">
        <v>129</v>
      </c>
      <c r="C76" s="16" t="s">
        <v>128</v>
      </c>
      <c r="D76" s="16"/>
      <c r="E76" s="16"/>
      <c r="F76" s="17"/>
      <c r="G76" s="16"/>
      <c r="H76" s="16"/>
      <c r="I76" s="16"/>
      <c r="J76" s="16"/>
      <c r="K76" s="16"/>
      <c r="L76" s="16"/>
      <c r="M76" s="16"/>
      <c r="N76" s="16"/>
      <c r="O76" s="18">
        <v>36000</v>
      </c>
      <c r="P76" s="18">
        <v>0</v>
      </c>
      <c r="Q76" s="18">
        <f>Q79</f>
        <v>36000</v>
      </c>
      <c r="R76" s="18">
        <f aca="true" t="shared" si="25" ref="R76:Z76">R79</f>
        <v>36000</v>
      </c>
      <c r="S76" s="18">
        <f t="shared" si="25"/>
        <v>36000</v>
      </c>
      <c r="T76" s="18">
        <f t="shared" si="25"/>
        <v>0</v>
      </c>
      <c r="U76" s="18">
        <f t="shared" si="25"/>
        <v>0</v>
      </c>
      <c r="V76" s="18">
        <f t="shared" si="25"/>
        <v>0</v>
      </c>
      <c r="W76" s="18">
        <f t="shared" si="25"/>
        <v>0</v>
      </c>
      <c r="X76" s="18">
        <f t="shared" si="25"/>
        <v>0</v>
      </c>
      <c r="Y76" s="18">
        <f t="shared" si="25"/>
        <v>1000</v>
      </c>
      <c r="Z76" s="18">
        <f t="shared" si="25"/>
        <v>1000</v>
      </c>
      <c r="AA76" s="18">
        <v>0</v>
      </c>
      <c r="AB76" s="18">
        <v>1000</v>
      </c>
      <c r="AC76" s="18">
        <v>1000</v>
      </c>
      <c r="AD76" s="18">
        <v>1000</v>
      </c>
      <c r="AE76" s="19">
        <f t="shared" si="23"/>
        <v>0.027777777777777776</v>
      </c>
      <c r="AF76" s="18">
        <v>35000</v>
      </c>
      <c r="AG76" s="19">
        <v>0.027777777777777776</v>
      </c>
      <c r="AH76" s="18">
        <v>0</v>
      </c>
      <c r="AI76" s="20"/>
      <c r="AJ76" s="26">
        <f>AJ79</f>
        <v>472</v>
      </c>
      <c r="AK76" s="23">
        <f t="shared" si="24"/>
        <v>2.1186440677966103</v>
      </c>
    </row>
    <row r="77" spans="1:37" ht="15" hidden="1" outlineLevel="3">
      <c r="A77" s="5" t="s">
        <v>130</v>
      </c>
      <c r="B77" s="6" t="s">
        <v>131</v>
      </c>
      <c r="C77" s="5" t="s">
        <v>130</v>
      </c>
      <c r="D77" s="5"/>
      <c r="E77" s="5"/>
      <c r="F77" s="7"/>
      <c r="G77" s="5"/>
      <c r="H77" s="5"/>
      <c r="I77" s="5"/>
      <c r="J77" s="5"/>
      <c r="K77" s="5"/>
      <c r="L77" s="5"/>
      <c r="M77" s="5"/>
      <c r="N77" s="5"/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9" t="e">
        <f t="shared" si="23"/>
        <v>#DIV/0!</v>
      </c>
      <c r="AF77" s="8">
        <v>0</v>
      </c>
      <c r="AG77" s="9"/>
      <c r="AH77" s="8">
        <v>0</v>
      </c>
      <c r="AI77" s="11"/>
      <c r="AJ77" s="25"/>
      <c r="AK77" s="22" t="e">
        <f t="shared" si="24"/>
        <v>#DIV/0!</v>
      </c>
    </row>
    <row r="78" spans="1:37" ht="25.5" hidden="1" outlineLevel="4">
      <c r="A78" s="5" t="s">
        <v>132</v>
      </c>
      <c r="B78" s="6" t="s">
        <v>133</v>
      </c>
      <c r="C78" s="5" t="s">
        <v>132</v>
      </c>
      <c r="D78" s="5"/>
      <c r="E78" s="5"/>
      <c r="F78" s="7"/>
      <c r="G78" s="5"/>
      <c r="H78" s="5"/>
      <c r="I78" s="5"/>
      <c r="J78" s="5"/>
      <c r="K78" s="5"/>
      <c r="L78" s="5"/>
      <c r="M78" s="5"/>
      <c r="N78" s="5"/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9" t="e">
        <f t="shared" si="23"/>
        <v>#DIV/0!</v>
      </c>
      <c r="AF78" s="8">
        <v>0</v>
      </c>
      <c r="AG78" s="9"/>
      <c r="AH78" s="8">
        <v>0</v>
      </c>
      <c r="AI78" s="11"/>
      <c r="AJ78" s="25"/>
      <c r="AK78" s="22" t="e">
        <f t="shared" si="24"/>
        <v>#DIV/0!</v>
      </c>
    </row>
    <row r="79" spans="1:37" s="28" customFormat="1" ht="15" outlineLevel="3" collapsed="1">
      <c r="A79" s="16" t="s">
        <v>134</v>
      </c>
      <c r="B79" s="15" t="s">
        <v>135</v>
      </c>
      <c r="C79" s="16" t="s">
        <v>134</v>
      </c>
      <c r="D79" s="16"/>
      <c r="E79" s="16"/>
      <c r="F79" s="17"/>
      <c r="G79" s="16"/>
      <c r="H79" s="16"/>
      <c r="I79" s="16"/>
      <c r="J79" s="16"/>
      <c r="K79" s="16"/>
      <c r="L79" s="16"/>
      <c r="M79" s="16"/>
      <c r="N79" s="16"/>
      <c r="O79" s="18">
        <v>36000</v>
      </c>
      <c r="P79" s="18">
        <v>0</v>
      </c>
      <c r="Q79" s="18">
        <f>Q80</f>
        <v>36000</v>
      </c>
      <c r="R79" s="18">
        <f aca="true" t="shared" si="26" ref="R79:Z79">R80</f>
        <v>36000</v>
      </c>
      <c r="S79" s="18">
        <f t="shared" si="26"/>
        <v>36000</v>
      </c>
      <c r="T79" s="18">
        <f t="shared" si="26"/>
        <v>0</v>
      </c>
      <c r="U79" s="18">
        <f t="shared" si="26"/>
        <v>0</v>
      </c>
      <c r="V79" s="18">
        <f t="shared" si="26"/>
        <v>0</v>
      </c>
      <c r="W79" s="18">
        <f t="shared" si="26"/>
        <v>0</v>
      </c>
      <c r="X79" s="18">
        <f t="shared" si="26"/>
        <v>0</v>
      </c>
      <c r="Y79" s="18">
        <f t="shared" si="26"/>
        <v>1000</v>
      </c>
      <c r="Z79" s="18">
        <f t="shared" si="26"/>
        <v>1000</v>
      </c>
      <c r="AA79" s="18">
        <v>0</v>
      </c>
      <c r="AB79" s="18">
        <v>1000</v>
      </c>
      <c r="AC79" s="18">
        <v>1000</v>
      </c>
      <c r="AD79" s="18">
        <v>1000</v>
      </c>
      <c r="AE79" s="19">
        <f t="shared" si="23"/>
        <v>0.027777777777777776</v>
      </c>
      <c r="AF79" s="18">
        <v>35000</v>
      </c>
      <c r="AG79" s="19">
        <v>0.027777777777777776</v>
      </c>
      <c r="AH79" s="18">
        <v>0</v>
      </c>
      <c r="AI79" s="20"/>
      <c r="AJ79" s="26">
        <f>AJ80</f>
        <v>472</v>
      </c>
      <c r="AK79" s="23">
        <f t="shared" si="24"/>
        <v>2.1186440677966103</v>
      </c>
    </row>
    <row r="80" spans="1:37" ht="25.5" outlineLevel="4">
      <c r="A80" s="5" t="s">
        <v>136</v>
      </c>
      <c r="B80" s="6" t="s">
        <v>137</v>
      </c>
      <c r="C80" s="5" t="s">
        <v>136</v>
      </c>
      <c r="D80" s="5"/>
      <c r="E80" s="5"/>
      <c r="F80" s="7"/>
      <c r="G80" s="5"/>
      <c r="H80" s="5"/>
      <c r="I80" s="5"/>
      <c r="J80" s="5"/>
      <c r="K80" s="5"/>
      <c r="L80" s="5"/>
      <c r="M80" s="5"/>
      <c r="N80" s="5"/>
      <c r="O80" s="8">
        <v>36000</v>
      </c>
      <c r="P80" s="8">
        <v>0</v>
      </c>
      <c r="Q80" s="8">
        <v>36000</v>
      </c>
      <c r="R80" s="8">
        <v>36000</v>
      </c>
      <c r="S80" s="8">
        <v>36000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1000</v>
      </c>
      <c r="Z80" s="8">
        <v>1000</v>
      </c>
      <c r="AA80" s="8">
        <v>0</v>
      </c>
      <c r="AB80" s="8">
        <v>1000</v>
      </c>
      <c r="AC80" s="8">
        <v>1000</v>
      </c>
      <c r="AD80" s="8">
        <v>1000</v>
      </c>
      <c r="AE80" s="9">
        <f t="shared" si="23"/>
        <v>0.027777777777777776</v>
      </c>
      <c r="AF80" s="8">
        <v>35000</v>
      </c>
      <c r="AG80" s="9">
        <v>0.027777777777777776</v>
      </c>
      <c r="AH80" s="8">
        <v>0</v>
      </c>
      <c r="AI80" s="11"/>
      <c r="AJ80" s="25">
        <v>472</v>
      </c>
      <c r="AK80" s="22">
        <f t="shared" si="24"/>
        <v>2.1186440677966103</v>
      </c>
    </row>
    <row r="81" spans="1:37" s="28" customFormat="1" ht="15">
      <c r="A81" s="16" t="s">
        <v>138</v>
      </c>
      <c r="B81" s="15" t="s">
        <v>139</v>
      </c>
      <c r="C81" s="16" t="s">
        <v>138</v>
      </c>
      <c r="D81" s="16"/>
      <c r="E81" s="16"/>
      <c r="F81" s="17"/>
      <c r="G81" s="16"/>
      <c r="H81" s="16"/>
      <c r="I81" s="16"/>
      <c r="J81" s="16"/>
      <c r="K81" s="16"/>
      <c r="L81" s="16"/>
      <c r="M81" s="16"/>
      <c r="N81" s="16"/>
      <c r="O81" s="18">
        <v>277867510</v>
      </c>
      <c r="P81" s="18">
        <v>50414838.83</v>
      </c>
      <c r="Q81" s="18">
        <f>Q82+Q106+Q108</f>
        <v>328282326.81</v>
      </c>
      <c r="R81" s="18">
        <f aca="true" t="shared" si="27" ref="R81:Z81">R82+R106+R108</f>
        <v>328282348.83</v>
      </c>
      <c r="S81" s="18">
        <f t="shared" si="27"/>
        <v>328282348.83</v>
      </c>
      <c r="T81" s="18">
        <f t="shared" si="27"/>
        <v>0</v>
      </c>
      <c r="U81" s="18">
        <f t="shared" si="27"/>
        <v>0</v>
      </c>
      <c r="V81" s="18">
        <f t="shared" si="27"/>
        <v>0</v>
      </c>
      <c r="W81" s="18">
        <f t="shared" si="27"/>
        <v>0</v>
      </c>
      <c r="X81" s="18">
        <f t="shared" si="27"/>
        <v>0</v>
      </c>
      <c r="Y81" s="18">
        <f t="shared" si="27"/>
        <v>1948007.9300000034</v>
      </c>
      <c r="Z81" s="18">
        <f t="shared" si="27"/>
        <v>7258507.930000003</v>
      </c>
      <c r="AA81" s="18">
        <v>30618202.32</v>
      </c>
      <c r="AB81" s="18">
        <v>32566210.25</v>
      </c>
      <c r="AC81" s="18">
        <v>1948007.93</v>
      </c>
      <c r="AD81" s="18">
        <v>1948007.93</v>
      </c>
      <c r="AE81" s="19">
        <f t="shared" si="23"/>
        <v>0.02211056562359816</v>
      </c>
      <c r="AF81" s="18">
        <v>326334340.9</v>
      </c>
      <c r="AG81" s="19">
        <v>0.005933940514751129</v>
      </c>
      <c r="AH81" s="18">
        <v>0</v>
      </c>
      <c r="AI81" s="20"/>
      <c r="AJ81" s="18">
        <f>AJ82+AJ106+AJ108</f>
        <v>28991294.75</v>
      </c>
      <c r="AK81" s="23">
        <f t="shared" si="24"/>
        <v>0.2503685327817242</v>
      </c>
    </row>
    <row r="82" spans="1:37" ht="38.25" outlineLevel="1">
      <c r="A82" s="5" t="s">
        <v>140</v>
      </c>
      <c r="B82" s="15" t="s">
        <v>141</v>
      </c>
      <c r="C82" s="16" t="s">
        <v>140</v>
      </c>
      <c r="D82" s="16"/>
      <c r="E82" s="16"/>
      <c r="F82" s="17"/>
      <c r="G82" s="16"/>
      <c r="H82" s="16"/>
      <c r="I82" s="16"/>
      <c r="J82" s="16"/>
      <c r="K82" s="16"/>
      <c r="L82" s="16"/>
      <c r="M82" s="16"/>
      <c r="N82" s="16"/>
      <c r="O82" s="18">
        <v>277867510</v>
      </c>
      <c r="P82" s="18">
        <v>50414838.83</v>
      </c>
      <c r="Q82" s="18">
        <f>Q83+Q94+Q103</f>
        <v>328282326.81</v>
      </c>
      <c r="R82" s="18">
        <f aca="true" t="shared" si="28" ref="R82:Z82">R83+R94+R103</f>
        <v>328282348.83</v>
      </c>
      <c r="S82" s="18">
        <f t="shared" si="28"/>
        <v>328282348.83</v>
      </c>
      <c r="T82" s="18">
        <f t="shared" si="28"/>
        <v>0</v>
      </c>
      <c r="U82" s="18">
        <f t="shared" si="28"/>
        <v>0</v>
      </c>
      <c r="V82" s="18">
        <f t="shared" si="28"/>
        <v>0</v>
      </c>
      <c r="W82" s="18">
        <f t="shared" si="28"/>
        <v>0</v>
      </c>
      <c r="X82" s="18">
        <f t="shared" si="28"/>
        <v>0</v>
      </c>
      <c r="Y82" s="18">
        <f t="shared" si="28"/>
        <v>34647273.74</v>
      </c>
      <c r="Z82" s="18">
        <f t="shared" si="28"/>
        <v>39957773.74</v>
      </c>
      <c r="AA82" s="18">
        <v>0</v>
      </c>
      <c r="AB82" s="18">
        <v>34647273.74</v>
      </c>
      <c r="AC82" s="18">
        <v>34647273.74</v>
      </c>
      <c r="AD82" s="18">
        <v>34647273.74</v>
      </c>
      <c r="AE82" s="19">
        <f t="shared" si="23"/>
        <v>0.12171771209336642</v>
      </c>
      <c r="AF82" s="18">
        <v>293635075.09</v>
      </c>
      <c r="AG82" s="19">
        <v>0.10554108030323002</v>
      </c>
      <c r="AH82" s="18">
        <v>0</v>
      </c>
      <c r="AI82" s="20"/>
      <c r="AJ82" s="18">
        <f>AJ83+AJ94+AJ103</f>
        <v>39375294.75</v>
      </c>
      <c r="AK82" s="23">
        <f t="shared" si="24"/>
        <v>1.0147930064701294</v>
      </c>
    </row>
    <row r="83" spans="1:37" s="28" customFormat="1" ht="38.25" outlineLevel="2">
      <c r="A83" s="16" t="s">
        <v>142</v>
      </c>
      <c r="B83" s="15" t="s">
        <v>143</v>
      </c>
      <c r="C83" s="16" t="s">
        <v>142</v>
      </c>
      <c r="D83" s="16"/>
      <c r="E83" s="16"/>
      <c r="F83" s="17"/>
      <c r="G83" s="16"/>
      <c r="H83" s="16"/>
      <c r="I83" s="16"/>
      <c r="J83" s="16"/>
      <c r="K83" s="16"/>
      <c r="L83" s="16"/>
      <c r="M83" s="16"/>
      <c r="N83" s="16"/>
      <c r="O83" s="18">
        <v>122476600</v>
      </c>
      <c r="P83" s="18">
        <v>45301088.83</v>
      </c>
      <c r="Q83" s="18">
        <f>SUM(Q84:Q93)</f>
        <v>167777666.81</v>
      </c>
      <c r="R83" s="18">
        <f aca="true" t="shared" si="29" ref="R83:Z83">SUM(R84:R93)</f>
        <v>167777688.82999998</v>
      </c>
      <c r="S83" s="18">
        <f t="shared" si="29"/>
        <v>167777688.82999998</v>
      </c>
      <c r="T83" s="18">
        <f t="shared" si="29"/>
        <v>0</v>
      </c>
      <c r="U83" s="18">
        <f t="shared" si="29"/>
        <v>0</v>
      </c>
      <c r="V83" s="18">
        <f t="shared" si="29"/>
        <v>0</v>
      </c>
      <c r="W83" s="18">
        <f t="shared" si="29"/>
        <v>0</v>
      </c>
      <c r="X83" s="18">
        <f t="shared" si="29"/>
        <v>0</v>
      </c>
      <c r="Y83" s="18">
        <f t="shared" si="29"/>
        <v>0</v>
      </c>
      <c r="Z83" s="18">
        <f t="shared" si="29"/>
        <v>0</v>
      </c>
      <c r="AA83" s="18">
        <v>0</v>
      </c>
      <c r="AB83" s="18">
        <v>0</v>
      </c>
      <c r="AC83" s="18">
        <v>0</v>
      </c>
      <c r="AD83" s="18">
        <v>0</v>
      </c>
      <c r="AE83" s="19">
        <f t="shared" si="23"/>
        <v>0</v>
      </c>
      <c r="AF83" s="18">
        <v>167777688.83</v>
      </c>
      <c r="AG83" s="19">
        <v>0</v>
      </c>
      <c r="AH83" s="18">
        <v>0</v>
      </c>
      <c r="AI83" s="20"/>
      <c r="AJ83" s="18">
        <f>SUM(AJ84:AJ93)</f>
        <v>1697000</v>
      </c>
      <c r="AK83" s="23">
        <f t="shared" si="24"/>
        <v>0</v>
      </c>
    </row>
    <row r="84" spans="1:37" s="38" customFormat="1" ht="89.25" outlineLevel="4">
      <c r="A84" s="30" t="s">
        <v>144</v>
      </c>
      <c r="B84" s="31" t="s">
        <v>145</v>
      </c>
      <c r="C84" s="30" t="s">
        <v>144</v>
      </c>
      <c r="D84" s="30"/>
      <c r="E84" s="30"/>
      <c r="F84" s="32"/>
      <c r="G84" s="30"/>
      <c r="H84" s="30"/>
      <c r="I84" s="30"/>
      <c r="J84" s="30"/>
      <c r="K84" s="30"/>
      <c r="L84" s="30"/>
      <c r="M84" s="30"/>
      <c r="N84" s="30"/>
      <c r="O84" s="33">
        <v>12824700</v>
      </c>
      <c r="P84" s="33">
        <v>0</v>
      </c>
      <c r="Q84" s="33">
        <v>12824700</v>
      </c>
      <c r="R84" s="33">
        <v>12824700</v>
      </c>
      <c r="S84" s="33">
        <v>12824700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33">
        <v>0</v>
      </c>
      <c r="AB84" s="33">
        <v>0</v>
      </c>
      <c r="AC84" s="33">
        <v>0</v>
      </c>
      <c r="AD84" s="33">
        <v>0</v>
      </c>
      <c r="AE84" s="34">
        <f t="shared" si="23"/>
        <v>0</v>
      </c>
      <c r="AF84" s="33">
        <v>12824700</v>
      </c>
      <c r="AG84" s="34">
        <v>0</v>
      </c>
      <c r="AH84" s="33">
        <v>0</v>
      </c>
      <c r="AI84" s="35"/>
      <c r="AJ84" s="36">
        <v>1697000</v>
      </c>
      <c r="AK84" s="37">
        <f t="shared" si="24"/>
        <v>0</v>
      </c>
    </row>
    <row r="85" spans="1:37" ht="63.75" outlineLevel="4">
      <c r="A85" s="5" t="s">
        <v>146</v>
      </c>
      <c r="B85" s="6" t="s">
        <v>147</v>
      </c>
      <c r="C85" s="5" t="s">
        <v>146</v>
      </c>
      <c r="D85" s="5"/>
      <c r="E85" s="5"/>
      <c r="F85" s="7"/>
      <c r="G85" s="5"/>
      <c r="H85" s="5"/>
      <c r="I85" s="5"/>
      <c r="J85" s="5"/>
      <c r="K85" s="5"/>
      <c r="L85" s="5"/>
      <c r="M85" s="5"/>
      <c r="N85" s="5"/>
      <c r="O85" s="8">
        <v>1261600</v>
      </c>
      <c r="P85" s="8">
        <v>32700</v>
      </c>
      <c r="Q85" s="8">
        <v>1294300</v>
      </c>
      <c r="R85" s="8">
        <v>1294300</v>
      </c>
      <c r="S85" s="8">
        <v>1294300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9">
        <f t="shared" si="23"/>
        <v>0</v>
      </c>
      <c r="AF85" s="8">
        <v>1294300</v>
      </c>
      <c r="AG85" s="9">
        <v>0</v>
      </c>
      <c r="AH85" s="8">
        <v>0</v>
      </c>
      <c r="AI85" s="11"/>
      <c r="AJ85" s="25"/>
      <c r="AK85" s="22" t="e">
        <f t="shared" si="24"/>
        <v>#DIV/0!</v>
      </c>
    </row>
    <row r="86" spans="1:37" ht="63.75" outlineLevel="4">
      <c r="A86" s="5" t="s">
        <v>148</v>
      </c>
      <c r="B86" s="6" t="s">
        <v>149</v>
      </c>
      <c r="C86" s="5" t="s">
        <v>148</v>
      </c>
      <c r="D86" s="5"/>
      <c r="E86" s="5"/>
      <c r="F86" s="7"/>
      <c r="G86" s="5"/>
      <c r="H86" s="5"/>
      <c r="I86" s="5"/>
      <c r="J86" s="5"/>
      <c r="K86" s="5"/>
      <c r="L86" s="5"/>
      <c r="M86" s="5"/>
      <c r="N86" s="5"/>
      <c r="O86" s="8">
        <v>0</v>
      </c>
      <c r="P86" s="8">
        <v>197020.29</v>
      </c>
      <c r="Q86" s="8">
        <v>197020.29</v>
      </c>
      <c r="R86" s="8">
        <v>197020.29</v>
      </c>
      <c r="S86" s="8">
        <v>197020.29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9">
        <f t="shared" si="23"/>
        <v>0</v>
      </c>
      <c r="AF86" s="8">
        <v>197020.29</v>
      </c>
      <c r="AG86" s="9">
        <v>0</v>
      </c>
      <c r="AH86" s="8">
        <v>0</v>
      </c>
      <c r="AI86" s="11"/>
      <c r="AJ86" s="25"/>
      <c r="AK86" s="22" t="e">
        <f t="shared" si="24"/>
        <v>#DIV/0!</v>
      </c>
    </row>
    <row r="87" spans="1:37" ht="38.25" outlineLevel="4">
      <c r="A87" s="5" t="s">
        <v>150</v>
      </c>
      <c r="B87" s="6" t="s">
        <v>151</v>
      </c>
      <c r="C87" s="5" t="s">
        <v>150</v>
      </c>
      <c r="D87" s="5"/>
      <c r="E87" s="5"/>
      <c r="F87" s="7"/>
      <c r="G87" s="5"/>
      <c r="H87" s="5"/>
      <c r="I87" s="5"/>
      <c r="J87" s="5"/>
      <c r="K87" s="5"/>
      <c r="L87" s="5"/>
      <c r="M87" s="5"/>
      <c r="N87" s="5"/>
      <c r="O87" s="8">
        <v>5659200</v>
      </c>
      <c r="P87" s="8">
        <v>-1310393.47</v>
      </c>
      <c r="Q87" s="8">
        <v>4348806.53</v>
      </c>
      <c r="R87" s="8">
        <v>4348806.53</v>
      </c>
      <c r="S87" s="8">
        <v>4348806.53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9">
        <f t="shared" si="23"/>
        <v>0</v>
      </c>
      <c r="AF87" s="8">
        <v>4348806.53</v>
      </c>
      <c r="AG87" s="9">
        <v>0</v>
      </c>
      <c r="AH87" s="8">
        <v>0</v>
      </c>
      <c r="AI87" s="11"/>
      <c r="AJ87" s="25"/>
      <c r="AK87" s="22" t="e">
        <f t="shared" si="24"/>
        <v>#DIV/0!</v>
      </c>
    </row>
    <row r="88" spans="1:37" ht="51" outlineLevel="4">
      <c r="A88" s="5" t="s">
        <v>152</v>
      </c>
      <c r="B88" s="6" t="s">
        <v>153</v>
      </c>
      <c r="C88" s="5" t="s">
        <v>152</v>
      </c>
      <c r="D88" s="5"/>
      <c r="E88" s="5"/>
      <c r="F88" s="7"/>
      <c r="G88" s="5"/>
      <c r="H88" s="5"/>
      <c r="I88" s="5"/>
      <c r="J88" s="5"/>
      <c r="K88" s="5"/>
      <c r="L88" s="5"/>
      <c r="M88" s="5"/>
      <c r="N88" s="5"/>
      <c r="O88" s="8">
        <v>3600000</v>
      </c>
      <c r="P88" s="8">
        <v>0</v>
      </c>
      <c r="Q88" s="8">
        <v>3600000</v>
      </c>
      <c r="R88" s="8">
        <v>3600000</v>
      </c>
      <c r="S88" s="8">
        <v>3600000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9">
        <f t="shared" si="23"/>
        <v>0</v>
      </c>
      <c r="AF88" s="8">
        <v>3600000</v>
      </c>
      <c r="AG88" s="9">
        <v>0</v>
      </c>
      <c r="AH88" s="8">
        <v>0</v>
      </c>
      <c r="AI88" s="11"/>
      <c r="AJ88" s="25"/>
      <c r="AK88" s="22" t="e">
        <f t="shared" si="24"/>
        <v>#DIV/0!</v>
      </c>
    </row>
    <row r="89" spans="1:37" ht="25.5" outlineLevel="4">
      <c r="A89" s="5" t="s">
        <v>154</v>
      </c>
      <c r="B89" s="6" t="s">
        <v>155</v>
      </c>
      <c r="C89" s="5" t="s">
        <v>154</v>
      </c>
      <c r="D89" s="5"/>
      <c r="E89" s="5"/>
      <c r="F89" s="7"/>
      <c r="G89" s="5"/>
      <c r="H89" s="5"/>
      <c r="I89" s="5"/>
      <c r="J89" s="5"/>
      <c r="K89" s="5"/>
      <c r="L89" s="5"/>
      <c r="M89" s="5"/>
      <c r="N89" s="5"/>
      <c r="O89" s="8">
        <v>42700</v>
      </c>
      <c r="P89" s="8">
        <v>13</v>
      </c>
      <c r="Q89" s="8">
        <v>42713</v>
      </c>
      <c r="R89" s="8">
        <v>42713</v>
      </c>
      <c r="S89" s="8">
        <v>42713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9">
        <f t="shared" si="23"/>
        <v>0</v>
      </c>
      <c r="AF89" s="8">
        <v>42713</v>
      </c>
      <c r="AG89" s="9">
        <v>0</v>
      </c>
      <c r="AH89" s="8">
        <v>0</v>
      </c>
      <c r="AI89" s="11"/>
      <c r="AJ89" s="25"/>
      <c r="AK89" s="22" t="e">
        <f t="shared" si="24"/>
        <v>#DIV/0!</v>
      </c>
    </row>
    <row r="90" spans="1:37" ht="38.25" outlineLevel="4">
      <c r="A90" s="5" t="s">
        <v>156</v>
      </c>
      <c r="B90" s="6" t="s">
        <v>157</v>
      </c>
      <c r="C90" s="5" t="s">
        <v>156</v>
      </c>
      <c r="D90" s="5"/>
      <c r="E90" s="5"/>
      <c r="F90" s="7"/>
      <c r="G90" s="5"/>
      <c r="H90" s="5"/>
      <c r="I90" s="5"/>
      <c r="J90" s="5"/>
      <c r="K90" s="5"/>
      <c r="L90" s="5"/>
      <c r="M90" s="5"/>
      <c r="N90" s="5"/>
      <c r="O90" s="8">
        <v>4158800</v>
      </c>
      <c r="P90" s="8">
        <v>-16.8</v>
      </c>
      <c r="Q90" s="8">
        <v>4158783.2</v>
      </c>
      <c r="R90" s="8">
        <v>4158783.2</v>
      </c>
      <c r="S90" s="8">
        <v>4158783.2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9">
        <f t="shared" si="23"/>
        <v>0</v>
      </c>
      <c r="AF90" s="8">
        <v>4158783.2</v>
      </c>
      <c r="AG90" s="9">
        <v>0</v>
      </c>
      <c r="AH90" s="8">
        <v>0</v>
      </c>
      <c r="AI90" s="11"/>
      <c r="AJ90" s="25"/>
      <c r="AK90" s="22" t="e">
        <f t="shared" si="24"/>
        <v>#DIV/0!</v>
      </c>
    </row>
    <row r="91" spans="1:37" ht="38.25" outlineLevel="4">
      <c r="A91" s="5" t="s">
        <v>158</v>
      </c>
      <c r="B91" s="6" t="s">
        <v>159</v>
      </c>
      <c r="C91" s="5" t="s">
        <v>158</v>
      </c>
      <c r="D91" s="5"/>
      <c r="E91" s="5"/>
      <c r="F91" s="7"/>
      <c r="G91" s="5"/>
      <c r="H91" s="5"/>
      <c r="I91" s="5"/>
      <c r="J91" s="5"/>
      <c r="K91" s="5"/>
      <c r="L91" s="5"/>
      <c r="M91" s="5"/>
      <c r="N91" s="5"/>
      <c r="O91" s="8">
        <v>13594200</v>
      </c>
      <c r="P91" s="8">
        <v>2500</v>
      </c>
      <c r="Q91" s="8">
        <v>13596697.98</v>
      </c>
      <c r="R91" s="8">
        <v>13596700</v>
      </c>
      <c r="S91" s="8">
        <v>13596700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9">
        <f t="shared" si="23"/>
        <v>0</v>
      </c>
      <c r="AF91" s="8">
        <v>13596700</v>
      </c>
      <c r="AG91" s="9">
        <v>0</v>
      </c>
      <c r="AH91" s="8">
        <v>0</v>
      </c>
      <c r="AI91" s="11"/>
      <c r="AJ91" s="25"/>
      <c r="AK91" s="22" t="e">
        <f t="shared" si="24"/>
        <v>#DIV/0!</v>
      </c>
    </row>
    <row r="92" spans="1:37" ht="38.25" outlineLevel="4">
      <c r="A92" s="5" t="s">
        <v>160</v>
      </c>
      <c r="B92" s="6" t="s">
        <v>161</v>
      </c>
      <c r="C92" s="5" t="s">
        <v>160</v>
      </c>
      <c r="D92" s="5"/>
      <c r="E92" s="5"/>
      <c r="F92" s="7"/>
      <c r="G92" s="5"/>
      <c r="H92" s="5"/>
      <c r="I92" s="5"/>
      <c r="J92" s="5"/>
      <c r="K92" s="5"/>
      <c r="L92" s="5"/>
      <c r="M92" s="5"/>
      <c r="N92" s="5"/>
      <c r="O92" s="8">
        <v>29760000</v>
      </c>
      <c r="P92" s="8">
        <v>3454600</v>
      </c>
      <c r="Q92" s="8">
        <v>33214580</v>
      </c>
      <c r="R92" s="8">
        <v>33214600</v>
      </c>
      <c r="S92" s="8">
        <v>33214600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9">
        <f t="shared" si="23"/>
        <v>0</v>
      </c>
      <c r="AF92" s="8">
        <v>33214600</v>
      </c>
      <c r="AG92" s="9">
        <v>0</v>
      </c>
      <c r="AH92" s="8">
        <v>0</v>
      </c>
      <c r="AI92" s="11"/>
      <c r="AJ92" s="25"/>
      <c r="AK92" s="22" t="e">
        <f t="shared" si="24"/>
        <v>#DIV/0!</v>
      </c>
    </row>
    <row r="93" spans="1:37" ht="25.5" outlineLevel="4">
      <c r="A93" s="5" t="s">
        <v>162</v>
      </c>
      <c r="B93" s="6" t="s">
        <v>163</v>
      </c>
      <c r="C93" s="5" t="s">
        <v>162</v>
      </c>
      <c r="D93" s="5"/>
      <c r="E93" s="5"/>
      <c r="F93" s="7"/>
      <c r="G93" s="5"/>
      <c r="H93" s="5"/>
      <c r="I93" s="5"/>
      <c r="J93" s="5"/>
      <c r="K93" s="5"/>
      <c r="L93" s="5"/>
      <c r="M93" s="5"/>
      <c r="N93" s="5"/>
      <c r="O93" s="8">
        <v>51575400</v>
      </c>
      <c r="P93" s="8">
        <v>42924665.81</v>
      </c>
      <c r="Q93" s="8">
        <v>94500065.81</v>
      </c>
      <c r="R93" s="8">
        <v>94500065.81</v>
      </c>
      <c r="S93" s="8">
        <v>94500065.81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9">
        <f t="shared" si="23"/>
        <v>0</v>
      </c>
      <c r="AF93" s="8">
        <v>94500065.81</v>
      </c>
      <c r="AG93" s="9">
        <v>0</v>
      </c>
      <c r="AH93" s="8">
        <v>0</v>
      </c>
      <c r="AI93" s="11"/>
      <c r="AJ93" s="25"/>
      <c r="AK93" s="22" t="e">
        <f t="shared" si="24"/>
        <v>#DIV/0!</v>
      </c>
    </row>
    <row r="94" spans="1:37" s="28" customFormat="1" ht="25.5" outlineLevel="2">
      <c r="A94" s="16" t="s">
        <v>164</v>
      </c>
      <c r="B94" s="15" t="s">
        <v>165</v>
      </c>
      <c r="C94" s="16" t="s">
        <v>164</v>
      </c>
      <c r="D94" s="16"/>
      <c r="E94" s="16"/>
      <c r="F94" s="17"/>
      <c r="G94" s="16"/>
      <c r="H94" s="16"/>
      <c r="I94" s="16"/>
      <c r="J94" s="16"/>
      <c r="K94" s="16"/>
      <c r="L94" s="16"/>
      <c r="M94" s="16"/>
      <c r="N94" s="16"/>
      <c r="O94" s="18">
        <v>145436000</v>
      </c>
      <c r="P94" s="18">
        <v>2353550</v>
      </c>
      <c r="Q94" s="18">
        <f>SUM(Q95:Q102)</f>
        <v>147789550</v>
      </c>
      <c r="R94" s="18">
        <f aca="true" t="shared" si="30" ref="R94:Z94">SUM(R95:R102)</f>
        <v>147789550</v>
      </c>
      <c r="S94" s="18">
        <f t="shared" si="30"/>
        <v>147789550</v>
      </c>
      <c r="T94" s="18">
        <f t="shared" si="30"/>
        <v>0</v>
      </c>
      <c r="U94" s="18">
        <f t="shared" si="30"/>
        <v>0</v>
      </c>
      <c r="V94" s="18">
        <f t="shared" si="30"/>
        <v>0</v>
      </c>
      <c r="W94" s="18">
        <f t="shared" si="30"/>
        <v>0</v>
      </c>
      <c r="X94" s="18">
        <f t="shared" si="30"/>
        <v>0</v>
      </c>
      <c r="Y94" s="18">
        <f t="shared" si="30"/>
        <v>34026973.74</v>
      </c>
      <c r="Z94" s="18">
        <f t="shared" si="30"/>
        <v>39337473.74</v>
      </c>
      <c r="AA94" s="18">
        <v>0</v>
      </c>
      <c r="AB94" s="18">
        <v>34026973.74</v>
      </c>
      <c r="AC94" s="18">
        <v>34026973.74</v>
      </c>
      <c r="AD94" s="18">
        <v>34026973.74</v>
      </c>
      <c r="AE94" s="19">
        <f t="shared" si="23"/>
        <v>0.2661722276033725</v>
      </c>
      <c r="AF94" s="18">
        <v>113762576.26</v>
      </c>
      <c r="AG94" s="19">
        <v>0.23023937578807163</v>
      </c>
      <c r="AH94" s="18">
        <v>0</v>
      </c>
      <c r="AI94" s="20"/>
      <c r="AJ94" s="18">
        <f>SUM(AJ95:AJ102)</f>
        <v>36190194.75</v>
      </c>
      <c r="AK94" s="23">
        <f t="shared" si="24"/>
        <v>1.08696496417721</v>
      </c>
    </row>
    <row r="95" spans="1:37" ht="38.25" outlineLevel="4">
      <c r="A95" s="5" t="s">
        <v>166</v>
      </c>
      <c r="B95" s="6" t="s">
        <v>167</v>
      </c>
      <c r="C95" s="5" t="s">
        <v>166</v>
      </c>
      <c r="D95" s="5"/>
      <c r="E95" s="5"/>
      <c r="F95" s="7"/>
      <c r="G95" s="5"/>
      <c r="H95" s="5"/>
      <c r="I95" s="5"/>
      <c r="J95" s="5"/>
      <c r="K95" s="5"/>
      <c r="L95" s="5"/>
      <c r="M95" s="5"/>
      <c r="N95" s="5"/>
      <c r="O95" s="8">
        <v>138923900</v>
      </c>
      <c r="P95" s="8">
        <v>282100</v>
      </c>
      <c r="Q95" s="8">
        <v>139206000</v>
      </c>
      <c r="R95" s="8">
        <v>139206000</v>
      </c>
      <c r="S95" s="8">
        <v>139206000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31349778.5</v>
      </c>
      <c r="Z95" s="8">
        <v>36660278.5</v>
      </c>
      <c r="AA95" s="8">
        <v>0</v>
      </c>
      <c r="AB95" s="8">
        <v>31349778.5</v>
      </c>
      <c r="AC95" s="8">
        <v>31349778.5</v>
      </c>
      <c r="AD95" s="8">
        <v>31349778.5</v>
      </c>
      <c r="AE95" s="9">
        <f t="shared" si="23"/>
        <v>0.26335271827363765</v>
      </c>
      <c r="AF95" s="8">
        <v>107856221.5</v>
      </c>
      <c r="AG95" s="9">
        <v>0.22520421892734507</v>
      </c>
      <c r="AH95" s="8">
        <v>0</v>
      </c>
      <c r="AI95" s="11"/>
      <c r="AJ95" s="25">
        <v>33677079.73</v>
      </c>
      <c r="AK95" s="22">
        <f t="shared" si="24"/>
        <v>1.0885824659951893</v>
      </c>
    </row>
    <row r="96" spans="1:37" ht="76.5" outlineLevel="4">
      <c r="A96" s="5" t="s">
        <v>168</v>
      </c>
      <c r="B96" s="6" t="s">
        <v>169</v>
      </c>
      <c r="C96" s="5" t="s">
        <v>168</v>
      </c>
      <c r="D96" s="5"/>
      <c r="E96" s="5"/>
      <c r="F96" s="7"/>
      <c r="G96" s="5"/>
      <c r="H96" s="5"/>
      <c r="I96" s="5"/>
      <c r="J96" s="5"/>
      <c r="K96" s="5"/>
      <c r="L96" s="5"/>
      <c r="M96" s="5"/>
      <c r="N96" s="5"/>
      <c r="O96" s="8">
        <v>515900</v>
      </c>
      <c r="P96" s="8">
        <v>0</v>
      </c>
      <c r="Q96" s="8">
        <v>515900</v>
      </c>
      <c r="R96" s="8">
        <v>515900</v>
      </c>
      <c r="S96" s="8">
        <v>515900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54996.32</v>
      </c>
      <c r="Z96" s="8">
        <v>54996.32</v>
      </c>
      <c r="AA96" s="8">
        <v>0</v>
      </c>
      <c r="AB96" s="8">
        <v>54996.32</v>
      </c>
      <c r="AC96" s="8">
        <v>54996.32</v>
      </c>
      <c r="AD96" s="8">
        <v>54996.32</v>
      </c>
      <c r="AE96" s="9">
        <f t="shared" si="23"/>
        <v>0.10660267493700329</v>
      </c>
      <c r="AF96" s="8">
        <v>460903.68</v>
      </c>
      <c r="AG96" s="9">
        <v>0.10660267493700329</v>
      </c>
      <c r="AH96" s="8">
        <v>0</v>
      </c>
      <c r="AI96" s="11"/>
      <c r="AJ96" s="25">
        <v>29436.84</v>
      </c>
      <c r="AK96" s="22">
        <f t="shared" si="24"/>
        <v>1.8682820574491013</v>
      </c>
    </row>
    <row r="97" spans="1:37" ht="63.75" outlineLevel="4">
      <c r="A97" s="5" t="s">
        <v>170</v>
      </c>
      <c r="B97" s="6" t="s">
        <v>171</v>
      </c>
      <c r="C97" s="5" t="s">
        <v>170</v>
      </c>
      <c r="D97" s="5"/>
      <c r="E97" s="5"/>
      <c r="F97" s="7"/>
      <c r="G97" s="5"/>
      <c r="H97" s="5"/>
      <c r="I97" s="5"/>
      <c r="J97" s="5"/>
      <c r="K97" s="5"/>
      <c r="L97" s="5"/>
      <c r="M97" s="5"/>
      <c r="N97" s="5"/>
      <c r="O97" s="8">
        <v>3042300</v>
      </c>
      <c r="P97" s="8">
        <v>2028150</v>
      </c>
      <c r="Q97" s="8">
        <v>5070450</v>
      </c>
      <c r="R97" s="8">
        <v>5070450</v>
      </c>
      <c r="S97" s="8">
        <v>5070450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2028180</v>
      </c>
      <c r="Z97" s="8">
        <v>2028180</v>
      </c>
      <c r="AA97" s="8">
        <v>0</v>
      </c>
      <c r="AB97" s="8">
        <v>2028180</v>
      </c>
      <c r="AC97" s="8">
        <v>2028180</v>
      </c>
      <c r="AD97" s="8">
        <v>2028180</v>
      </c>
      <c r="AE97" s="9">
        <f t="shared" si="23"/>
        <v>0.4</v>
      </c>
      <c r="AF97" s="8">
        <v>3042270</v>
      </c>
      <c r="AG97" s="9">
        <v>0.4</v>
      </c>
      <c r="AH97" s="8">
        <v>0</v>
      </c>
      <c r="AI97" s="11"/>
      <c r="AJ97" s="25">
        <v>1927860</v>
      </c>
      <c r="AK97" s="22">
        <f t="shared" si="24"/>
        <v>1.0520369736391646</v>
      </c>
    </row>
    <row r="98" spans="1:37" ht="51" outlineLevel="4">
      <c r="A98" s="5" t="s">
        <v>172</v>
      </c>
      <c r="B98" s="6" t="s">
        <v>173</v>
      </c>
      <c r="C98" s="5" t="s">
        <v>172</v>
      </c>
      <c r="D98" s="5"/>
      <c r="E98" s="5"/>
      <c r="F98" s="7"/>
      <c r="G98" s="5"/>
      <c r="H98" s="5"/>
      <c r="I98" s="5"/>
      <c r="J98" s="5"/>
      <c r="K98" s="5"/>
      <c r="L98" s="5"/>
      <c r="M98" s="5"/>
      <c r="N98" s="5"/>
      <c r="O98" s="8">
        <v>896100</v>
      </c>
      <c r="P98" s="8">
        <v>7300</v>
      </c>
      <c r="Q98" s="8">
        <v>903400</v>
      </c>
      <c r="R98" s="8">
        <v>903400</v>
      </c>
      <c r="S98" s="8">
        <v>903400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224100</v>
      </c>
      <c r="Z98" s="8">
        <v>224100</v>
      </c>
      <c r="AA98" s="8">
        <v>0</v>
      </c>
      <c r="AB98" s="8">
        <v>224100</v>
      </c>
      <c r="AC98" s="8">
        <v>224100</v>
      </c>
      <c r="AD98" s="8">
        <v>224100</v>
      </c>
      <c r="AE98" s="9">
        <f t="shared" si="23"/>
        <v>0.24806287358866505</v>
      </c>
      <c r="AF98" s="8">
        <v>679300</v>
      </c>
      <c r="AG98" s="9">
        <v>0.24806287358866505</v>
      </c>
      <c r="AH98" s="8">
        <v>0</v>
      </c>
      <c r="AI98" s="11"/>
      <c r="AJ98" s="25">
        <v>222300</v>
      </c>
      <c r="AK98" s="22">
        <f t="shared" si="24"/>
        <v>1.008097165991903</v>
      </c>
    </row>
    <row r="99" spans="1:37" ht="63.75" outlineLevel="4">
      <c r="A99" s="5" t="s">
        <v>174</v>
      </c>
      <c r="B99" s="6" t="s">
        <v>175</v>
      </c>
      <c r="C99" s="5" t="s">
        <v>174</v>
      </c>
      <c r="D99" s="5"/>
      <c r="E99" s="5"/>
      <c r="F99" s="7"/>
      <c r="G99" s="5"/>
      <c r="H99" s="5"/>
      <c r="I99" s="5"/>
      <c r="J99" s="5"/>
      <c r="K99" s="5"/>
      <c r="L99" s="5"/>
      <c r="M99" s="5"/>
      <c r="N99" s="5"/>
      <c r="O99" s="8">
        <v>11200</v>
      </c>
      <c r="P99" s="8">
        <v>0</v>
      </c>
      <c r="Q99" s="8">
        <v>11200</v>
      </c>
      <c r="R99" s="8">
        <v>11200</v>
      </c>
      <c r="S99" s="8">
        <v>11200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9">
        <f t="shared" si="23"/>
        <v>0</v>
      </c>
      <c r="AF99" s="8">
        <v>11200</v>
      </c>
      <c r="AG99" s="9">
        <v>0</v>
      </c>
      <c r="AH99" s="8">
        <v>0</v>
      </c>
      <c r="AI99" s="11"/>
      <c r="AJ99" s="25"/>
      <c r="AK99" s="22" t="e">
        <f t="shared" si="24"/>
        <v>#DIV/0!</v>
      </c>
    </row>
    <row r="100" spans="1:37" ht="51" outlineLevel="4">
      <c r="A100" s="5" t="s">
        <v>176</v>
      </c>
      <c r="B100" s="6" t="s">
        <v>177</v>
      </c>
      <c r="C100" s="5" t="s">
        <v>176</v>
      </c>
      <c r="D100" s="5"/>
      <c r="E100" s="5"/>
      <c r="F100" s="7"/>
      <c r="G100" s="5"/>
      <c r="H100" s="5"/>
      <c r="I100" s="5"/>
      <c r="J100" s="5"/>
      <c r="K100" s="5"/>
      <c r="L100" s="5"/>
      <c r="M100" s="5"/>
      <c r="N100" s="5"/>
      <c r="O100" s="8">
        <v>108000</v>
      </c>
      <c r="P100" s="8">
        <v>36000</v>
      </c>
      <c r="Q100" s="8">
        <v>144000</v>
      </c>
      <c r="R100" s="8">
        <v>144000</v>
      </c>
      <c r="S100" s="8">
        <v>144000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69918.92</v>
      </c>
      <c r="Z100" s="8">
        <v>69918.92</v>
      </c>
      <c r="AA100" s="8">
        <v>0</v>
      </c>
      <c r="AB100" s="8">
        <v>69918.92</v>
      </c>
      <c r="AC100" s="8">
        <v>69918.92</v>
      </c>
      <c r="AD100" s="8">
        <v>69918.92</v>
      </c>
      <c r="AE100" s="9">
        <f t="shared" si="23"/>
        <v>0.4855480555555555</v>
      </c>
      <c r="AF100" s="8">
        <v>74081.08</v>
      </c>
      <c r="AG100" s="9">
        <v>0.4855480555555556</v>
      </c>
      <c r="AH100" s="8">
        <v>0</v>
      </c>
      <c r="AI100" s="11"/>
      <c r="AJ100" s="25">
        <v>33518.18</v>
      </c>
      <c r="AK100" s="22">
        <f t="shared" si="24"/>
        <v>2.085999896175747</v>
      </c>
    </row>
    <row r="101" spans="1:37" ht="38.25" outlineLevel="4">
      <c r="A101" s="5" t="s">
        <v>178</v>
      </c>
      <c r="B101" s="6" t="s">
        <v>179</v>
      </c>
      <c r="C101" s="5" t="s">
        <v>178</v>
      </c>
      <c r="D101" s="5"/>
      <c r="E101" s="5"/>
      <c r="F101" s="7"/>
      <c r="G101" s="5"/>
      <c r="H101" s="5"/>
      <c r="I101" s="5"/>
      <c r="J101" s="5"/>
      <c r="K101" s="5"/>
      <c r="L101" s="5"/>
      <c r="M101" s="5"/>
      <c r="N101" s="5"/>
      <c r="O101" s="8">
        <v>402000</v>
      </c>
      <c r="P101" s="8">
        <v>0</v>
      </c>
      <c r="Q101" s="8">
        <v>402000</v>
      </c>
      <c r="R101" s="8">
        <v>402000</v>
      </c>
      <c r="S101" s="8">
        <v>402000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9">
        <f t="shared" si="23"/>
        <v>0</v>
      </c>
      <c r="AF101" s="8">
        <v>402000</v>
      </c>
      <c r="AG101" s="9">
        <v>0</v>
      </c>
      <c r="AH101" s="8">
        <v>0</v>
      </c>
      <c r="AI101" s="11"/>
      <c r="AJ101" s="25"/>
      <c r="AK101" s="22" t="e">
        <f t="shared" si="24"/>
        <v>#DIV/0!</v>
      </c>
    </row>
    <row r="102" spans="1:37" ht="38.25" outlineLevel="4">
      <c r="A102" s="5" t="s">
        <v>180</v>
      </c>
      <c r="B102" s="6" t="s">
        <v>181</v>
      </c>
      <c r="C102" s="5" t="s">
        <v>180</v>
      </c>
      <c r="D102" s="5"/>
      <c r="E102" s="5"/>
      <c r="F102" s="7"/>
      <c r="G102" s="5"/>
      <c r="H102" s="5"/>
      <c r="I102" s="5"/>
      <c r="J102" s="5"/>
      <c r="K102" s="5"/>
      <c r="L102" s="5"/>
      <c r="M102" s="5"/>
      <c r="N102" s="5"/>
      <c r="O102" s="8">
        <v>1536600</v>
      </c>
      <c r="P102" s="8">
        <v>0</v>
      </c>
      <c r="Q102" s="8">
        <v>1536600</v>
      </c>
      <c r="R102" s="8">
        <v>1536600</v>
      </c>
      <c r="S102" s="8">
        <v>1536600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300000</v>
      </c>
      <c r="Z102" s="8">
        <v>300000</v>
      </c>
      <c r="AA102" s="8">
        <v>0</v>
      </c>
      <c r="AB102" s="8">
        <v>300000</v>
      </c>
      <c r="AC102" s="8">
        <v>300000</v>
      </c>
      <c r="AD102" s="8">
        <v>300000</v>
      </c>
      <c r="AE102" s="9">
        <f t="shared" si="23"/>
        <v>0.1952362358453729</v>
      </c>
      <c r="AF102" s="8">
        <v>1236600</v>
      </c>
      <c r="AG102" s="9">
        <v>0.1952362358453729</v>
      </c>
      <c r="AH102" s="8">
        <v>0</v>
      </c>
      <c r="AI102" s="11"/>
      <c r="AJ102" s="25">
        <v>300000</v>
      </c>
      <c r="AK102" s="22">
        <f t="shared" si="24"/>
        <v>1</v>
      </c>
    </row>
    <row r="103" spans="1:37" s="28" customFormat="1" ht="15" outlineLevel="2">
      <c r="A103" s="16" t="s">
        <v>182</v>
      </c>
      <c r="B103" s="15" t="s">
        <v>183</v>
      </c>
      <c r="C103" s="16" t="s">
        <v>182</v>
      </c>
      <c r="D103" s="16"/>
      <c r="E103" s="16"/>
      <c r="F103" s="17"/>
      <c r="G103" s="16"/>
      <c r="H103" s="16"/>
      <c r="I103" s="16"/>
      <c r="J103" s="16"/>
      <c r="K103" s="16"/>
      <c r="L103" s="16"/>
      <c r="M103" s="16"/>
      <c r="N103" s="16"/>
      <c r="O103" s="18">
        <v>9954910</v>
      </c>
      <c r="P103" s="18">
        <v>2760200</v>
      </c>
      <c r="Q103" s="18">
        <f>Q104+Q105</f>
        <v>12715110</v>
      </c>
      <c r="R103" s="18">
        <f aca="true" t="shared" si="31" ref="R103:Z103">R104+R105</f>
        <v>12715110</v>
      </c>
      <c r="S103" s="18">
        <f t="shared" si="31"/>
        <v>12715110</v>
      </c>
      <c r="T103" s="18">
        <f t="shared" si="31"/>
        <v>0</v>
      </c>
      <c r="U103" s="18">
        <f t="shared" si="31"/>
        <v>0</v>
      </c>
      <c r="V103" s="18">
        <f t="shared" si="31"/>
        <v>0</v>
      </c>
      <c r="W103" s="18">
        <f t="shared" si="31"/>
        <v>0</v>
      </c>
      <c r="X103" s="18">
        <f t="shared" si="31"/>
        <v>0</v>
      </c>
      <c r="Y103" s="18">
        <f t="shared" si="31"/>
        <v>620300</v>
      </c>
      <c r="Z103" s="18">
        <f t="shared" si="31"/>
        <v>620300</v>
      </c>
      <c r="AA103" s="18">
        <v>0</v>
      </c>
      <c r="AB103" s="18">
        <v>620300</v>
      </c>
      <c r="AC103" s="18">
        <v>620300</v>
      </c>
      <c r="AD103" s="18">
        <v>620300</v>
      </c>
      <c r="AE103" s="19">
        <f t="shared" si="23"/>
        <v>0.04878447768049195</v>
      </c>
      <c r="AF103" s="18">
        <v>12094810</v>
      </c>
      <c r="AG103" s="19">
        <v>0.04878447768049195</v>
      </c>
      <c r="AH103" s="18">
        <v>0</v>
      </c>
      <c r="AI103" s="20"/>
      <c r="AJ103" s="18">
        <f>AJ104+AJ105</f>
        <v>1488100</v>
      </c>
      <c r="AK103" s="23">
        <f t="shared" si="24"/>
        <v>0.41684026611114844</v>
      </c>
    </row>
    <row r="104" spans="1:37" ht="76.5" outlineLevel="4">
      <c r="A104" s="5" t="s">
        <v>184</v>
      </c>
      <c r="B104" s="6" t="s">
        <v>185</v>
      </c>
      <c r="C104" s="5" t="s">
        <v>184</v>
      </c>
      <c r="D104" s="5"/>
      <c r="E104" s="5"/>
      <c r="F104" s="7"/>
      <c r="G104" s="5"/>
      <c r="H104" s="5"/>
      <c r="I104" s="5"/>
      <c r="J104" s="5"/>
      <c r="K104" s="5"/>
      <c r="L104" s="5"/>
      <c r="M104" s="5"/>
      <c r="N104" s="5"/>
      <c r="O104" s="8">
        <v>9954910</v>
      </c>
      <c r="P104" s="8">
        <v>0</v>
      </c>
      <c r="Q104" s="8">
        <v>9954910</v>
      </c>
      <c r="R104" s="8">
        <v>9954910</v>
      </c>
      <c r="S104" s="8">
        <v>9954910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620300</v>
      </c>
      <c r="Z104" s="8">
        <v>620300</v>
      </c>
      <c r="AA104" s="8">
        <v>0</v>
      </c>
      <c r="AB104" s="8">
        <v>620300</v>
      </c>
      <c r="AC104" s="8">
        <v>620300</v>
      </c>
      <c r="AD104" s="8">
        <v>620300</v>
      </c>
      <c r="AE104" s="9">
        <f t="shared" si="23"/>
        <v>0.06231096011917737</v>
      </c>
      <c r="AF104" s="8">
        <v>9334610</v>
      </c>
      <c r="AG104" s="9">
        <v>0.06231096011917737</v>
      </c>
      <c r="AH104" s="8">
        <v>0</v>
      </c>
      <c r="AI104" s="11"/>
      <c r="AJ104" s="25">
        <v>1488100</v>
      </c>
      <c r="AK104" s="22">
        <f t="shared" si="24"/>
        <v>0.41684026611114844</v>
      </c>
    </row>
    <row r="105" spans="1:37" ht="25.5" outlineLevel="4">
      <c r="A105" s="5" t="s">
        <v>186</v>
      </c>
      <c r="B105" s="6" t="s">
        <v>187</v>
      </c>
      <c r="C105" s="5" t="s">
        <v>186</v>
      </c>
      <c r="D105" s="5"/>
      <c r="E105" s="5"/>
      <c r="F105" s="7"/>
      <c r="G105" s="5"/>
      <c r="H105" s="5"/>
      <c r="I105" s="5"/>
      <c r="J105" s="5"/>
      <c r="K105" s="5"/>
      <c r="L105" s="5"/>
      <c r="M105" s="5"/>
      <c r="N105" s="5"/>
      <c r="O105" s="8">
        <v>0</v>
      </c>
      <c r="P105" s="8">
        <v>2760200</v>
      </c>
      <c r="Q105" s="8">
        <v>2760200</v>
      </c>
      <c r="R105" s="8">
        <v>2760200</v>
      </c>
      <c r="S105" s="8">
        <v>2760200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9">
        <f t="shared" si="23"/>
        <v>0</v>
      </c>
      <c r="AF105" s="8">
        <v>2760200</v>
      </c>
      <c r="AG105" s="9">
        <v>0</v>
      </c>
      <c r="AH105" s="8">
        <v>0</v>
      </c>
      <c r="AI105" s="11"/>
      <c r="AJ105" s="25"/>
      <c r="AK105" s="22" t="e">
        <f t="shared" si="24"/>
        <v>#DIV/0!</v>
      </c>
    </row>
    <row r="106" spans="1:37" s="28" customFormat="1" ht="76.5" outlineLevel="1">
      <c r="A106" s="16" t="s">
        <v>188</v>
      </c>
      <c r="B106" s="15" t="s">
        <v>189</v>
      </c>
      <c r="C106" s="16" t="s">
        <v>188</v>
      </c>
      <c r="D106" s="16"/>
      <c r="E106" s="16"/>
      <c r="F106" s="17"/>
      <c r="G106" s="16"/>
      <c r="H106" s="16"/>
      <c r="I106" s="16"/>
      <c r="J106" s="16"/>
      <c r="K106" s="16"/>
      <c r="L106" s="16"/>
      <c r="M106" s="16"/>
      <c r="N106" s="16"/>
      <c r="O106" s="18">
        <v>0</v>
      </c>
      <c r="P106" s="18">
        <v>0</v>
      </c>
      <c r="Q106" s="18">
        <f>Q107</f>
        <v>0</v>
      </c>
      <c r="R106" s="18">
        <f aca="true" t="shared" si="32" ref="R106:Z106">R107</f>
        <v>0</v>
      </c>
      <c r="S106" s="18">
        <f t="shared" si="32"/>
        <v>0</v>
      </c>
      <c r="T106" s="18">
        <f t="shared" si="32"/>
        <v>0</v>
      </c>
      <c r="U106" s="18">
        <f t="shared" si="32"/>
        <v>0</v>
      </c>
      <c r="V106" s="18">
        <f t="shared" si="32"/>
        <v>0</v>
      </c>
      <c r="W106" s="18">
        <f t="shared" si="32"/>
        <v>0</v>
      </c>
      <c r="X106" s="18">
        <f t="shared" si="32"/>
        <v>0</v>
      </c>
      <c r="Y106" s="18">
        <f t="shared" si="32"/>
        <v>2000</v>
      </c>
      <c r="Z106" s="18">
        <f t="shared" si="32"/>
        <v>2000</v>
      </c>
      <c r="AA106" s="18">
        <v>0</v>
      </c>
      <c r="AB106" s="18">
        <v>2000</v>
      </c>
      <c r="AC106" s="18">
        <v>2000</v>
      </c>
      <c r="AD106" s="18">
        <v>2000</v>
      </c>
      <c r="AE106" s="19" t="e">
        <f t="shared" si="23"/>
        <v>#DIV/0!</v>
      </c>
      <c r="AF106" s="18">
        <v>-2000</v>
      </c>
      <c r="AG106" s="19"/>
      <c r="AH106" s="18">
        <v>0</v>
      </c>
      <c r="AI106" s="20"/>
      <c r="AJ106" s="26">
        <f>AJ107</f>
        <v>0</v>
      </c>
      <c r="AK106" s="23" t="e">
        <f t="shared" si="24"/>
        <v>#DIV/0!</v>
      </c>
    </row>
    <row r="107" spans="1:37" ht="63.75" outlineLevel="4">
      <c r="A107" s="5" t="s">
        <v>190</v>
      </c>
      <c r="B107" s="6" t="s">
        <v>191</v>
      </c>
      <c r="C107" s="5" t="s">
        <v>190</v>
      </c>
      <c r="D107" s="5"/>
      <c r="E107" s="5"/>
      <c r="F107" s="7"/>
      <c r="G107" s="5"/>
      <c r="H107" s="5"/>
      <c r="I107" s="5"/>
      <c r="J107" s="5"/>
      <c r="K107" s="5"/>
      <c r="L107" s="5"/>
      <c r="M107" s="5"/>
      <c r="N107" s="5"/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2000</v>
      </c>
      <c r="Z107" s="8">
        <v>2000</v>
      </c>
      <c r="AA107" s="8">
        <v>0</v>
      </c>
      <c r="AB107" s="8">
        <v>2000</v>
      </c>
      <c r="AC107" s="8">
        <v>2000</v>
      </c>
      <c r="AD107" s="8">
        <v>2000</v>
      </c>
      <c r="AE107" s="9" t="e">
        <f t="shared" si="23"/>
        <v>#DIV/0!</v>
      </c>
      <c r="AF107" s="8">
        <v>-2000</v>
      </c>
      <c r="AG107" s="9"/>
      <c r="AH107" s="8">
        <v>0</v>
      </c>
      <c r="AI107" s="11"/>
      <c r="AJ107" s="25"/>
      <c r="AK107" s="22" t="e">
        <f t="shared" si="24"/>
        <v>#DIV/0!</v>
      </c>
    </row>
    <row r="108" spans="1:37" s="28" customFormat="1" ht="51" outlineLevel="1">
      <c r="A108" s="16" t="s">
        <v>192</v>
      </c>
      <c r="B108" s="15" t="s">
        <v>193</v>
      </c>
      <c r="C108" s="16" t="s">
        <v>192</v>
      </c>
      <c r="D108" s="16"/>
      <c r="E108" s="16"/>
      <c r="F108" s="17"/>
      <c r="G108" s="16"/>
      <c r="H108" s="16"/>
      <c r="I108" s="16"/>
      <c r="J108" s="16"/>
      <c r="K108" s="16"/>
      <c r="L108" s="16"/>
      <c r="M108" s="16"/>
      <c r="N108" s="16"/>
      <c r="O108" s="18">
        <v>0</v>
      </c>
      <c r="P108" s="18">
        <v>0</v>
      </c>
      <c r="Q108" s="18">
        <f>Q109</f>
        <v>0</v>
      </c>
      <c r="R108" s="18">
        <f aca="true" t="shared" si="33" ref="R108:Z108">R109</f>
        <v>0</v>
      </c>
      <c r="S108" s="18">
        <f t="shared" si="33"/>
        <v>0</v>
      </c>
      <c r="T108" s="18">
        <f t="shared" si="33"/>
        <v>0</v>
      </c>
      <c r="U108" s="18">
        <f t="shared" si="33"/>
        <v>0</v>
      </c>
      <c r="V108" s="18">
        <f t="shared" si="33"/>
        <v>0</v>
      </c>
      <c r="W108" s="18">
        <f t="shared" si="33"/>
        <v>0</v>
      </c>
      <c r="X108" s="18">
        <f t="shared" si="33"/>
        <v>0</v>
      </c>
      <c r="Y108" s="18">
        <f t="shared" si="33"/>
        <v>-32701265.81</v>
      </c>
      <c r="Z108" s="18">
        <f t="shared" si="33"/>
        <v>-32701265.81</v>
      </c>
      <c r="AA108" s="18">
        <v>0</v>
      </c>
      <c r="AB108" s="18">
        <v>-32701265.81</v>
      </c>
      <c r="AC108" s="18">
        <v>-32701265.81</v>
      </c>
      <c r="AD108" s="18">
        <v>-32701265.81</v>
      </c>
      <c r="AE108" s="19" t="e">
        <f t="shared" si="23"/>
        <v>#DIV/0!</v>
      </c>
      <c r="AF108" s="18">
        <v>32701265.81</v>
      </c>
      <c r="AG108" s="19"/>
      <c r="AH108" s="18">
        <v>0</v>
      </c>
      <c r="AI108" s="20"/>
      <c r="AJ108" s="26">
        <f>AJ109</f>
        <v>-10384000</v>
      </c>
      <c r="AK108" s="23">
        <f t="shared" si="24"/>
        <v>3.1491974008089367</v>
      </c>
    </row>
    <row r="109" spans="1:37" ht="51" outlineLevel="4">
      <c r="A109" s="5" t="s">
        <v>194</v>
      </c>
      <c r="B109" s="6" t="s">
        <v>195</v>
      </c>
      <c r="C109" s="5" t="s">
        <v>194</v>
      </c>
      <c r="D109" s="5"/>
      <c r="E109" s="5"/>
      <c r="F109" s="7"/>
      <c r="G109" s="5"/>
      <c r="H109" s="5"/>
      <c r="I109" s="5"/>
      <c r="J109" s="5"/>
      <c r="K109" s="5"/>
      <c r="L109" s="5"/>
      <c r="M109" s="5"/>
      <c r="N109" s="5"/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-32701265.81</v>
      </c>
      <c r="Z109" s="8">
        <v>-32701265.81</v>
      </c>
      <c r="AA109" s="8">
        <v>0</v>
      </c>
      <c r="AB109" s="8">
        <v>-32701265.81</v>
      </c>
      <c r="AC109" s="8">
        <v>-32701265.81</v>
      </c>
      <c r="AD109" s="8">
        <v>-32701265.81</v>
      </c>
      <c r="AE109" s="9" t="e">
        <f t="shared" si="23"/>
        <v>#DIV/0!</v>
      </c>
      <c r="AF109" s="8">
        <v>32701265.81</v>
      </c>
      <c r="AG109" s="9"/>
      <c r="AH109" s="8">
        <v>0</v>
      </c>
      <c r="AI109" s="11"/>
      <c r="AJ109" s="25">
        <v>-10384000</v>
      </c>
      <c r="AK109" s="22">
        <f t="shared" si="24"/>
        <v>3.1491974008089367</v>
      </c>
    </row>
    <row r="110" spans="1:37" s="28" customFormat="1" ht="15">
      <c r="A110" s="64" t="s">
        <v>196</v>
      </c>
      <c r="B110" s="65"/>
      <c r="C110" s="65"/>
      <c r="D110" s="65"/>
      <c r="E110" s="65"/>
      <c r="F110" s="65"/>
      <c r="G110" s="65"/>
      <c r="H110" s="65"/>
      <c r="I110" s="39"/>
      <c r="J110" s="39"/>
      <c r="K110" s="39"/>
      <c r="L110" s="39"/>
      <c r="M110" s="39"/>
      <c r="N110" s="39"/>
      <c r="O110" s="40">
        <v>371498710</v>
      </c>
      <c r="P110" s="40">
        <v>50414838.83</v>
      </c>
      <c r="Q110" s="40">
        <f>Q10+Q81</f>
        <v>421913526.81</v>
      </c>
      <c r="R110" s="40">
        <f aca="true" t="shared" si="34" ref="R110:Z110">R10+R81</f>
        <v>421913548.83</v>
      </c>
      <c r="S110" s="40">
        <f t="shared" si="34"/>
        <v>421913548.83</v>
      </c>
      <c r="T110" s="40">
        <f t="shared" si="34"/>
        <v>0</v>
      </c>
      <c r="U110" s="40">
        <f t="shared" si="34"/>
        <v>0</v>
      </c>
      <c r="V110" s="40">
        <f t="shared" si="34"/>
        <v>0</v>
      </c>
      <c r="W110" s="40">
        <f t="shared" si="34"/>
        <v>0</v>
      </c>
      <c r="X110" s="40">
        <f t="shared" si="34"/>
        <v>0</v>
      </c>
      <c r="Y110" s="40">
        <f t="shared" si="34"/>
        <v>21242924.210000005</v>
      </c>
      <c r="Z110" s="40">
        <f t="shared" si="34"/>
        <v>28122468.500000004</v>
      </c>
      <c r="AA110" s="40">
        <v>30618202.32</v>
      </c>
      <c r="AB110" s="40">
        <v>51861126.53</v>
      </c>
      <c r="AC110" s="40">
        <v>21242924.21</v>
      </c>
      <c r="AD110" s="40">
        <v>21242924.21</v>
      </c>
      <c r="AE110" s="19">
        <f t="shared" si="23"/>
        <v>0.06665457899069535</v>
      </c>
      <c r="AF110" s="40">
        <v>400670624.62</v>
      </c>
      <c r="AG110" s="41">
        <v>0.05034899748753821</v>
      </c>
      <c r="AH110" s="40">
        <v>0</v>
      </c>
      <c r="AI110" s="42"/>
      <c r="AJ110" s="40">
        <f>AJ10+AJ81</f>
        <v>48824075.18000001</v>
      </c>
      <c r="AK110" s="23">
        <f t="shared" si="24"/>
        <v>0.5759959281629141</v>
      </c>
    </row>
    <row r="111" spans="1:3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 t="s">
        <v>2</v>
      </c>
      <c r="AE111" s="1"/>
      <c r="AF111" s="1"/>
      <c r="AG111" s="1"/>
      <c r="AH111" s="1"/>
      <c r="AI111" s="1"/>
      <c r="AJ111" s="24"/>
    </row>
    <row r="112" spans="1:36" ht="15">
      <c r="A112" s="62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10"/>
      <c r="AC112" s="10"/>
      <c r="AD112" s="10"/>
      <c r="AE112" s="10"/>
      <c r="AF112" s="10"/>
      <c r="AG112" s="10"/>
      <c r="AH112" s="10"/>
      <c r="AI112" s="10"/>
      <c r="AJ112" s="24"/>
    </row>
  </sheetData>
  <sheetProtection/>
  <mergeCells count="35">
    <mergeCell ref="S8:S9"/>
    <mergeCell ref="U8:U9"/>
    <mergeCell ref="V8:V9"/>
    <mergeCell ref="W8:W9"/>
    <mergeCell ref="I8:K8"/>
    <mergeCell ref="L8:L9"/>
    <mergeCell ref="M8:M9"/>
    <mergeCell ref="N8:N9"/>
    <mergeCell ref="O8:O9"/>
    <mergeCell ref="A1:AI1"/>
    <mergeCell ref="A2:AI2"/>
    <mergeCell ref="A3:AI3"/>
    <mergeCell ref="A4:AI4"/>
    <mergeCell ref="A5:AG5"/>
    <mergeCell ref="A6:AG6"/>
    <mergeCell ref="A7:AI7"/>
    <mergeCell ref="A112:AA112"/>
    <mergeCell ref="A110:H110"/>
    <mergeCell ref="F8:H8"/>
    <mergeCell ref="A8:A9"/>
    <mergeCell ref="B8:B9"/>
    <mergeCell ref="C8:C9"/>
    <mergeCell ref="D8:D9"/>
    <mergeCell ref="E8:E9"/>
    <mergeCell ref="T8:T9"/>
    <mergeCell ref="AK8:AK9"/>
    <mergeCell ref="P8:P9"/>
    <mergeCell ref="Q8:Q9"/>
    <mergeCell ref="R8:R9"/>
    <mergeCell ref="X8:Z9"/>
    <mergeCell ref="AE8:AE9"/>
    <mergeCell ref="AA8:AC8"/>
    <mergeCell ref="AF8:AG8"/>
    <mergeCell ref="AH8:AI8"/>
    <mergeCell ref="AJ8:AJ9"/>
  </mergeCells>
  <printOptions/>
  <pageMargins left="0.39375" right="0.39375" top="0.5902778" bottom="0.5902778" header="0.39375" footer="0.39375"/>
  <pageSetup blackAndWhite="1"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K17\0264</dc:creator>
  <cp:keywords/>
  <dc:description/>
  <cp:lastModifiedBy>0264</cp:lastModifiedBy>
  <cp:lastPrinted>2020-04-02T06:30:26Z</cp:lastPrinted>
  <dcterms:created xsi:type="dcterms:W3CDTF">2020-03-30T07:23:13Z</dcterms:created>
  <dcterms:modified xsi:type="dcterms:W3CDTF">2020-04-02T06:44:46Z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2017(2).xlsx</vt:lpwstr>
  </property>
  <property fmtid="{D5CDD505-2E9C-101B-9397-08002B2CF9AE}" pid="3" name="Название отчета">
    <vt:lpwstr>Вариант 2017(2).xlsx</vt:lpwstr>
  </property>
  <property fmtid="{D5CDD505-2E9C-101B-9397-08002B2CF9AE}" pid="4" name="Версия клиента">
    <vt:lpwstr>19.2.39.2140</vt:lpwstr>
  </property>
  <property fmtid="{D5CDD505-2E9C-101B-9397-08002B2CF9AE}" pid="5" name="Версия базы">
    <vt:lpwstr>19.2.2804.1001366439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FObudg2020</vt:lpwstr>
  </property>
  <property fmtid="{D5CDD505-2E9C-101B-9397-08002B2CF9AE}" pid="9" name="Пользователь">
    <vt:lpwstr>fo09_budg2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