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75" windowHeight="9405" activeTab="0"/>
  </bookViews>
  <sheets>
    <sheet name="Доход консолид" sheetId="1" r:id="rId1"/>
  </sheets>
  <definedNames>
    <definedName name="_xlnm.Print_Titles" localSheetId="0">'Доход консолид'!$7:$8</definedName>
    <definedName name="_xlnm.Print_Area" localSheetId="0">'Доход консолид'!$A$1:$AG$151</definedName>
  </definedNames>
  <calcPr fullCalcOnLoad="1"/>
</workbook>
</file>

<file path=xl/sharedStrings.xml><?xml version="1.0" encoding="utf-8"?>
<sst xmlns="http://schemas.openxmlformats.org/spreadsheetml/2006/main" count="447" uniqueCount="301">
  <si>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</si>
  <si>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</si>
  <si>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</si>
  <si>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</si>
  <si>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</si>
  <si>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</si>
  <si>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Остаток на начало года</t>
  </si>
  <si>
    <t>Уточненный 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</si>
  <si>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</si>
  <si>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</si>
  <si>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</si>
  <si>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</si>
  <si>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00000000000000000000</t>
  </si>
  <si>
    <t xml:space="preserve">      Неизвестный вид дохода</t>
  </si>
  <si>
    <t xml:space="preserve">              Остатки на начало года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</si>
  <si>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</si>
  <si>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</si>
  <si>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</si>
  <si>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</si>
  <si>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</si>
  <si>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</si>
  <si>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</si>
  <si>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</si>
  <si>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</si>
  <si>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</si>
  <si>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</si>
  <si>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</si>
  <si>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</si>
  <si>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</si>
  <si>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</si>
  <si>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</si>
  <si>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</si>
  <si>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</si>
  <si>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</si>
  <si>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</si>
  <si>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</si>
  <si>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</si>
  <si>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</si>
  <si>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</si>
  <si>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</si>
  <si>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</si>
  <si>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</si>
  <si>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  Налог, взимаемый в связи с применением упрощенной системы налогообложения</t>
  </si>
  <si>
    <t>00010501011010000110</t>
  </si>
  <si>
    <t xml:space="preserve">              Налог, взимаемый с налогоплательщиков, выбравших в качестве объекта налогообложения доходы</t>
  </si>
  <si>
    <t>00010501021010000110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</si>
  <si>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</si>
  <si>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00010502000000000000</t>
  </si>
  <si>
    <t xml:space="preserve">            Единый налог на вмененный доход для отдельных видов деятельности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</si>
  <si>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</si>
  <si>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</si>
  <si>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</si>
  <si>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</si>
  <si>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</si>
  <si>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</si>
  <si>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</si>
  <si>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</si>
  <si>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</si>
  <si>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</si>
  <si>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</si>
  <si>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</si>
  <si>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</si>
  <si>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</si>
  <si>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</si>
  <si>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</si>
  <si>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</si>
  <si>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</si>
  <si>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</si>
  <si>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</si>
  <si>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</si>
  <si>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</si>
  <si>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</si>
  <si>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</si>
  <si>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</si>
  <si>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</si>
  <si>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</si>
  <si>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</si>
  <si>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</si>
  <si>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</si>
  <si>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</si>
  <si>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</si>
  <si>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</si>
  <si>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</si>
  <si>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</si>
  <si>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</si>
  <si>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</si>
  <si>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</si>
  <si>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</si>
  <si>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</si>
  <si>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</si>
  <si>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</si>
  <si>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</si>
  <si>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</si>
  <si>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</si>
  <si>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</si>
  <si>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</si>
  <si>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</si>
  <si>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</si>
  <si>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</si>
  <si>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</si>
  <si>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</si>
  <si>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</si>
  <si>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</si>
  <si>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</si>
  <si>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</si>
  <si>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</si>
  <si>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</si>
  <si>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</si>
  <si>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</si>
  <si>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</si>
  <si>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</si>
  <si>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</si>
  <si>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</si>
  <si>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</si>
  <si>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</si>
  <si>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00011109000000000000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</si>
  <si>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</si>
  <si>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</si>
  <si>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 xml:space="preserve">    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</si>
  <si>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</si>
  <si>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 xml:space="preserve">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</si>
  <si>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</si>
  <si>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</si>
  <si>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</si>
  <si>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</si>
  <si>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</si>
  <si>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</si>
  <si>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</si>
  <si>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</si>
  <si>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</si>
  <si>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</si>
  <si>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</si>
  <si>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</si>
  <si>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</si>
  <si>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</si>
  <si>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</si>
  <si>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</si>
  <si>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</si>
  <si>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</si>
  <si>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00011400000000000000</t>
  </si>
  <si>
    <t xml:space="preserve">        ДОХОДЫ ОТ ПРОДАЖИ МАТЕРИАЛЬНЫХ И НЕМАТЕРИАЛЬНЫХ АКТИВОВ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</si>
  <si>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</si>
  <si>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</si>
  <si>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</si>
  <si>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</si>
  <si>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</si>
  <si>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</si>
  <si>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</si>
  <si>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</si>
  <si>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 xml:space="preserve">            </t>
  </si>
  <si>
    <t>00011601203010000140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</si>
  <si>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</si>
  <si>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</si>
  <si>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</si>
  <si>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</si>
  <si>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</si>
  <si>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</si>
  <si>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</si>
  <si>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</si>
  <si>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00011701050050000180</t>
  </si>
  <si>
    <t xml:space="preserve">              Невыясненные поступления, зачисляемые в бюджеты муниципальных районов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</si>
  <si>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</si>
  <si>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</si>
  <si>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</si>
  <si>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</si>
  <si>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</si>
  <si>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</si>
  <si>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</si>
  <si>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</si>
  <si>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</si>
  <si>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</si>
  <si>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</si>
  <si>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</si>
  <si>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</si>
  <si>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</si>
  <si>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</si>
  <si>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</si>
  <si>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</si>
  <si>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</si>
  <si>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</si>
  <si>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</si>
  <si>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00020225509050000150</t>
  </si>
  <si>
    <t xml:space="preserve">    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</si>
  <si>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00020225519050000150</t>
  </si>
  <si>
    <t xml:space="preserve">              Субсидии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</si>
  <si>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</si>
  <si>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</si>
  <si>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</si>
  <si>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</si>
  <si>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00020227112050000150</t>
  </si>
  <si>
    <t xml:space="preserve">              Субсидии бюджетам муниципальных районов на софинансирование капитальных вложений в объекты муниципальной собственности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</si>
  <si>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</si>
  <si>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</si>
  <si>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</si>
  <si>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</si>
  <si>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</si>
  <si>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</si>
  <si>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</si>
  <si>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</si>
  <si>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</si>
  <si>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</si>
  <si>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</si>
  <si>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</si>
  <si>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</si>
  <si>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</si>
  <si>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</si>
  <si>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</si>
  <si>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00020235469050000150</t>
  </si>
  <si>
    <t xml:space="preserve">              Субвенции бюджетам муниципальных районов на проведение Всероссийской переписи населения 2020 года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</si>
  <si>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</si>
  <si>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</si>
  <si>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</si>
  <si>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</si>
  <si>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</si>
  <si>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</si>
  <si>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00020290000000000000</t>
  </si>
  <si>
    <t xml:space="preserve">          Прочие безвозмездные поступления от других бюджетов бюджетной системы</t>
  </si>
  <si>
    <t>00020290054100000150</t>
  </si>
  <si>
    <t xml:space="preserve">              Прочие безвозмездные поступления в бюджеты сельских поселений от бюджетов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</si>
  <si>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</si>
  <si>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</si>
  <si>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</si>
  <si>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</si>
  <si>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</si>
  <si>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</si>
  <si>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00020705030100000150</t>
  </si>
  <si>
    <t xml:space="preserve">              Прочие безвозмездные поступления в бюджеты сельских поселений</t>
  </si>
  <si>
    <t>00020800000000000000</t>
  </si>
  <si>
    <t xml:space="preserve">      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</si>
  <si>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00020805000000000000</t>
  </si>
  <si>
    <t>00020805000050000150</t>
  </si>
  <si>
    <t xml:space="preserve">             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</si>
  <si>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00020805000100000150</t>
  </si>
  <si>
    <t xml:space="preserve">             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</si>
  <si>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</si>
  <si>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</si>
  <si>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00021860010050000150</t>
  </si>
  <si>
    <t xml:space="preserve">   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</si>
  <si>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</si>
  <si>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</si>
  <si>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</si>
  <si>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</si>
  <si>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00021960010100000150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</si>
  <si>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</si>
  <si>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</si>
  <si>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t>00010807310010000110</t>
  </si>
  <si>
    <t xml:space="preserve">          Государственная пошлина за повторную выдачу свидетельства о постановке на учет в налоговом органе</t>
  </si>
  <si>
    <t>00011603010010000140</t>
  </si>
  <si>
    <t>00011603030010000140</t>
  </si>
  <si>
    <t>00011606000010000140</t>
  </si>
  <si>
    <t>00011621050050000140</t>
  </si>
  <si>
    <t>00011628000010000140</t>
  </si>
  <si>
    <t>00011633050100000140</t>
  </si>
  <si>
    <t>00011643000010000140</t>
  </si>
  <si>
    <t>00011690050050000140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</si>
  <si>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</si>
  <si>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</si>
  <si>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</si>
  <si>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</si>
  <si>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</si>
  <si>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</si>
  <si>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</si>
  <si>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</si>
  <si>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Отчет об исполнении консолидированного бюджета  Красноармейского района Чувашской Республики
1. ДОХОД
</t>
  </si>
  <si>
    <t>Исполнение на 01.07.2019</t>
  </si>
  <si>
    <t>Темп роста 01.07.2020/01.07.2019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</si>
  <si>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</si>
  <si>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</si>
  <si>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00020225576050000150</t>
  </si>
  <si>
    <t xml:space="preserve">              Субсидии бюджетам муниципальных районов на обеспечение комплексного развития сельских территорий</t>
  </si>
  <si>
    <t>00020245303050000150</t>
  </si>
  <si>
    <t xml:space="preserve">    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</si>
  <si>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 период с 01.01.2020г. по 30.06.2020г.</t>
  </si>
  <si>
    <t>00010807010010000110</t>
  </si>
  <si>
    <t>00011623051100000140</t>
  </si>
  <si>
    <t>00011625050010000140</t>
  </si>
  <si>
    <t>00011625060010000140</t>
  </si>
  <si>
    <t>00011633050050000140</t>
  </si>
  <si>
    <t>00020210000000000000</t>
  </si>
  <si>
    <t>00020215002050000150</t>
  </si>
  <si>
    <t>00020219999050000150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</si>
  <si>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</si>
  <si>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   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</si>
  <si>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             Денежные взыскания (штрафы) за нарушение законодательства в области охраны окружающей среды</t>
  </si>
  <si>
    <t xml:space="preserve">              Денежные взыскания (штрафы) за нарушение земельного законодательства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</si>
  <si>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</si>
  <si>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            Дотации бюджетам муниципальных районов на поддержку мер по обеспечению сбалансированности бюджетов</t>
  </si>
  <si>
    <t xml:space="preserve">              Прочие дотации бюджетам муниципальных районов</t>
  </si>
  <si>
    <t xml:space="preserve">              Дотации бюджетам бюджетной системы Российской Федерации</t>
  </si>
  <si>
    <t>00011402053100000440</t>
  </si>
  <si>
    <t xml:space="preserve"> 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</si>
  <si>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00011601063010000140</t>
  </si>
  <si>
    <t>00011601143010000140</t>
  </si>
  <si>
    <t>00011601193010000140</t>
  </si>
  <si>
    <t>00011607090100000140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</si>
  <si>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</si>
  <si>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</si>
  <si>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</si>
  <si>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</si>
  <si>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</si>
  <si>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с начала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</si>
</sst>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6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top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1" fontId="28" fillId="0" borderId="1">
      <alignment horizontal="left" vertical="top" shrinkToFit="1"/>
      <protection/>
    </xf>
    <xf numFmtId="1" fontId="28" fillId="0" borderId="2">
      <alignment horizontal="left" vertical="top" shrinkToFi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horizontal="left" wrapText="1"/>
      <protection/>
    </xf>
    <xf numFmtId="0" fontId="27" fillId="0" borderId="3">
      <alignment horizontal="center" vertical="center" wrapText="1"/>
      <protection/>
    </xf>
    <xf numFmtId="10" fontId="27" fillId="0" borderId="1">
      <alignment horizontal="center" vertical="top" shrinkToFit="1"/>
      <protection/>
    </xf>
    <xf numFmtId="10" fontId="28" fillId="21" borderId="1">
      <alignment horizontal="center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20" borderId="0">
      <alignment horizontal="left"/>
      <protection/>
    </xf>
    <xf numFmtId="0" fontId="27" fillId="0" borderId="1">
      <alignment horizontal="left" vertical="top" wrapText="1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center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4" applyNumberFormat="0" applyAlignment="0" applyProtection="0"/>
    <xf numFmtId="0" fontId="31" fillId="30" borderId="5" applyNumberFormat="0" applyAlignment="0" applyProtection="0"/>
    <xf numFmtId="0" fontId="32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10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7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5" fillId="36" borderId="0" xfId="57" applyNumberFormat="1" applyFont="1" applyFill="1" applyProtection="1">
      <alignment horizontal="center" wrapText="1"/>
      <protection/>
    </xf>
    <xf numFmtId="0" fontId="45" fillId="36" borderId="0" xfId="58" applyNumberFormat="1" applyFont="1" applyFill="1" applyProtection="1">
      <alignment horizontal="center"/>
      <protection/>
    </xf>
    <xf numFmtId="1" fontId="27" fillId="36" borderId="1" xfId="40" applyNumberFormat="1" applyFont="1" applyFill="1" applyProtection="1">
      <alignment horizontal="center" vertical="top" shrinkToFit="1"/>
      <protection/>
    </xf>
    <xf numFmtId="0" fontId="27" fillId="36" borderId="1" xfId="61" applyNumberFormat="1" applyFont="1" applyFill="1" applyProtection="1">
      <alignment horizontal="left" vertical="top" wrapText="1"/>
      <protection/>
    </xf>
    <xf numFmtId="0" fontId="27" fillId="36" borderId="1" xfId="43" applyNumberFormat="1" applyFont="1" applyFill="1" applyProtection="1">
      <alignment horizontal="center" vertical="top" wrapText="1"/>
      <protection/>
    </xf>
    <xf numFmtId="4" fontId="27" fillId="36" borderId="1" xfId="62" applyNumberFormat="1" applyFont="1" applyFill="1" applyProtection="1">
      <alignment horizontal="right" vertical="top" shrinkToFit="1"/>
      <protection/>
    </xf>
    <xf numFmtId="0" fontId="27" fillId="36" borderId="0" xfId="53" applyNumberFormat="1" applyFont="1" applyFill="1" applyProtection="1">
      <alignment horizontal="left" wrapText="1"/>
      <protection/>
    </xf>
    <xf numFmtId="4" fontId="27" fillId="36" borderId="13" xfId="62" applyNumberFormat="1" applyFont="1" applyFill="1" applyBorder="1" applyProtection="1">
      <alignment horizontal="right" vertical="top" shrinkToFit="1"/>
      <protection/>
    </xf>
    <xf numFmtId="4" fontId="27" fillId="36" borderId="14" xfId="62" applyNumberFormat="1" applyFont="1" applyFill="1" applyBorder="1" applyProtection="1">
      <alignment horizontal="right" vertical="top" shrinkToFit="1"/>
      <protection/>
    </xf>
    <xf numFmtId="10" fontId="27" fillId="36" borderId="14" xfId="63" applyNumberFormat="1" applyFont="1" applyFill="1" applyBorder="1" applyProtection="1">
      <alignment horizontal="center" vertical="top" shrinkToFit="1"/>
      <protection/>
    </xf>
    <xf numFmtId="0" fontId="28" fillId="36" borderId="1" xfId="61" applyNumberFormat="1" applyFont="1" applyFill="1" applyProtection="1">
      <alignment horizontal="left" vertical="top" wrapText="1"/>
      <protection/>
    </xf>
    <xf numFmtId="1" fontId="28" fillId="36" borderId="1" xfId="40" applyNumberFormat="1" applyFont="1" applyFill="1" applyProtection="1">
      <alignment horizontal="center" vertical="top" shrinkToFit="1"/>
      <protection/>
    </xf>
    <xf numFmtId="0" fontId="28" fillId="36" borderId="1" xfId="43" applyNumberFormat="1" applyFont="1" applyFill="1" applyProtection="1">
      <alignment horizontal="center" vertical="top" wrapText="1"/>
      <protection/>
    </xf>
    <xf numFmtId="4" fontId="28" fillId="36" borderId="1" xfId="62" applyNumberFormat="1" applyFont="1" applyFill="1" applyProtection="1">
      <alignment horizontal="right" vertical="top" shrinkToFit="1"/>
      <protection/>
    </xf>
    <xf numFmtId="4" fontId="28" fillId="36" borderId="13" xfId="62" applyNumberFormat="1" applyFont="1" applyFill="1" applyBorder="1" applyProtection="1">
      <alignment horizontal="right" vertical="top" shrinkToFit="1"/>
      <protection/>
    </xf>
    <xf numFmtId="4" fontId="28" fillId="36" borderId="14" xfId="62" applyNumberFormat="1" applyFont="1" applyFill="1" applyBorder="1" applyProtection="1">
      <alignment horizontal="right" vertical="top" shrinkToFit="1"/>
      <protection/>
    </xf>
    <xf numFmtId="10" fontId="28" fillId="36" borderId="14" xfId="63" applyNumberFormat="1" applyFont="1" applyFill="1" applyBorder="1" applyProtection="1">
      <alignment horizontal="center" vertical="top" shrinkToFit="1"/>
      <protection/>
    </xf>
    <xf numFmtId="0" fontId="28" fillId="36" borderId="3" xfId="54" applyNumberFormat="1" applyFont="1" applyFill="1" applyProtection="1">
      <alignment horizontal="center" vertical="center" wrapText="1"/>
      <protection/>
    </xf>
    <xf numFmtId="0" fontId="28" fillId="36" borderId="1" xfId="47" applyNumberFormat="1" applyFont="1" applyFill="1" applyProtection="1">
      <alignment horizontal="center" vertical="center" wrapText="1"/>
      <protection/>
    </xf>
    <xf numFmtId="0" fontId="28" fillId="36" borderId="13" xfId="47" applyNumberFormat="1" applyFont="1" applyFill="1" applyBorder="1" applyProtection="1">
      <alignment horizontal="center" vertical="center" wrapText="1"/>
      <protection/>
    </xf>
    <xf numFmtId="0" fontId="28" fillId="36" borderId="14" xfId="47" applyNumberFormat="1" applyFont="1" applyFill="1" applyBorder="1" applyProtection="1">
      <alignment horizontal="center" vertical="center" wrapText="1"/>
      <protection/>
    </xf>
    <xf numFmtId="0" fontId="27" fillId="36" borderId="0" xfId="41" applyNumberFormat="1" applyFont="1" applyFill="1" applyAlignment="1" applyProtection="1">
      <alignment vertical="top"/>
      <protection/>
    </xf>
    <xf numFmtId="0" fontId="27" fillId="36" borderId="14" xfId="41" applyNumberFormat="1" applyFont="1" applyFill="1" applyBorder="1" applyAlignment="1" applyProtection="1">
      <alignment vertical="top"/>
      <protection/>
    </xf>
    <xf numFmtId="4" fontId="2" fillId="36" borderId="14" xfId="41" applyNumberFormat="1" applyFont="1" applyFill="1" applyBorder="1" applyAlignment="1" applyProtection="1">
      <alignment vertical="top"/>
      <protection/>
    </xf>
    <xf numFmtId="4" fontId="2" fillId="36" borderId="1" xfId="62" applyNumberFormat="1" applyFont="1" applyFill="1" applyAlignment="1" applyProtection="1">
      <alignment horizontal="right" vertical="top" shrinkToFit="1"/>
      <protection/>
    </xf>
    <xf numFmtId="4" fontId="3" fillId="36" borderId="14" xfId="41" applyNumberFormat="1" applyFont="1" applyFill="1" applyBorder="1" applyAlignment="1" applyProtection="1">
      <alignment vertical="top"/>
      <protection/>
    </xf>
    <xf numFmtId="0" fontId="0" fillId="36" borderId="0" xfId="0" applyFont="1" applyFill="1" applyAlignment="1" applyProtection="1">
      <alignment vertical="top"/>
      <protection/>
    </xf>
    <xf numFmtId="0" fontId="0" fillId="36" borderId="0" xfId="0" applyFont="1" applyFill="1" applyAlignment="1" applyProtection="1">
      <alignment vertical="center"/>
      <protection locked="0"/>
    </xf>
    <xf numFmtId="0" fontId="0" fillId="36" borderId="14" xfId="0" applyFont="1" applyFill="1" applyBorder="1" applyAlignment="1" applyProtection="1">
      <alignment vertical="center"/>
      <protection locked="0"/>
    </xf>
    <xf numFmtId="10" fontId="24" fillId="36" borderId="14" xfId="0" applyNumberFormat="1" applyFont="1" applyFill="1" applyBorder="1" applyAlignment="1" applyProtection="1">
      <alignment vertical="center"/>
      <protection locked="0"/>
    </xf>
    <xf numFmtId="10" fontId="0" fillId="36" borderId="14" xfId="0" applyNumberFormat="1" applyFont="1" applyFill="1" applyBorder="1" applyAlignment="1" applyProtection="1">
      <alignment vertical="center"/>
      <protection locked="0"/>
    </xf>
    <xf numFmtId="0" fontId="24" fillId="36" borderId="0" xfId="0" applyFont="1" applyFill="1" applyAlignment="1" applyProtection="1">
      <alignment/>
      <protection locked="0"/>
    </xf>
    <xf numFmtId="49" fontId="27" fillId="36" borderId="1" xfId="40" applyNumberFormat="1" applyFont="1" applyFill="1" applyProtection="1">
      <alignment horizontal="center" vertical="top" shrinkToFit="1"/>
      <protection/>
    </xf>
    <xf numFmtId="0" fontId="28" fillId="36" borderId="1" xfId="61" applyNumberFormat="1" applyFont="1" applyFill="1" applyProtection="1">
      <alignment horizontal="left" vertical="top" wrapText="1"/>
      <protection/>
    </xf>
    <xf numFmtId="1" fontId="28" fillId="36" borderId="1" xfId="40" applyNumberFormat="1" applyFont="1" applyFill="1" applyProtection="1">
      <alignment horizontal="center" vertical="top" shrinkToFit="1"/>
      <protection/>
    </xf>
    <xf numFmtId="0" fontId="28" fillId="36" borderId="1" xfId="43" applyNumberFormat="1" applyFont="1" applyFill="1" applyProtection="1">
      <alignment horizontal="center" vertical="top" wrapText="1"/>
      <protection/>
    </xf>
    <xf numFmtId="4" fontId="28" fillId="36" borderId="1" xfId="62" applyNumberFormat="1" applyFont="1" applyFill="1" applyProtection="1">
      <alignment horizontal="right" vertical="top" shrinkToFit="1"/>
      <protection/>
    </xf>
    <xf numFmtId="4" fontId="28" fillId="36" borderId="13" xfId="62" applyNumberFormat="1" applyFont="1" applyFill="1" applyBorder="1" applyProtection="1">
      <alignment horizontal="right" vertical="top" shrinkToFit="1"/>
      <protection/>
    </xf>
    <xf numFmtId="4" fontId="28" fillId="36" borderId="14" xfId="62" applyNumberFormat="1" applyFont="1" applyFill="1" applyBorder="1" applyProtection="1">
      <alignment horizontal="right" vertical="top" shrinkToFit="1"/>
      <protection/>
    </xf>
    <xf numFmtId="10" fontId="28" fillId="36" borderId="14" xfId="63" applyNumberFormat="1" applyFont="1" applyFill="1" applyBorder="1" applyProtection="1">
      <alignment horizontal="center" vertical="top" shrinkToFit="1"/>
      <protection/>
    </xf>
    <xf numFmtId="1" fontId="28" fillId="36" borderId="2" xfId="50" applyNumberFormat="1" applyFont="1" applyFill="1" applyProtection="1">
      <alignment horizontal="left" vertical="top" shrinkToFit="1"/>
      <protection/>
    </xf>
    <xf numFmtId="4" fontId="28" fillId="36" borderId="1" xfId="52" applyNumberFormat="1" applyFont="1" applyFill="1" applyProtection="1">
      <alignment horizontal="right" vertical="top" shrinkToFit="1"/>
      <protection/>
    </xf>
    <xf numFmtId="4" fontId="28" fillId="36" borderId="13" xfId="52" applyNumberFormat="1" applyFont="1" applyFill="1" applyBorder="1" applyProtection="1">
      <alignment horizontal="right" vertical="top" shrinkToFit="1"/>
      <protection/>
    </xf>
    <xf numFmtId="4" fontId="28" fillId="36" borderId="14" xfId="52" applyNumberFormat="1" applyFont="1" applyFill="1" applyBorder="1" applyProtection="1">
      <alignment horizontal="right" vertical="top" shrinkToFit="1"/>
      <protection/>
    </xf>
    <xf numFmtId="10" fontId="28" fillId="36" borderId="14" xfId="56" applyNumberFormat="1" applyFont="1" applyFill="1" applyBorder="1" applyProtection="1">
      <alignment horizontal="center" vertical="top" shrinkToFit="1"/>
      <protection/>
    </xf>
    <xf numFmtId="49" fontId="28" fillId="36" borderId="1" xfId="40" applyNumberFormat="1" applyFont="1" applyFill="1" applyProtection="1">
      <alignment horizontal="center" vertical="top" shrinkToFit="1"/>
      <protection/>
    </xf>
    <xf numFmtId="10" fontId="27" fillId="36" borderId="14" xfId="63" applyNumberFormat="1" applyFont="1" applyFill="1" applyBorder="1" applyProtection="1">
      <alignment horizontal="center" vertical="top" shrinkToFit="1"/>
      <protection/>
    </xf>
    <xf numFmtId="49" fontId="27" fillId="36" borderId="1" xfId="40" applyNumberFormat="1" applyFont="1" applyFill="1" applyProtection="1">
      <alignment horizontal="center" vertical="top" shrinkToFit="1"/>
      <protection/>
    </xf>
    <xf numFmtId="1" fontId="27" fillId="36" borderId="1" xfId="40" applyNumberFormat="1" applyFont="1" applyFill="1" applyProtection="1">
      <alignment horizontal="center" vertical="top" shrinkToFit="1"/>
      <protection/>
    </xf>
    <xf numFmtId="0" fontId="27" fillId="36" borderId="1" xfId="43" applyNumberFormat="1" applyFont="1" applyFill="1" applyProtection="1">
      <alignment horizontal="center" vertical="top" wrapText="1"/>
      <protection/>
    </xf>
    <xf numFmtId="4" fontId="27" fillId="36" borderId="1" xfId="62" applyNumberFormat="1" applyFont="1" applyFill="1" applyProtection="1">
      <alignment horizontal="right" vertical="top" shrinkToFit="1"/>
      <protection/>
    </xf>
    <xf numFmtId="0" fontId="27" fillId="36" borderId="1" xfId="61" applyNumberFormat="1" applyFont="1" applyFill="1" applyProtection="1">
      <alignment horizontal="left" vertical="top" wrapText="1"/>
      <protection/>
    </xf>
    <xf numFmtId="0" fontId="27" fillId="36" borderId="0" xfId="53" applyNumberFormat="1" applyFont="1" applyFill="1" applyProtection="1">
      <alignment horizontal="left" wrapText="1"/>
      <protection/>
    </xf>
    <xf numFmtId="0" fontId="27" fillId="36" borderId="0" xfId="53" applyFont="1" applyFill="1">
      <alignment horizontal="left" wrapText="1"/>
      <protection/>
    </xf>
    <xf numFmtId="0" fontId="29" fillId="36" borderId="0" xfId="57" applyNumberFormat="1" applyFont="1" applyFill="1" applyProtection="1">
      <alignment horizontal="center" wrapText="1"/>
      <protection/>
    </xf>
    <xf numFmtId="0" fontId="29" fillId="36" borderId="0" xfId="57" applyFont="1" applyFill="1">
      <alignment horizontal="center" wrapText="1"/>
      <protection/>
    </xf>
    <xf numFmtId="0" fontId="29" fillId="36" borderId="0" xfId="58" applyNumberFormat="1" applyFont="1" applyFill="1" applyProtection="1">
      <alignment horizontal="center"/>
      <protection/>
    </xf>
    <xf numFmtId="0" fontId="29" fillId="36" borderId="0" xfId="58" applyFont="1" applyFill="1">
      <alignment horizontal="center"/>
      <protection/>
    </xf>
    <xf numFmtId="0" fontId="28" fillId="36" borderId="1" xfId="48" applyNumberFormat="1" applyFont="1" applyFill="1" applyProtection="1">
      <alignment horizontal="center" vertical="center" wrapText="1"/>
      <protection/>
    </xf>
    <xf numFmtId="0" fontId="28" fillId="36" borderId="1" xfId="48" applyFont="1" applyFill="1">
      <alignment horizontal="center" vertical="center" wrapText="1"/>
      <protection/>
    </xf>
    <xf numFmtId="0" fontId="28" fillId="36" borderId="14" xfId="48" applyNumberFormat="1" applyFont="1" applyFill="1" applyBorder="1" applyProtection="1">
      <alignment horizontal="center" vertical="center" wrapText="1"/>
      <protection/>
    </xf>
    <xf numFmtId="0" fontId="28" fillId="36" borderId="14" xfId="48" applyFont="1" applyFill="1" applyBorder="1">
      <alignment horizontal="center" vertical="center" wrapText="1"/>
      <protection/>
    </xf>
    <xf numFmtId="0" fontId="28" fillId="36" borderId="1" xfId="47" applyNumberFormat="1" applyFont="1" applyFill="1" applyProtection="1">
      <alignment horizontal="center" vertical="center" wrapText="1"/>
      <protection/>
    </xf>
    <xf numFmtId="0" fontId="28" fillId="36" borderId="1" xfId="47" applyFont="1" applyFill="1">
      <alignment horizontal="center" vertical="center" wrapText="1"/>
      <protection/>
    </xf>
    <xf numFmtId="0" fontId="27" fillId="36" borderId="0" xfId="59" applyNumberFormat="1" applyFont="1" applyFill="1" applyProtection="1">
      <alignment horizontal="right"/>
      <protection/>
    </xf>
    <xf numFmtId="0" fontId="27" fillId="36" borderId="0" xfId="59" applyFont="1" applyFill="1">
      <alignment horizontal="right"/>
      <protection/>
    </xf>
    <xf numFmtId="1" fontId="28" fillId="36" borderId="1" xfId="49" applyNumberFormat="1" applyFont="1" applyFill="1" applyProtection="1">
      <alignment horizontal="left" vertical="top" shrinkToFit="1"/>
      <protection/>
    </xf>
    <xf numFmtId="1" fontId="28" fillId="36" borderId="1" xfId="49" applyFont="1" applyFill="1">
      <alignment horizontal="left" vertical="top" shrinkToFit="1"/>
      <protection/>
    </xf>
    <xf numFmtId="0" fontId="27" fillId="36" borderId="1" xfId="39" applyNumberFormat="1" applyFont="1" applyFill="1" applyProtection="1">
      <alignment horizontal="center" vertical="center" wrapText="1"/>
      <protection/>
    </xf>
    <xf numFmtId="0" fontId="27" fillId="36" borderId="1" xfId="39" applyFont="1" applyFill="1">
      <alignment horizontal="center" vertical="center" wrapText="1"/>
      <protection/>
    </xf>
    <xf numFmtId="0" fontId="28" fillId="36" borderId="1" xfId="42" applyNumberFormat="1" applyFont="1" applyFill="1" applyProtection="1">
      <alignment horizontal="center" vertical="center" wrapText="1"/>
      <protection/>
    </xf>
    <xf numFmtId="0" fontId="28" fillId="36" borderId="1" xfId="42" applyFont="1" applyFill="1">
      <alignment horizontal="center" vertical="center" wrapText="1"/>
      <protection/>
    </xf>
    <xf numFmtId="0" fontId="28" fillId="36" borderId="1" xfId="44" applyNumberFormat="1" applyFont="1" applyFill="1" applyProtection="1">
      <alignment horizontal="center" vertical="center" wrapText="1"/>
      <protection/>
    </xf>
    <xf numFmtId="0" fontId="28" fillId="36" borderId="1" xfId="44" applyFont="1" applyFill="1">
      <alignment horizontal="center" vertical="center" wrapText="1"/>
      <protection/>
    </xf>
    <xf numFmtId="0" fontId="28" fillId="36" borderId="1" xfId="45" applyNumberFormat="1" applyFont="1" applyFill="1" applyProtection="1">
      <alignment horizontal="center" vertical="center" wrapText="1"/>
      <protection/>
    </xf>
    <xf numFmtId="0" fontId="28" fillId="36" borderId="1" xfId="45" applyFont="1" applyFill="1">
      <alignment horizontal="center" vertical="center" wrapText="1"/>
      <protection/>
    </xf>
    <xf numFmtId="0" fontId="28" fillId="36" borderId="1" xfId="46" applyNumberFormat="1" applyFont="1" applyFill="1" applyProtection="1">
      <alignment horizontal="center" vertical="center" wrapText="1"/>
      <protection/>
    </xf>
    <xf numFmtId="0" fontId="28" fillId="36" borderId="1" xfId="46" applyFont="1" applyFill="1">
      <alignment horizontal="center" vertical="center" wrapText="1"/>
      <protection/>
    </xf>
    <xf numFmtId="0" fontId="24" fillId="36" borderId="15" xfId="0" applyFont="1" applyFill="1" applyBorder="1" applyAlignment="1" applyProtection="1">
      <alignment horizontal="center" vertical="center" wrapText="1"/>
      <protection locked="0"/>
    </xf>
    <xf numFmtId="0" fontId="24" fillId="36" borderId="16" xfId="0" applyFont="1" applyFill="1" applyBorder="1" applyAlignment="1" applyProtection="1">
      <alignment horizontal="center" vertical="center" wrapText="1"/>
      <protection locked="0"/>
    </xf>
    <xf numFmtId="0" fontId="28" fillId="36" borderId="17" xfId="48" applyNumberFormat="1" applyFont="1" applyFill="1" applyBorder="1" applyAlignment="1" applyProtection="1">
      <alignment horizontal="center" vertical="center" wrapText="1"/>
      <protection/>
    </xf>
    <xf numFmtId="0" fontId="28" fillId="36" borderId="18" xfId="48" applyNumberFormat="1" applyFont="1" applyFill="1" applyBorder="1" applyAlignment="1" applyProtection="1">
      <alignment horizontal="center" vertical="center" wrapText="1"/>
      <protection/>
    </xf>
    <xf numFmtId="0" fontId="28" fillId="36" borderId="19" xfId="48" applyNumberFormat="1" applyFont="1" applyFill="1" applyBorder="1" applyAlignment="1" applyProtection="1">
      <alignment horizontal="center" vertical="center" wrapText="1"/>
      <protection/>
    </xf>
    <xf numFmtId="0" fontId="28" fillId="36" borderId="20" xfId="48" applyNumberFormat="1" applyFont="1" applyFill="1" applyBorder="1" applyAlignment="1" applyProtection="1">
      <alignment horizontal="center" vertical="center" wrapText="1"/>
      <protection/>
    </xf>
    <xf numFmtId="0" fontId="28" fillId="36" borderId="21" xfId="48" applyNumberFormat="1" applyFont="1" applyFill="1" applyBorder="1" applyAlignment="1" applyProtection="1">
      <alignment horizontal="center" vertical="center" wrapText="1"/>
      <protection/>
    </xf>
    <xf numFmtId="0" fontId="28" fillId="36" borderId="22" xfId="48" applyNumberFormat="1" applyFont="1" applyFill="1" applyBorder="1" applyAlignment="1" applyProtection="1">
      <alignment horizontal="center" vertical="center" wrapText="1"/>
      <protection/>
    </xf>
    <xf numFmtId="0" fontId="28" fillId="36" borderId="14" xfId="48" applyNumberFormat="1" applyFont="1" applyFill="1" applyBorder="1" applyAlignment="1" applyProtection="1">
      <alignment horizontal="center" vertical="center" wrapText="1"/>
      <protection/>
    </xf>
    <xf numFmtId="0" fontId="28" fillId="36" borderId="15" xfId="41" applyNumberFormat="1" applyFont="1" applyFill="1" applyBorder="1" applyAlignment="1" applyProtection="1">
      <alignment horizontal="center" vertical="top" wrapText="1"/>
      <protection/>
    </xf>
    <xf numFmtId="0" fontId="28" fillId="36" borderId="16" xfId="41" applyNumberFormat="1" applyFont="1" applyFill="1" applyBorder="1" applyAlignment="1" applyProtection="1">
      <alignment horizontal="center" vertical="top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3"/>
  <sheetViews>
    <sheetView showGridLines="0" showZeros="0" tabSelected="1" view="pageBreakPreview" zoomScaleSheetLayoutView="100" workbookViewId="0" topLeftCell="B1">
      <pane ySplit="8" topLeftCell="A9" activePane="bottomLeft" state="frozen"/>
      <selection pane="topLeft" activeCell="A1" sqref="A1"/>
      <selection pane="bottomLeft" activeCell="Y7" sqref="Y7:AA8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4" width="9.140625" style="2" hidden="1" customWidth="1"/>
    <col min="15" max="15" width="15.7109375" style="2" hidden="1" customWidth="1"/>
    <col min="16" max="17" width="9.140625" style="2" hidden="1" customWidth="1"/>
    <col min="18" max="18" width="15.7109375" style="2" customWidth="1"/>
    <col min="19" max="26" width="9.140625" style="2" hidden="1" customWidth="1"/>
    <col min="27" max="27" width="15.7109375" style="2" customWidth="1"/>
    <col min="28" max="31" width="9.140625" style="2" hidden="1" customWidth="1"/>
    <col min="32" max="32" width="15.7109375" style="2" hidden="1" customWidth="1"/>
    <col min="33" max="33" width="12.8515625" style="2" customWidth="1"/>
    <col min="34" max="37" width="9.140625" style="2" hidden="1" customWidth="1"/>
    <col min="38" max="38" width="13.140625" style="29" hidden="1" customWidth="1"/>
    <col min="39" max="39" width="11.00390625" style="30" hidden="1" customWidth="1"/>
    <col min="40" max="16384" width="9.140625" style="2" customWidth="1"/>
  </cols>
  <sheetData>
    <row r="1" spans="1:38" ht="1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24"/>
    </row>
    <row r="2" spans="1:38" ht="1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24"/>
    </row>
    <row r="3" spans="1:38" ht="1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24"/>
    </row>
    <row r="4" spans="1:38" ht="72" customHeight="1">
      <c r="A4" s="57" t="s">
        <v>263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3"/>
      <c r="AK4" s="3"/>
      <c r="AL4" s="24"/>
    </row>
    <row r="5" spans="1:38" ht="15.75">
      <c r="A5" s="59" t="s">
        <v>272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4"/>
      <c r="AK5" s="4"/>
      <c r="AL5" s="24"/>
    </row>
    <row r="6" spans="1:38" ht="15">
      <c r="A6" s="67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24"/>
    </row>
    <row r="7" spans="1:39" ht="15" customHeight="1">
      <c r="A7" s="71" t="s">
        <v>1</v>
      </c>
      <c r="B7" s="73" t="s">
        <v>2</v>
      </c>
      <c r="C7" s="75" t="s">
        <v>3</v>
      </c>
      <c r="D7" s="77" t="s">
        <v>1</v>
      </c>
      <c r="E7" s="79" t="s">
        <v>1</v>
      </c>
      <c r="F7" s="61" t="s">
        <v>4</v>
      </c>
      <c r="G7" s="62"/>
      <c r="H7" s="62"/>
      <c r="I7" s="61" t="s">
        <v>5</v>
      </c>
      <c r="J7" s="62"/>
      <c r="K7" s="62"/>
      <c r="L7" s="65" t="s">
        <v>1</v>
      </c>
      <c r="M7" s="65" t="s">
        <v>1</v>
      </c>
      <c r="N7" s="65" t="s">
        <v>1</v>
      </c>
      <c r="O7" s="65" t="s">
        <v>6</v>
      </c>
      <c r="P7" s="65" t="s">
        <v>1</v>
      </c>
      <c r="Q7" s="65" t="s">
        <v>1</v>
      </c>
      <c r="R7" s="65" t="s">
        <v>7</v>
      </c>
      <c r="S7" s="65" t="s">
        <v>1</v>
      </c>
      <c r="T7" s="65" t="s">
        <v>1</v>
      </c>
      <c r="U7" s="65" t="s">
        <v>1</v>
      </c>
      <c r="V7" s="65" t="s">
        <v>1</v>
      </c>
      <c r="W7" s="65" t="s">
        <v>1</v>
      </c>
      <c r="X7" s="65" t="s">
        <v>1</v>
      </c>
      <c r="Y7" s="83" t="s">
        <v>300</v>
      </c>
      <c r="Z7" s="84"/>
      <c r="AA7" s="85"/>
      <c r="AB7" s="61" t="s">
        <v>8</v>
      </c>
      <c r="AC7" s="62"/>
      <c r="AD7" s="62"/>
      <c r="AE7" s="20" t="s">
        <v>1</v>
      </c>
      <c r="AF7" s="89" t="s">
        <v>11</v>
      </c>
      <c r="AG7" s="89"/>
      <c r="AH7" s="63" t="s">
        <v>9</v>
      </c>
      <c r="AI7" s="64"/>
      <c r="AJ7" s="63" t="s">
        <v>10</v>
      </c>
      <c r="AK7" s="64"/>
      <c r="AL7" s="90" t="s">
        <v>264</v>
      </c>
      <c r="AM7" s="81" t="s">
        <v>265</v>
      </c>
    </row>
    <row r="8" spans="1:39" ht="32.25" customHeight="1">
      <c r="A8" s="72"/>
      <c r="B8" s="74"/>
      <c r="C8" s="76"/>
      <c r="D8" s="78"/>
      <c r="E8" s="80"/>
      <c r="F8" s="21" t="s">
        <v>1</v>
      </c>
      <c r="G8" s="21" t="s">
        <v>1</v>
      </c>
      <c r="H8" s="21" t="s">
        <v>1</v>
      </c>
      <c r="I8" s="21" t="s">
        <v>1</v>
      </c>
      <c r="J8" s="21" t="s">
        <v>1</v>
      </c>
      <c r="K8" s="21" t="s">
        <v>1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86"/>
      <c r="Z8" s="87"/>
      <c r="AA8" s="88"/>
      <c r="AB8" s="21" t="s">
        <v>1</v>
      </c>
      <c r="AC8" s="21" t="s">
        <v>1</v>
      </c>
      <c r="AD8" s="21" t="s">
        <v>1</v>
      </c>
      <c r="AE8" s="22"/>
      <c r="AF8" s="89"/>
      <c r="AG8" s="89"/>
      <c r="AH8" s="23" t="s">
        <v>1</v>
      </c>
      <c r="AI8" s="23" t="s">
        <v>1</v>
      </c>
      <c r="AJ8" s="23" t="s">
        <v>1</v>
      </c>
      <c r="AK8" s="23" t="s">
        <v>1</v>
      </c>
      <c r="AL8" s="91"/>
      <c r="AM8" s="82"/>
    </row>
    <row r="9" spans="1:39" ht="15" hidden="1">
      <c r="A9" s="5" t="s">
        <v>12</v>
      </c>
      <c r="B9" s="6" t="s">
        <v>13</v>
      </c>
      <c r="C9" s="5" t="s">
        <v>12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57796709.59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10">
        <v>0</v>
      </c>
      <c r="AF9" s="11">
        <v>57796709.59</v>
      </c>
      <c r="AG9" s="12"/>
      <c r="AH9" s="11">
        <v>0</v>
      </c>
      <c r="AI9" s="12"/>
      <c r="AJ9" s="11">
        <v>0</v>
      </c>
      <c r="AK9" s="12"/>
      <c r="AL9" s="25"/>
      <c r="AM9" s="31"/>
    </row>
    <row r="10" spans="1:39" ht="15" hidden="1" outlineLevel="4">
      <c r="A10" s="5" t="s">
        <v>12</v>
      </c>
      <c r="B10" s="6" t="s">
        <v>14</v>
      </c>
      <c r="C10" s="5" t="s">
        <v>12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57796709.59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10">
        <v>0</v>
      </c>
      <c r="AF10" s="11">
        <v>57796709.59</v>
      </c>
      <c r="AG10" s="12"/>
      <c r="AH10" s="11">
        <v>0</v>
      </c>
      <c r="AI10" s="12"/>
      <c r="AJ10" s="11">
        <v>0</v>
      </c>
      <c r="AK10" s="12"/>
      <c r="AL10" s="25"/>
      <c r="AM10" s="31"/>
    </row>
    <row r="11" spans="1:39" ht="15" collapsed="1">
      <c r="A11" s="5" t="s">
        <v>15</v>
      </c>
      <c r="B11" s="13" t="s">
        <v>16</v>
      </c>
      <c r="C11" s="14" t="s">
        <v>15</v>
      </c>
      <c r="D11" s="14"/>
      <c r="E11" s="14"/>
      <c r="F11" s="15"/>
      <c r="G11" s="14"/>
      <c r="H11" s="14"/>
      <c r="I11" s="14"/>
      <c r="J11" s="14"/>
      <c r="K11" s="14"/>
      <c r="L11" s="14"/>
      <c r="M11" s="14"/>
      <c r="N11" s="14"/>
      <c r="O11" s="16">
        <v>0</v>
      </c>
      <c r="P11" s="16">
        <v>110918210</v>
      </c>
      <c r="Q11" s="16">
        <v>0</v>
      </c>
      <c r="R11" s="16">
        <f aca="true" t="shared" si="0" ref="R11:AA11">R12+R18+R23+R33+R42+R45+R54+R67+R72+R76+R81+R101</f>
        <v>112259720</v>
      </c>
      <c r="S11" s="16">
        <f t="shared" si="0"/>
        <v>79469260</v>
      </c>
      <c r="T11" s="16">
        <f t="shared" si="0"/>
        <v>79469260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16397896.36</v>
      </c>
      <c r="AA11" s="16">
        <f t="shared" si="0"/>
        <v>46179105.349999994</v>
      </c>
      <c r="AB11" s="16">
        <v>0</v>
      </c>
      <c r="AC11" s="16">
        <v>21890862.4</v>
      </c>
      <c r="AD11" s="16">
        <v>21890862.4</v>
      </c>
      <c r="AE11" s="17">
        <v>21890862.4</v>
      </c>
      <c r="AF11" s="18">
        <v>89027347.6</v>
      </c>
      <c r="AG11" s="19">
        <f>AA11/R11</f>
        <v>0.41135952726409786</v>
      </c>
      <c r="AH11" s="18">
        <v>89027347.6</v>
      </c>
      <c r="AI11" s="19">
        <v>0.1973604009657206</v>
      </c>
      <c r="AJ11" s="18">
        <v>0</v>
      </c>
      <c r="AK11" s="19"/>
      <c r="AL11" s="16">
        <f>AL12+AL18+AL23+AL33+AL42+AL45+AL54+AL67+AL72+AL76+AL81+AL101</f>
        <v>49138268.43000001</v>
      </c>
      <c r="AM11" s="32">
        <f>AA11/AL11</f>
        <v>0.9397788490610838</v>
      </c>
    </row>
    <row r="12" spans="1:39" ht="15" outlineLevel="1">
      <c r="A12" s="5" t="s">
        <v>17</v>
      </c>
      <c r="B12" s="13" t="s">
        <v>18</v>
      </c>
      <c r="C12" s="14" t="s">
        <v>17</v>
      </c>
      <c r="D12" s="14"/>
      <c r="E12" s="14"/>
      <c r="F12" s="15"/>
      <c r="G12" s="14"/>
      <c r="H12" s="14"/>
      <c r="I12" s="14"/>
      <c r="J12" s="14"/>
      <c r="K12" s="14"/>
      <c r="L12" s="14"/>
      <c r="M12" s="14"/>
      <c r="N12" s="14"/>
      <c r="O12" s="16">
        <v>0</v>
      </c>
      <c r="P12" s="16">
        <v>79459260</v>
      </c>
      <c r="Q12" s="16">
        <v>0</v>
      </c>
      <c r="R12" s="16">
        <f>R13</f>
        <v>79459260</v>
      </c>
      <c r="S12" s="16">
        <v>79459260</v>
      </c>
      <c r="T12" s="16">
        <v>79459260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16420709.43</v>
      </c>
      <c r="AA12" s="16">
        <f>AA13</f>
        <v>34637933.19</v>
      </c>
      <c r="AB12" s="16">
        <v>0</v>
      </c>
      <c r="AC12" s="16">
        <v>16420709.43</v>
      </c>
      <c r="AD12" s="16">
        <v>16420709.43</v>
      </c>
      <c r="AE12" s="17">
        <v>16420709.43</v>
      </c>
      <c r="AF12" s="18">
        <v>63038550.57</v>
      </c>
      <c r="AG12" s="19">
        <f aca="true" t="shared" si="1" ref="AG12:AG72">AA12/R12</f>
        <v>0.43592066160696685</v>
      </c>
      <c r="AH12" s="18">
        <v>63038550.57</v>
      </c>
      <c r="AI12" s="19">
        <v>0.20665570545207695</v>
      </c>
      <c r="AJ12" s="18">
        <v>0</v>
      </c>
      <c r="AK12" s="19"/>
      <c r="AL12" s="27">
        <f>AL13</f>
        <v>34302392.74</v>
      </c>
      <c r="AM12" s="32">
        <f aca="true" t="shared" si="2" ref="AM12:AM72">AA12/AL12</f>
        <v>1.0097818380351269</v>
      </c>
    </row>
    <row r="13" spans="1:39" ht="15" outlineLevel="3">
      <c r="A13" s="5" t="s">
        <v>19</v>
      </c>
      <c r="B13" s="13" t="s">
        <v>20</v>
      </c>
      <c r="C13" s="14" t="s">
        <v>19</v>
      </c>
      <c r="D13" s="14"/>
      <c r="E13" s="14"/>
      <c r="F13" s="15"/>
      <c r="G13" s="14"/>
      <c r="H13" s="14"/>
      <c r="I13" s="14"/>
      <c r="J13" s="14"/>
      <c r="K13" s="14"/>
      <c r="L13" s="14"/>
      <c r="M13" s="14"/>
      <c r="N13" s="14"/>
      <c r="O13" s="16">
        <v>0</v>
      </c>
      <c r="P13" s="16">
        <v>79459260</v>
      </c>
      <c r="Q13" s="16">
        <v>0</v>
      </c>
      <c r="R13" s="16">
        <f>R14+R15+R16+R17</f>
        <v>79459260</v>
      </c>
      <c r="S13" s="16">
        <f aca="true" t="shared" si="3" ref="S13:AA13">S14+S15+S16+S17</f>
        <v>79459260</v>
      </c>
      <c r="T13" s="16">
        <f t="shared" si="3"/>
        <v>79459260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16420709.43</v>
      </c>
      <c r="AA13" s="16">
        <f t="shared" si="3"/>
        <v>34637933.19</v>
      </c>
      <c r="AB13" s="16">
        <v>0</v>
      </c>
      <c r="AC13" s="16">
        <v>16420709.43</v>
      </c>
      <c r="AD13" s="16">
        <v>16420709.43</v>
      </c>
      <c r="AE13" s="17">
        <v>16420709.43</v>
      </c>
      <c r="AF13" s="18">
        <v>63038550.57</v>
      </c>
      <c r="AG13" s="19">
        <f t="shared" si="1"/>
        <v>0.43592066160696685</v>
      </c>
      <c r="AH13" s="18">
        <v>63038550.57</v>
      </c>
      <c r="AI13" s="19">
        <v>0.20665570545207695</v>
      </c>
      <c r="AJ13" s="18">
        <v>0</v>
      </c>
      <c r="AK13" s="19"/>
      <c r="AL13" s="26">
        <f>AL14+AL15+AL16+AL17</f>
        <v>34302392.74</v>
      </c>
      <c r="AM13" s="32">
        <f t="shared" si="2"/>
        <v>1.0097818380351269</v>
      </c>
    </row>
    <row r="14" spans="1:39" ht="89.25" outlineLevel="4">
      <c r="A14" s="5" t="s">
        <v>21</v>
      </c>
      <c r="B14" s="6" t="s">
        <v>22</v>
      </c>
      <c r="C14" s="5" t="s">
        <v>21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78817720</v>
      </c>
      <c r="Q14" s="8">
        <v>0</v>
      </c>
      <c r="R14" s="8">
        <v>78817720</v>
      </c>
      <c r="S14" s="8">
        <v>78817720</v>
      </c>
      <c r="T14" s="8">
        <v>78817720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16299249.98</v>
      </c>
      <c r="AA14" s="8">
        <v>34304705.15</v>
      </c>
      <c r="AB14" s="8">
        <v>0</v>
      </c>
      <c r="AC14" s="8">
        <v>16299249.98</v>
      </c>
      <c r="AD14" s="8">
        <v>16299249.98</v>
      </c>
      <c r="AE14" s="10">
        <v>16299249.98</v>
      </c>
      <c r="AF14" s="11">
        <v>62518470.02</v>
      </c>
      <c r="AG14" s="12">
        <f t="shared" si="1"/>
        <v>0.43524102384590674</v>
      </c>
      <c r="AH14" s="11">
        <v>62518470.02</v>
      </c>
      <c r="AI14" s="12">
        <v>0.20679677082767683</v>
      </c>
      <c r="AJ14" s="11">
        <v>0</v>
      </c>
      <c r="AK14" s="12"/>
      <c r="AL14" s="28">
        <v>34092932.35</v>
      </c>
      <c r="AM14" s="33">
        <f t="shared" si="2"/>
        <v>1.006211633479512</v>
      </c>
    </row>
    <row r="15" spans="1:39" ht="127.5" outlineLevel="4">
      <c r="A15" s="5" t="s">
        <v>23</v>
      </c>
      <c r="B15" s="6" t="s">
        <v>24</v>
      </c>
      <c r="C15" s="5" t="s">
        <v>23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372550</v>
      </c>
      <c r="Q15" s="8">
        <v>0</v>
      </c>
      <c r="R15" s="8">
        <v>372550</v>
      </c>
      <c r="S15" s="8">
        <v>372550</v>
      </c>
      <c r="T15" s="8">
        <v>372550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3772.69</v>
      </c>
      <c r="AA15" s="8">
        <v>140771.88</v>
      </c>
      <c r="AB15" s="8">
        <v>0</v>
      </c>
      <c r="AC15" s="8">
        <v>3772.69</v>
      </c>
      <c r="AD15" s="8">
        <v>3772.69</v>
      </c>
      <c r="AE15" s="10">
        <v>3772.69</v>
      </c>
      <c r="AF15" s="11">
        <v>368777.31</v>
      </c>
      <c r="AG15" s="12">
        <f t="shared" si="1"/>
        <v>0.3778603677358744</v>
      </c>
      <c r="AH15" s="11">
        <v>368777.31</v>
      </c>
      <c r="AI15" s="12">
        <v>0.010126667561401154</v>
      </c>
      <c r="AJ15" s="11">
        <v>0</v>
      </c>
      <c r="AK15" s="12"/>
      <c r="AL15" s="28">
        <v>178628.56</v>
      </c>
      <c r="AM15" s="33">
        <f t="shared" si="2"/>
        <v>0.7880703959098142</v>
      </c>
    </row>
    <row r="16" spans="1:39" ht="51" outlineLevel="4">
      <c r="A16" s="5" t="s">
        <v>25</v>
      </c>
      <c r="B16" s="6" t="s">
        <v>26</v>
      </c>
      <c r="C16" s="5" t="s">
        <v>25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268990</v>
      </c>
      <c r="Q16" s="8">
        <v>0</v>
      </c>
      <c r="R16" s="8">
        <v>268990</v>
      </c>
      <c r="S16" s="8">
        <v>268990</v>
      </c>
      <c r="T16" s="8">
        <v>268990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117669.15</v>
      </c>
      <c r="AA16" s="8">
        <v>192438.55</v>
      </c>
      <c r="AB16" s="8">
        <v>0</v>
      </c>
      <c r="AC16" s="8">
        <v>117669.15</v>
      </c>
      <c r="AD16" s="8">
        <v>117669.15</v>
      </c>
      <c r="AE16" s="10">
        <v>117669.15</v>
      </c>
      <c r="AF16" s="11">
        <v>151320.85</v>
      </c>
      <c r="AG16" s="12">
        <f t="shared" si="1"/>
        <v>0.7154115394624335</v>
      </c>
      <c r="AH16" s="11">
        <v>151320.85</v>
      </c>
      <c r="AI16" s="12">
        <v>0.4374480463957768</v>
      </c>
      <c r="AJ16" s="11">
        <v>0</v>
      </c>
      <c r="AK16" s="12"/>
      <c r="AL16" s="28">
        <v>30822.21</v>
      </c>
      <c r="AM16" s="33">
        <f t="shared" si="2"/>
        <v>6.243502656039265</v>
      </c>
    </row>
    <row r="17" spans="1:39" ht="51" outlineLevel="4">
      <c r="A17" s="5" t="s">
        <v>27</v>
      </c>
      <c r="B17" s="6" t="s">
        <v>28</v>
      </c>
      <c r="C17" s="5" t="s">
        <v>27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17.61</v>
      </c>
      <c r="AA17" s="8">
        <v>17.61</v>
      </c>
      <c r="AB17" s="8">
        <v>0</v>
      </c>
      <c r="AC17" s="8">
        <v>17.61</v>
      </c>
      <c r="AD17" s="8">
        <v>17.61</v>
      </c>
      <c r="AE17" s="10">
        <v>17.61</v>
      </c>
      <c r="AF17" s="11">
        <v>-17.61</v>
      </c>
      <c r="AG17" s="12" t="e">
        <f t="shared" si="1"/>
        <v>#DIV/0!</v>
      </c>
      <c r="AH17" s="11">
        <v>-17.61</v>
      </c>
      <c r="AI17" s="12"/>
      <c r="AJ17" s="11">
        <v>0</v>
      </c>
      <c r="AK17" s="12"/>
      <c r="AL17" s="28">
        <v>9.62</v>
      </c>
      <c r="AM17" s="33">
        <f t="shared" si="2"/>
        <v>1.8305613305613306</v>
      </c>
    </row>
    <row r="18" spans="1:39" ht="38.25" outlineLevel="1">
      <c r="A18" s="5" t="s">
        <v>29</v>
      </c>
      <c r="B18" s="13" t="s">
        <v>30</v>
      </c>
      <c r="C18" s="14" t="s">
        <v>29</v>
      </c>
      <c r="D18" s="14"/>
      <c r="E18" s="14"/>
      <c r="F18" s="15"/>
      <c r="G18" s="14"/>
      <c r="H18" s="14"/>
      <c r="I18" s="14"/>
      <c r="J18" s="14"/>
      <c r="K18" s="14"/>
      <c r="L18" s="14"/>
      <c r="M18" s="14"/>
      <c r="N18" s="14"/>
      <c r="O18" s="16">
        <v>0</v>
      </c>
      <c r="P18" s="16">
        <v>8107100</v>
      </c>
      <c r="Q18" s="16">
        <v>0</v>
      </c>
      <c r="R18" s="16">
        <f>R19+R20+R21+R22</f>
        <v>8620610</v>
      </c>
      <c r="S18" s="16">
        <f aca="true" t="shared" si="4" ref="S18:AA18">S19+S20+S21+S22</f>
        <v>0</v>
      </c>
      <c r="T18" s="16">
        <f t="shared" si="4"/>
        <v>0</v>
      </c>
      <c r="U18" s="16">
        <f t="shared" si="4"/>
        <v>0</v>
      </c>
      <c r="V18" s="16">
        <f t="shared" si="4"/>
        <v>0</v>
      </c>
      <c r="W18" s="16">
        <f t="shared" si="4"/>
        <v>0</v>
      </c>
      <c r="X18" s="16">
        <f t="shared" si="4"/>
        <v>0</v>
      </c>
      <c r="Y18" s="16">
        <f t="shared" si="4"/>
        <v>0</v>
      </c>
      <c r="Z18" s="16">
        <f t="shared" si="4"/>
        <v>-132440.13</v>
      </c>
      <c r="AA18" s="16">
        <f t="shared" si="4"/>
        <v>3505933.08</v>
      </c>
      <c r="AB18" s="16">
        <v>0</v>
      </c>
      <c r="AC18" s="16">
        <v>1282066.66</v>
      </c>
      <c r="AD18" s="16">
        <v>1282066.66</v>
      </c>
      <c r="AE18" s="17">
        <v>1282066.66</v>
      </c>
      <c r="AF18" s="18">
        <v>6825033.34</v>
      </c>
      <c r="AG18" s="19">
        <f t="shared" si="1"/>
        <v>0.40669199511403487</v>
      </c>
      <c r="AH18" s="18">
        <v>6825033.34</v>
      </c>
      <c r="AI18" s="19">
        <v>0.15814121695797512</v>
      </c>
      <c r="AJ18" s="18">
        <v>0</v>
      </c>
      <c r="AK18" s="19"/>
      <c r="AL18" s="16">
        <f>AL19+AL20+AL21+AL22</f>
        <v>4002718.88</v>
      </c>
      <c r="AM18" s="32">
        <f t="shared" si="2"/>
        <v>0.8758879114688165</v>
      </c>
    </row>
    <row r="19" spans="1:39" ht="114.75" outlineLevel="4">
      <c r="A19" s="5" t="s">
        <v>31</v>
      </c>
      <c r="B19" s="6" t="s">
        <v>32</v>
      </c>
      <c r="C19" s="5" t="s">
        <v>31</v>
      </c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>
        <v>0</v>
      </c>
      <c r="P19" s="8">
        <v>3219800</v>
      </c>
      <c r="Q19" s="8">
        <v>0</v>
      </c>
      <c r="R19" s="8">
        <v>3503060</v>
      </c>
      <c r="S19" s="8"/>
      <c r="T19" s="8"/>
      <c r="U19" s="8"/>
      <c r="V19" s="8"/>
      <c r="W19" s="8"/>
      <c r="X19" s="8"/>
      <c r="Y19" s="8"/>
      <c r="Z19" s="8"/>
      <c r="AA19" s="8">
        <v>1661043.69</v>
      </c>
      <c r="AB19" s="8">
        <v>0</v>
      </c>
      <c r="AC19" s="8">
        <v>584497.99</v>
      </c>
      <c r="AD19" s="8">
        <v>584497.99</v>
      </c>
      <c r="AE19" s="10">
        <v>584497.99</v>
      </c>
      <c r="AF19" s="11">
        <v>2635302.01</v>
      </c>
      <c r="AG19" s="12">
        <f t="shared" si="1"/>
        <v>0.4741693519380199</v>
      </c>
      <c r="AH19" s="11">
        <v>2635302.01</v>
      </c>
      <c r="AI19" s="12">
        <v>0.18153239021057208</v>
      </c>
      <c r="AJ19" s="11">
        <v>0</v>
      </c>
      <c r="AK19" s="12"/>
      <c r="AL19" s="28">
        <v>1817066.09</v>
      </c>
      <c r="AM19" s="33">
        <f t="shared" si="2"/>
        <v>0.9141349888930016</v>
      </c>
    </row>
    <row r="20" spans="1:39" ht="140.25" outlineLevel="4">
      <c r="A20" s="5" t="s">
        <v>33</v>
      </c>
      <c r="B20" s="6" t="s">
        <v>34</v>
      </c>
      <c r="C20" s="5" t="s">
        <v>33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>
        <v>0</v>
      </c>
      <c r="P20" s="8">
        <v>26500</v>
      </c>
      <c r="Q20" s="8">
        <v>0</v>
      </c>
      <c r="R20" s="8">
        <v>28500</v>
      </c>
      <c r="S20" s="8"/>
      <c r="T20" s="8"/>
      <c r="U20" s="8"/>
      <c r="V20" s="8"/>
      <c r="W20" s="8"/>
      <c r="X20" s="8"/>
      <c r="Y20" s="8"/>
      <c r="Z20" s="8"/>
      <c r="AA20" s="8">
        <v>10867.9</v>
      </c>
      <c r="AB20" s="8">
        <v>0</v>
      </c>
      <c r="AC20" s="8">
        <v>3684.97</v>
      </c>
      <c r="AD20" s="8">
        <v>3684.97</v>
      </c>
      <c r="AE20" s="10">
        <v>3684.97</v>
      </c>
      <c r="AF20" s="11">
        <v>22815.03</v>
      </c>
      <c r="AG20" s="12">
        <f t="shared" si="1"/>
        <v>0.3813298245614035</v>
      </c>
      <c r="AH20" s="11">
        <v>22815.03</v>
      </c>
      <c r="AI20" s="12">
        <v>0.13905547169811322</v>
      </c>
      <c r="AJ20" s="11">
        <v>0</v>
      </c>
      <c r="AK20" s="12"/>
      <c r="AL20" s="28">
        <v>13786.25</v>
      </c>
      <c r="AM20" s="33">
        <f t="shared" si="2"/>
        <v>0.7883144437392329</v>
      </c>
    </row>
    <row r="21" spans="1:39" ht="127.5" outlineLevel="4">
      <c r="A21" s="5" t="s">
        <v>35</v>
      </c>
      <c r="B21" s="6" t="s">
        <v>36</v>
      </c>
      <c r="C21" s="5" t="s">
        <v>35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4860800</v>
      </c>
      <c r="Q21" s="8">
        <v>0</v>
      </c>
      <c r="R21" s="8">
        <v>5089050</v>
      </c>
      <c r="S21" s="8"/>
      <c r="T21" s="8"/>
      <c r="U21" s="8"/>
      <c r="V21" s="8"/>
      <c r="W21" s="8"/>
      <c r="X21" s="8"/>
      <c r="Y21" s="8"/>
      <c r="Z21" s="8"/>
      <c r="AA21" s="8">
        <v>2164626.33</v>
      </c>
      <c r="AB21" s="8">
        <v>0</v>
      </c>
      <c r="AC21" s="8">
        <v>826323.83</v>
      </c>
      <c r="AD21" s="8">
        <v>826323.83</v>
      </c>
      <c r="AE21" s="10">
        <v>826323.83</v>
      </c>
      <c r="AF21" s="11">
        <v>4034476.17</v>
      </c>
      <c r="AG21" s="12">
        <f t="shared" si="1"/>
        <v>0.4253497863058921</v>
      </c>
      <c r="AH21" s="11">
        <v>4034476.17</v>
      </c>
      <c r="AI21" s="12">
        <v>0.16999749629690586</v>
      </c>
      <c r="AJ21" s="11">
        <v>0</v>
      </c>
      <c r="AK21" s="12"/>
      <c r="AL21" s="28">
        <v>2517976.74</v>
      </c>
      <c r="AM21" s="33">
        <f t="shared" si="2"/>
        <v>0.8596689141774995</v>
      </c>
    </row>
    <row r="22" spans="1:39" ht="114.75" outlineLevel="4">
      <c r="A22" s="5" t="s">
        <v>37</v>
      </c>
      <c r="B22" s="6" t="s">
        <v>38</v>
      </c>
      <c r="C22" s="5" t="s">
        <v>37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-132440.13</v>
      </c>
      <c r="AA22" s="8">
        <v>-330604.84</v>
      </c>
      <c r="AB22" s="8">
        <v>0</v>
      </c>
      <c r="AC22" s="8">
        <v>-132440.13</v>
      </c>
      <c r="AD22" s="8">
        <v>-132440.13</v>
      </c>
      <c r="AE22" s="10">
        <v>-132440.13</v>
      </c>
      <c r="AF22" s="11">
        <v>132440.13</v>
      </c>
      <c r="AG22" s="12" t="e">
        <f t="shared" si="1"/>
        <v>#DIV/0!</v>
      </c>
      <c r="AH22" s="11">
        <v>132440.13</v>
      </c>
      <c r="AI22" s="12"/>
      <c r="AJ22" s="11">
        <v>0</v>
      </c>
      <c r="AK22" s="12"/>
      <c r="AL22" s="28">
        <v>-346110.2</v>
      </c>
      <c r="AM22" s="33">
        <f t="shared" si="2"/>
        <v>0.9552010891328832</v>
      </c>
    </row>
    <row r="23" spans="1:39" ht="15" outlineLevel="1">
      <c r="A23" s="5" t="s">
        <v>39</v>
      </c>
      <c r="B23" s="13" t="s">
        <v>40</v>
      </c>
      <c r="C23" s="14" t="s">
        <v>39</v>
      </c>
      <c r="D23" s="14"/>
      <c r="E23" s="14"/>
      <c r="F23" s="15"/>
      <c r="G23" s="14"/>
      <c r="H23" s="14"/>
      <c r="I23" s="14"/>
      <c r="J23" s="14"/>
      <c r="K23" s="14"/>
      <c r="L23" s="14"/>
      <c r="M23" s="14"/>
      <c r="N23" s="14"/>
      <c r="O23" s="16">
        <v>0</v>
      </c>
      <c r="P23" s="16">
        <v>5202200</v>
      </c>
      <c r="Q23" s="16">
        <v>0</v>
      </c>
      <c r="R23" s="16">
        <f>R24+R27+R29+R31</f>
        <v>5202200</v>
      </c>
      <c r="S23" s="16">
        <f aca="true" t="shared" si="5" ref="S23:AA23">S24+S27+S29+S31</f>
        <v>0</v>
      </c>
      <c r="T23" s="16">
        <f t="shared" si="5"/>
        <v>0</v>
      </c>
      <c r="U23" s="16">
        <f t="shared" si="5"/>
        <v>0</v>
      </c>
      <c r="V23" s="16">
        <f t="shared" si="5"/>
        <v>0</v>
      </c>
      <c r="W23" s="16">
        <f t="shared" si="5"/>
        <v>0</v>
      </c>
      <c r="X23" s="16">
        <f t="shared" si="5"/>
        <v>0</v>
      </c>
      <c r="Y23" s="16">
        <f t="shared" si="5"/>
        <v>0</v>
      </c>
      <c r="Z23" s="16">
        <f t="shared" si="5"/>
        <v>0</v>
      </c>
      <c r="AA23" s="16">
        <f t="shared" si="5"/>
        <v>3028015</v>
      </c>
      <c r="AB23" s="16">
        <v>0</v>
      </c>
      <c r="AC23" s="16">
        <v>1501192.47</v>
      </c>
      <c r="AD23" s="16">
        <v>1501192.47</v>
      </c>
      <c r="AE23" s="17">
        <v>1501192.47</v>
      </c>
      <c r="AF23" s="18">
        <v>3701007.53</v>
      </c>
      <c r="AG23" s="19">
        <f t="shared" si="1"/>
        <v>0.5820643189419861</v>
      </c>
      <c r="AH23" s="18">
        <v>3701007.53</v>
      </c>
      <c r="AI23" s="19">
        <v>0.2885687728268809</v>
      </c>
      <c r="AJ23" s="18">
        <v>0</v>
      </c>
      <c r="AK23" s="19"/>
      <c r="AL23" s="16">
        <f>AL24+AL27+AL29+AL31</f>
        <v>2404266.27</v>
      </c>
      <c r="AM23" s="32">
        <f t="shared" si="2"/>
        <v>1.2594341308128072</v>
      </c>
    </row>
    <row r="24" spans="1:39" s="34" customFormat="1" ht="38.25" outlineLevel="3">
      <c r="A24" s="14" t="s">
        <v>41</v>
      </c>
      <c r="B24" s="13" t="s">
        <v>42</v>
      </c>
      <c r="C24" s="14" t="s">
        <v>41</v>
      </c>
      <c r="D24" s="14"/>
      <c r="E24" s="14"/>
      <c r="F24" s="15"/>
      <c r="G24" s="14"/>
      <c r="H24" s="14"/>
      <c r="I24" s="14"/>
      <c r="J24" s="14"/>
      <c r="K24" s="14"/>
      <c r="L24" s="14"/>
      <c r="M24" s="14"/>
      <c r="N24" s="14"/>
      <c r="O24" s="16">
        <v>0</v>
      </c>
      <c r="P24" s="16">
        <v>350000</v>
      </c>
      <c r="Q24" s="16">
        <v>0</v>
      </c>
      <c r="R24" s="16">
        <f>R25+R26</f>
        <v>350000</v>
      </c>
      <c r="S24" s="16">
        <f aca="true" t="shared" si="6" ref="S24:AA24">S25+S26</f>
        <v>0</v>
      </c>
      <c r="T24" s="16">
        <f t="shared" si="6"/>
        <v>0</v>
      </c>
      <c r="U24" s="16">
        <f t="shared" si="6"/>
        <v>0</v>
      </c>
      <c r="V24" s="16">
        <f t="shared" si="6"/>
        <v>0</v>
      </c>
      <c r="W24" s="16">
        <f t="shared" si="6"/>
        <v>0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249029.99</v>
      </c>
      <c r="AB24" s="16">
        <v>0</v>
      </c>
      <c r="AC24" s="16">
        <v>89863.23</v>
      </c>
      <c r="AD24" s="16">
        <v>89863.23</v>
      </c>
      <c r="AE24" s="17">
        <v>89863.23</v>
      </c>
      <c r="AF24" s="18">
        <v>260136.77</v>
      </c>
      <c r="AG24" s="19">
        <f t="shared" si="1"/>
        <v>0.7115142571428571</v>
      </c>
      <c r="AH24" s="18">
        <v>260136.77</v>
      </c>
      <c r="AI24" s="19">
        <v>0.2567520857142857</v>
      </c>
      <c r="AJ24" s="18">
        <v>0</v>
      </c>
      <c r="AK24" s="19"/>
      <c r="AL24" s="26"/>
      <c r="AM24" s="32" t="e">
        <f t="shared" si="2"/>
        <v>#DIV/0!</v>
      </c>
    </row>
    <row r="25" spans="1:39" ht="38.25" outlineLevel="4">
      <c r="A25" s="5" t="s">
        <v>43</v>
      </c>
      <c r="B25" s="6" t="s">
        <v>44</v>
      </c>
      <c r="C25" s="5" t="s">
        <v>43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300000</v>
      </c>
      <c r="Q25" s="8">
        <v>0</v>
      </c>
      <c r="R25" s="8">
        <v>300000</v>
      </c>
      <c r="S25" s="8"/>
      <c r="T25" s="8"/>
      <c r="U25" s="8"/>
      <c r="V25" s="8"/>
      <c r="W25" s="8"/>
      <c r="X25" s="8"/>
      <c r="Y25" s="8"/>
      <c r="Z25" s="8"/>
      <c r="AA25" s="8">
        <v>119775.1</v>
      </c>
      <c r="AB25" s="8">
        <v>0</v>
      </c>
      <c r="AC25" s="8">
        <v>46595.68</v>
      </c>
      <c r="AD25" s="8">
        <v>46595.68</v>
      </c>
      <c r="AE25" s="10">
        <v>46595.68</v>
      </c>
      <c r="AF25" s="11">
        <v>253404.32</v>
      </c>
      <c r="AG25" s="12">
        <f t="shared" si="1"/>
        <v>0.3992503333333334</v>
      </c>
      <c r="AH25" s="11">
        <v>253404.32</v>
      </c>
      <c r="AI25" s="12">
        <v>0.15531893333333333</v>
      </c>
      <c r="AJ25" s="11">
        <v>0</v>
      </c>
      <c r="AK25" s="12"/>
      <c r="AL25" s="28"/>
      <c r="AM25" s="33" t="e">
        <f t="shared" si="2"/>
        <v>#DIV/0!</v>
      </c>
    </row>
    <row r="26" spans="1:39" ht="63.75" outlineLevel="4">
      <c r="A26" s="5" t="s">
        <v>45</v>
      </c>
      <c r="B26" s="6" t="s">
        <v>46</v>
      </c>
      <c r="C26" s="5" t="s">
        <v>45</v>
      </c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>
        <v>0</v>
      </c>
      <c r="P26" s="8">
        <v>50000</v>
      </c>
      <c r="Q26" s="8">
        <v>0</v>
      </c>
      <c r="R26" s="8">
        <v>50000</v>
      </c>
      <c r="S26" s="8"/>
      <c r="T26" s="8"/>
      <c r="U26" s="8"/>
      <c r="V26" s="8"/>
      <c r="W26" s="8"/>
      <c r="X26" s="8"/>
      <c r="Y26" s="8"/>
      <c r="Z26" s="8"/>
      <c r="AA26" s="8">
        <v>129254.89</v>
      </c>
      <c r="AB26" s="8">
        <v>0</v>
      </c>
      <c r="AC26" s="8">
        <v>43267.55</v>
      </c>
      <c r="AD26" s="8">
        <v>43267.55</v>
      </c>
      <c r="AE26" s="10">
        <v>43267.55</v>
      </c>
      <c r="AF26" s="11">
        <v>6732.45</v>
      </c>
      <c r="AG26" s="12">
        <f t="shared" si="1"/>
        <v>2.5850978</v>
      </c>
      <c r="AH26" s="11">
        <v>6732.45</v>
      </c>
      <c r="AI26" s="12">
        <v>0.865351</v>
      </c>
      <c r="AJ26" s="11">
        <v>0</v>
      </c>
      <c r="AK26" s="12"/>
      <c r="AL26" s="28"/>
      <c r="AM26" s="33" t="e">
        <f t="shared" si="2"/>
        <v>#DIV/0!</v>
      </c>
    </row>
    <row r="27" spans="1:39" ht="25.5" outlineLevel="3">
      <c r="A27" s="5" t="s">
        <v>47</v>
      </c>
      <c r="B27" s="13" t="s">
        <v>48</v>
      </c>
      <c r="C27" s="14" t="s">
        <v>47</v>
      </c>
      <c r="D27" s="14"/>
      <c r="E27" s="14"/>
      <c r="F27" s="15"/>
      <c r="G27" s="14"/>
      <c r="H27" s="14"/>
      <c r="I27" s="14"/>
      <c r="J27" s="14"/>
      <c r="K27" s="14"/>
      <c r="L27" s="14"/>
      <c r="M27" s="14"/>
      <c r="N27" s="14"/>
      <c r="O27" s="16">
        <v>0</v>
      </c>
      <c r="P27" s="16">
        <v>3945000</v>
      </c>
      <c r="Q27" s="16">
        <v>0</v>
      </c>
      <c r="R27" s="16">
        <f>R28</f>
        <v>3945000</v>
      </c>
      <c r="S27" s="16">
        <f aca="true" t="shared" si="7" ref="S27:AA27">S28</f>
        <v>0</v>
      </c>
      <c r="T27" s="16">
        <f t="shared" si="7"/>
        <v>0</v>
      </c>
      <c r="U27" s="16">
        <f t="shared" si="7"/>
        <v>0</v>
      </c>
      <c r="V27" s="16">
        <f t="shared" si="7"/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7"/>
        <v>1934325.63</v>
      </c>
      <c r="AB27" s="16">
        <v>0</v>
      </c>
      <c r="AC27" s="16">
        <v>963291.44</v>
      </c>
      <c r="AD27" s="16">
        <v>963291.44</v>
      </c>
      <c r="AE27" s="17">
        <v>963291.44</v>
      </c>
      <c r="AF27" s="18">
        <v>2981708.56</v>
      </c>
      <c r="AG27" s="19">
        <f t="shared" si="1"/>
        <v>0.4903233536121673</v>
      </c>
      <c r="AH27" s="18">
        <v>2981708.56</v>
      </c>
      <c r="AI27" s="19">
        <v>0.24418033967046895</v>
      </c>
      <c r="AJ27" s="18">
        <v>0</v>
      </c>
      <c r="AK27" s="19"/>
      <c r="AL27" s="16">
        <f>AL28</f>
        <v>1942063.38</v>
      </c>
      <c r="AM27" s="32">
        <f t="shared" si="2"/>
        <v>0.9960157067582418</v>
      </c>
    </row>
    <row r="28" spans="1:39" ht="25.5" outlineLevel="4">
      <c r="A28" s="5" t="s">
        <v>49</v>
      </c>
      <c r="B28" s="6" t="s">
        <v>50</v>
      </c>
      <c r="C28" s="5" t="s">
        <v>49</v>
      </c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>
        <v>0</v>
      </c>
      <c r="P28" s="8">
        <v>3945000</v>
      </c>
      <c r="Q28" s="8">
        <v>0</v>
      </c>
      <c r="R28" s="8">
        <v>3945000</v>
      </c>
      <c r="S28" s="8"/>
      <c r="T28" s="8"/>
      <c r="U28" s="8"/>
      <c r="V28" s="8"/>
      <c r="W28" s="8"/>
      <c r="X28" s="8"/>
      <c r="Y28" s="8"/>
      <c r="Z28" s="8"/>
      <c r="AA28" s="8">
        <v>1934325.63</v>
      </c>
      <c r="AB28" s="8">
        <v>0</v>
      </c>
      <c r="AC28" s="8">
        <v>963291.44</v>
      </c>
      <c r="AD28" s="8">
        <v>963291.44</v>
      </c>
      <c r="AE28" s="10">
        <v>963291.44</v>
      </c>
      <c r="AF28" s="11">
        <v>2981708.56</v>
      </c>
      <c r="AG28" s="12">
        <f t="shared" si="1"/>
        <v>0.4903233536121673</v>
      </c>
      <c r="AH28" s="11">
        <v>2981708.56</v>
      </c>
      <c r="AI28" s="12">
        <v>0.24418033967046895</v>
      </c>
      <c r="AJ28" s="11">
        <v>0</v>
      </c>
      <c r="AK28" s="12"/>
      <c r="AL28" s="28">
        <v>1942063.38</v>
      </c>
      <c r="AM28" s="33">
        <f t="shared" si="2"/>
        <v>0.9960157067582418</v>
      </c>
    </row>
    <row r="29" spans="1:39" ht="15" outlineLevel="3">
      <c r="A29" s="5" t="s">
        <v>51</v>
      </c>
      <c r="B29" s="13" t="s">
        <v>52</v>
      </c>
      <c r="C29" s="14" t="s">
        <v>51</v>
      </c>
      <c r="D29" s="14"/>
      <c r="E29" s="14"/>
      <c r="F29" s="15"/>
      <c r="G29" s="14"/>
      <c r="H29" s="14"/>
      <c r="I29" s="14"/>
      <c r="J29" s="14"/>
      <c r="K29" s="14"/>
      <c r="L29" s="14"/>
      <c r="M29" s="14"/>
      <c r="N29" s="14"/>
      <c r="O29" s="16">
        <v>0</v>
      </c>
      <c r="P29" s="16">
        <v>880000</v>
      </c>
      <c r="Q29" s="16">
        <v>0</v>
      </c>
      <c r="R29" s="16">
        <f>R30</f>
        <v>880000</v>
      </c>
      <c r="S29" s="16">
        <f aca="true" t="shared" si="8" ref="S29:AA29">S30</f>
        <v>0</v>
      </c>
      <c r="T29" s="16">
        <f t="shared" si="8"/>
        <v>0</v>
      </c>
      <c r="U29" s="16">
        <f t="shared" si="8"/>
        <v>0</v>
      </c>
      <c r="V29" s="16">
        <f t="shared" si="8"/>
        <v>0</v>
      </c>
      <c r="W29" s="16">
        <f t="shared" si="8"/>
        <v>0</v>
      </c>
      <c r="X29" s="16">
        <f t="shared" si="8"/>
        <v>0</v>
      </c>
      <c r="Y29" s="16">
        <f t="shared" si="8"/>
        <v>0</v>
      </c>
      <c r="Z29" s="16">
        <f t="shared" si="8"/>
        <v>0</v>
      </c>
      <c r="AA29" s="16">
        <f t="shared" si="8"/>
        <v>840083.38</v>
      </c>
      <c r="AB29" s="16">
        <v>0</v>
      </c>
      <c r="AC29" s="16">
        <v>449749.8</v>
      </c>
      <c r="AD29" s="16">
        <v>449749.8</v>
      </c>
      <c r="AE29" s="17">
        <v>449749.8</v>
      </c>
      <c r="AF29" s="18">
        <v>430250.2</v>
      </c>
      <c r="AG29" s="19">
        <f t="shared" si="1"/>
        <v>0.9546402045454545</v>
      </c>
      <c r="AH29" s="18">
        <v>430250.2</v>
      </c>
      <c r="AI29" s="19">
        <v>0.5110793181818182</v>
      </c>
      <c r="AJ29" s="18">
        <v>0</v>
      </c>
      <c r="AK29" s="19"/>
      <c r="AL29" s="16">
        <f>AL30</f>
        <v>437897.39</v>
      </c>
      <c r="AM29" s="32">
        <f t="shared" si="2"/>
        <v>1.918448018153294</v>
      </c>
    </row>
    <row r="30" spans="1:39" ht="15" outlineLevel="4">
      <c r="A30" s="5" t="s">
        <v>53</v>
      </c>
      <c r="B30" s="6" t="s">
        <v>54</v>
      </c>
      <c r="C30" s="5" t="s">
        <v>53</v>
      </c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>
        <v>0</v>
      </c>
      <c r="P30" s="8">
        <v>880000</v>
      </c>
      <c r="Q30" s="8">
        <v>0</v>
      </c>
      <c r="R30" s="8">
        <v>880000</v>
      </c>
      <c r="S30" s="8"/>
      <c r="T30" s="8"/>
      <c r="U30" s="8"/>
      <c r="V30" s="8"/>
      <c r="W30" s="8"/>
      <c r="X30" s="8"/>
      <c r="Y30" s="8"/>
      <c r="Z30" s="8"/>
      <c r="AA30" s="8">
        <v>840083.38</v>
      </c>
      <c r="AB30" s="8">
        <v>0</v>
      </c>
      <c r="AC30" s="8">
        <v>449749.8</v>
      </c>
      <c r="AD30" s="8">
        <v>449749.8</v>
      </c>
      <c r="AE30" s="10">
        <v>449749.8</v>
      </c>
      <c r="AF30" s="11">
        <v>430250.2</v>
      </c>
      <c r="AG30" s="12">
        <f t="shared" si="1"/>
        <v>0.9546402045454545</v>
      </c>
      <c r="AH30" s="11">
        <v>430250.2</v>
      </c>
      <c r="AI30" s="12">
        <v>0.5110793181818182</v>
      </c>
      <c r="AJ30" s="11">
        <v>0</v>
      </c>
      <c r="AK30" s="12"/>
      <c r="AL30" s="28">
        <v>437897.39</v>
      </c>
      <c r="AM30" s="33">
        <f t="shared" si="2"/>
        <v>1.918448018153294</v>
      </c>
    </row>
    <row r="31" spans="1:39" ht="38.25" outlineLevel="3">
      <c r="A31" s="5" t="s">
        <v>55</v>
      </c>
      <c r="B31" s="13" t="s">
        <v>56</v>
      </c>
      <c r="C31" s="14" t="s">
        <v>55</v>
      </c>
      <c r="D31" s="14"/>
      <c r="E31" s="14"/>
      <c r="F31" s="15"/>
      <c r="G31" s="14"/>
      <c r="H31" s="14"/>
      <c r="I31" s="14"/>
      <c r="J31" s="14"/>
      <c r="K31" s="14"/>
      <c r="L31" s="14"/>
      <c r="M31" s="14"/>
      <c r="N31" s="14"/>
      <c r="O31" s="16">
        <v>0</v>
      </c>
      <c r="P31" s="16">
        <v>27200</v>
      </c>
      <c r="Q31" s="16">
        <v>0</v>
      </c>
      <c r="R31" s="16">
        <f>R32</f>
        <v>27200</v>
      </c>
      <c r="S31" s="16">
        <f aca="true" t="shared" si="9" ref="S31:AA31">S32</f>
        <v>0</v>
      </c>
      <c r="T31" s="16">
        <f t="shared" si="9"/>
        <v>0</v>
      </c>
      <c r="U31" s="16">
        <f t="shared" si="9"/>
        <v>0</v>
      </c>
      <c r="V31" s="16">
        <f t="shared" si="9"/>
        <v>0</v>
      </c>
      <c r="W31" s="16">
        <f t="shared" si="9"/>
        <v>0</v>
      </c>
      <c r="X31" s="16">
        <f t="shared" si="9"/>
        <v>0</v>
      </c>
      <c r="Y31" s="16">
        <f t="shared" si="9"/>
        <v>0</v>
      </c>
      <c r="Z31" s="16">
        <f t="shared" si="9"/>
        <v>0</v>
      </c>
      <c r="AA31" s="16">
        <f t="shared" si="9"/>
        <v>4576</v>
      </c>
      <c r="AB31" s="16">
        <v>0</v>
      </c>
      <c r="AC31" s="16">
        <v>-1712</v>
      </c>
      <c r="AD31" s="16">
        <v>-1712</v>
      </c>
      <c r="AE31" s="17">
        <v>-1712</v>
      </c>
      <c r="AF31" s="18">
        <v>28912</v>
      </c>
      <c r="AG31" s="19">
        <f t="shared" si="1"/>
        <v>0.16823529411764707</v>
      </c>
      <c r="AH31" s="18">
        <v>28912</v>
      </c>
      <c r="AI31" s="19">
        <v>-0.06294117647058824</v>
      </c>
      <c r="AJ31" s="18">
        <v>0</v>
      </c>
      <c r="AK31" s="19"/>
      <c r="AL31" s="16">
        <f>AL32</f>
        <v>24305.5</v>
      </c>
      <c r="AM31" s="32">
        <f t="shared" si="2"/>
        <v>0.1882701446174734</v>
      </c>
    </row>
    <row r="32" spans="1:39" ht="38.25" outlineLevel="4">
      <c r="A32" s="5" t="s">
        <v>57</v>
      </c>
      <c r="B32" s="6" t="s">
        <v>58</v>
      </c>
      <c r="C32" s="5" t="s">
        <v>57</v>
      </c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  <c r="O32" s="8">
        <v>0</v>
      </c>
      <c r="P32" s="8">
        <v>27200</v>
      </c>
      <c r="Q32" s="8">
        <v>0</v>
      </c>
      <c r="R32" s="8">
        <v>27200</v>
      </c>
      <c r="S32" s="8"/>
      <c r="T32" s="8"/>
      <c r="U32" s="8"/>
      <c r="V32" s="8"/>
      <c r="W32" s="8"/>
      <c r="X32" s="8"/>
      <c r="Y32" s="8"/>
      <c r="Z32" s="8"/>
      <c r="AA32" s="8">
        <v>4576</v>
      </c>
      <c r="AB32" s="8">
        <v>0</v>
      </c>
      <c r="AC32" s="8">
        <v>-1712</v>
      </c>
      <c r="AD32" s="8">
        <v>-1712</v>
      </c>
      <c r="AE32" s="10">
        <v>-1712</v>
      </c>
      <c r="AF32" s="11">
        <v>28912</v>
      </c>
      <c r="AG32" s="12">
        <f t="shared" si="1"/>
        <v>0.16823529411764707</v>
      </c>
      <c r="AH32" s="11">
        <v>28912</v>
      </c>
      <c r="AI32" s="12">
        <v>-0.06294117647058824</v>
      </c>
      <c r="AJ32" s="11">
        <v>0</v>
      </c>
      <c r="AK32" s="12"/>
      <c r="AL32" s="28">
        <v>24305.5</v>
      </c>
      <c r="AM32" s="33">
        <f t="shared" si="2"/>
        <v>0.1882701446174734</v>
      </c>
    </row>
    <row r="33" spans="1:39" ht="15" outlineLevel="1">
      <c r="A33" s="5" t="s">
        <v>59</v>
      </c>
      <c r="B33" s="13" t="s">
        <v>60</v>
      </c>
      <c r="C33" s="14" t="s">
        <v>59</v>
      </c>
      <c r="D33" s="14"/>
      <c r="E33" s="14"/>
      <c r="F33" s="15"/>
      <c r="G33" s="14"/>
      <c r="H33" s="14"/>
      <c r="I33" s="14"/>
      <c r="J33" s="14"/>
      <c r="K33" s="14"/>
      <c r="L33" s="14"/>
      <c r="M33" s="14"/>
      <c r="N33" s="14"/>
      <c r="O33" s="16">
        <v>0</v>
      </c>
      <c r="P33" s="16">
        <v>6509500</v>
      </c>
      <c r="Q33" s="16">
        <v>0</v>
      </c>
      <c r="R33" s="16">
        <f>R34+R36+R39</f>
        <v>7179400</v>
      </c>
      <c r="S33" s="16">
        <f aca="true" t="shared" si="10" ref="S33:AA33">S34+S36+S39</f>
        <v>0</v>
      </c>
      <c r="T33" s="16">
        <f t="shared" si="10"/>
        <v>0</v>
      </c>
      <c r="U33" s="16">
        <f t="shared" si="10"/>
        <v>0</v>
      </c>
      <c r="V33" s="16">
        <f t="shared" si="10"/>
        <v>0</v>
      </c>
      <c r="W33" s="16">
        <f t="shared" si="10"/>
        <v>0</v>
      </c>
      <c r="X33" s="16">
        <f t="shared" si="10"/>
        <v>0</v>
      </c>
      <c r="Y33" s="16">
        <f t="shared" si="10"/>
        <v>0</v>
      </c>
      <c r="Z33" s="16">
        <f t="shared" si="10"/>
        <v>0</v>
      </c>
      <c r="AA33" s="16">
        <f t="shared" si="10"/>
        <v>1080616.72</v>
      </c>
      <c r="AB33" s="16">
        <v>0</v>
      </c>
      <c r="AC33" s="16">
        <v>774079.02</v>
      </c>
      <c r="AD33" s="16">
        <v>774079.02</v>
      </c>
      <c r="AE33" s="17">
        <v>774079.02</v>
      </c>
      <c r="AF33" s="18">
        <v>5735420.98</v>
      </c>
      <c r="AG33" s="19">
        <f t="shared" si="1"/>
        <v>0.15051629941220715</v>
      </c>
      <c r="AH33" s="18">
        <v>5735420.98</v>
      </c>
      <c r="AI33" s="19">
        <v>0.11891528074352868</v>
      </c>
      <c r="AJ33" s="18">
        <v>0</v>
      </c>
      <c r="AK33" s="19"/>
      <c r="AL33" s="16">
        <f>AL34+AL36+AL39</f>
        <v>883024.04</v>
      </c>
      <c r="AM33" s="32">
        <f t="shared" si="2"/>
        <v>1.223768177364684</v>
      </c>
    </row>
    <row r="34" spans="1:39" ht="15" outlineLevel="3">
      <c r="A34" s="5" t="s">
        <v>61</v>
      </c>
      <c r="B34" s="13" t="s">
        <v>62</v>
      </c>
      <c r="C34" s="14" t="s">
        <v>61</v>
      </c>
      <c r="D34" s="14"/>
      <c r="E34" s="14"/>
      <c r="F34" s="15"/>
      <c r="G34" s="14"/>
      <c r="H34" s="14"/>
      <c r="I34" s="14"/>
      <c r="J34" s="14"/>
      <c r="K34" s="14"/>
      <c r="L34" s="14"/>
      <c r="M34" s="14"/>
      <c r="N34" s="14"/>
      <c r="O34" s="16">
        <v>0</v>
      </c>
      <c r="P34" s="16">
        <v>1473300</v>
      </c>
      <c r="Q34" s="16">
        <v>0</v>
      </c>
      <c r="R34" s="16">
        <f>R35</f>
        <v>2143200</v>
      </c>
      <c r="S34" s="16">
        <f aca="true" t="shared" si="11" ref="S34:AA34">S35</f>
        <v>0</v>
      </c>
      <c r="T34" s="16">
        <f t="shared" si="11"/>
        <v>0</v>
      </c>
      <c r="U34" s="16">
        <f t="shared" si="11"/>
        <v>0</v>
      </c>
      <c r="V34" s="16">
        <f t="shared" si="11"/>
        <v>0</v>
      </c>
      <c r="W34" s="16">
        <f t="shared" si="11"/>
        <v>0</v>
      </c>
      <c r="X34" s="16">
        <f t="shared" si="11"/>
        <v>0</v>
      </c>
      <c r="Y34" s="16">
        <f t="shared" si="11"/>
        <v>0</v>
      </c>
      <c r="Z34" s="16">
        <f t="shared" si="11"/>
        <v>0</v>
      </c>
      <c r="AA34" s="16">
        <f t="shared" si="11"/>
        <v>376299.75</v>
      </c>
      <c r="AB34" s="16">
        <v>0</v>
      </c>
      <c r="AC34" s="16">
        <v>331914.73</v>
      </c>
      <c r="AD34" s="16">
        <v>331914.73</v>
      </c>
      <c r="AE34" s="17">
        <v>331914.73</v>
      </c>
      <c r="AF34" s="18">
        <v>1141385.27</v>
      </c>
      <c r="AG34" s="19">
        <f t="shared" si="1"/>
        <v>0.1755784574468085</v>
      </c>
      <c r="AH34" s="18">
        <v>1141385.27</v>
      </c>
      <c r="AI34" s="19">
        <v>0.22528658793185366</v>
      </c>
      <c r="AJ34" s="18">
        <v>0</v>
      </c>
      <c r="AK34" s="19"/>
      <c r="AL34" s="16">
        <f>AL35</f>
        <v>159346.02</v>
      </c>
      <c r="AM34" s="32">
        <f t="shared" si="2"/>
        <v>2.361525879341072</v>
      </c>
    </row>
    <row r="35" spans="1:39" ht="51" outlineLevel="4">
      <c r="A35" s="5" t="s">
        <v>63</v>
      </c>
      <c r="B35" s="6" t="s">
        <v>64</v>
      </c>
      <c r="C35" s="5" t="s">
        <v>63</v>
      </c>
      <c r="D35" s="5"/>
      <c r="E35" s="5"/>
      <c r="F35" s="7"/>
      <c r="G35" s="5"/>
      <c r="H35" s="5"/>
      <c r="I35" s="5"/>
      <c r="J35" s="5"/>
      <c r="K35" s="5"/>
      <c r="L35" s="5"/>
      <c r="M35" s="5"/>
      <c r="N35" s="5"/>
      <c r="O35" s="8">
        <v>0</v>
      </c>
      <c r="P35" s="8">
        <v>1473300</v>
      </c>
      <c r="Q35" s="8">
        <v>0</v>
      </c>
      <c r="R35" s="8">
        <v>2143200</v>
      </c>
      <c r="S35" s="8"/>
      <c r="T35" s="8"/>
      <c r="U35" s="8"/>
      <c r="V35" s="8"/>
      <c r="W35" s="8"/>
      <c r="X35" s="8"/>
      <c r="Y35" s="8"/>
      <c r="Z35" s="8"/>
      <c r="AA35" s="8">
        <v>376299.75</v>
      </c>
      <c r="AB35" s="8">
        <v>0</v>
      </c>
      <c r="AC35" s="8">
        <v>331914.73</v>
      </c>
      <c r="AD35" s="8">
        <v>331914.73</v>
      </c>
      <c r="AE35" s="10">
        <v>331914.73</v>
      </c>
      <c r="AF35" s="11">
        <v>1141385.27</v>
      </c>
      <c r="AG35" s="12">
        <f t="shared" si="1"/>
        <v>0.1755784574468085</v>
      </c>
      <c r="AH35" s="11">
        <v>1141385.27</v>
      </c>
      <c r="AI35" s="12">
        <v>0.22528658793185366</v>
      </c>
      <c r="AJ35" s="11">
        <v>0</v>
      </c>
      <c r="AK35" s="12"/>
      <c r="AL35" s="28">
        <v>159346.02</v>
      </c>
      <c r="AM35" s="33">
        <f t="shared" si="2"/>
        <v>2.361525879341072</v>
      </c>
    </row>
    <row r="36" spans="1:39" ht="15" outlineLevel="3">
      <c r="A36" s="5" t="s">
        <v>65</v>
      </c>
      <c r="B36" s="13" t="s">
        <v>66</v>
      </c>
      <c r="C36" s="14" t="s">
        <v>65</v>
      </c>
      <c r="D36" s="14"/>
      <c r="E36" s="14"/>
      <c r="F36" s="15"/>
      <c r="G36" s="14"/>
      <c r="H36" s="14"/>
      <c r="I36" s="14"/>
      <c r="J36" s="14"/>
      <c r="K36" s="14"/>
      <c r="L36" s="14"/>
      <c r="M36" s="14"/>
      <c r="N36" s="14"/>
      <c r="O36" s="16">
        <v>0</v>
      </c>
      <c r="P36" s="16">
        <v>1044900</v>
      </c>
      <c r="Q36" s="16">
        <v>0</v>
      </c>
      <c r="R36" s="16">
        <f>R37+R38</f>
        <v>1044900</v>
      </c>
      <c r="S36" s="16">
        <f aca="true" t="shared" si="12" ref="S36:AA36">S37+S38</f>
        <v>0</v>
      </c>
      <c r="T36" s="16">
        <f t="shared" si="12"/>
        <v>0</v>
      </c>
      <c r="U36" s="16">
        <f t="shared" si="12"/>
        <v>0</v>
      </c>
      <c r="V36" s="16">
        <f t="shared" si="12"/>
        <v>0</v>
      </c>
      <c r="W36" s="16">
        <f t="shared" si="12"/>
        <v>0</v>
      </c>
      <c r="X36" s="16">
        <f t="shared" si="12"/>
        <v>0</v>
      </c>
      <c r="Y36" s="16">
        <f t="shared" si="12"/>
        <v>0</v>
      </c>
      <c r="Z36" s="16">
        <f t="shared" si="12"/>
        <v>0</v>
      </c>
      <c r="AA36" s="16">
        <f t="shared" si="12"/>
        <v>221167.69</v>
      </c>
      <c r="AB36" s="16">
        <v>0</v>
      </c>
      <c r="AC36" s="16">
        <v>137629.83</v>
      </c>
      <c r="AD36" s="16">
        <v>137629.83</v>
      </c>
      <c r="AE36" s="17">
        <v>137629.83</v>
      </c>
      <c r="AF36" s="18">
        <v>907270.17</v>
      </c>
      <c r="AG36" s="19">
        <f t="shared" si="1"/>
        <v>0.2116639774141066</v>
      </c>
      <c r="AH36" s="18">
        <v>907270.17</v>
      </c>
      <c r="AI36" s="19">
        <v>0.13171579098478323</v>
      </c>
      <c r="AJ36" s="18">
        <v>0</v>
      </c>
      <c r="AK36" s="19"/>
      <c r="AL36" s="16">
        <f>AL37+AL38</f>
        <v>205032.14</v>
      </c>
      <c r="AM36" s="32">
        <f t="shared" si="2"/>
        <v>1.0786976617422028</v>
      </c>
    </row>
    <row r="37" spans="1:39" ht="15" outlineLevel="4">
      <c r="A37" s="5" t="s">
        <v>67</v>
      </c>
      <c r="B37" s="6" t="s">
        <v>68</v>
      </c>
      <c r="C37" s="5" t="s">
        <v>67</v>
      </c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  <c r="O37" s="8">
        <v>0</v>
      </c>
      <c r="P37" s="8">
        <v>170000</v>
      </c>
      <c r="Q37" s="8">
        <v>0</v>
      </c>
      <c r="R37" s="8">
        <v>170000</v>
      </c>
      <c r="S37" s="8"/>
      <c r="T37" s="8"/>
      <c r="U37" s="8"/>
      <c r="V37" s="8"/>
      <c r="W37" s="8"/>
      <c r="X37" s="8"/>
      <c r="Y37" s="8"/>
      <c r="Z37" s="8"/>
      <c r="AA37" s="8">
        <v>95753.97</v>
      </c>
      <c r="AB37" s="8">
        <v>0</v>
      </c>
      <c r="AC37" s="8">
        <v>51233.38</v>
      </c>
      <c r="AD37" s="8">
        <v>51233.38</v>
      </c>
      <c r="AE37" s="10">
        <v>51233.38</v>
      </c>
      <c r="AF37" s="11">
        <v>118766.62</v>
      </c>
      <c r="AG37" s="12">
        <f t="shared" si="1"/>
        <v>0.5632586470588236</v>
      </c>
      <c r="AH37" s="11">
        <v>118766.62</v>
      </c>
      <c r="AI37" s="12">
        <v>0.30137282352941175</v>
      </c>
      <c r="AJ37" s="11">
        <v>0</v>
      </c>
      <c r="AK37" s="12"/>
      <c r="AL37" s="28">
        <v>113607.88</v>
      </c>
      <c r="AM37" s="33">
        <f t="shared" si="2"/>
        <v>0.8428462004572218</v>
      </c>
    </row>
    <row r="38" spans="1:39" ht="15" outlineLevel="4">
      <c r="A38" s="5" t="s">
        <v>69</v>
      </c>
      <c r="B38" s="6" t="s">
        <v>70</v>
      </c>
      <c r="C38" s="5" t="s">
        <v>69</v>
      </c>
      <c r="D38" s="5"/>
      <c r="E38" s="5"/>
      <c r="F38" s="7"/>
      <c r="G38" s="5"/>
      <c r="H38" s="5"/>
      <c r="I38" s="5"/>
      <c r="J38" s="5"/>
      <c r="K38" s="5"/>
      <c r="L38" s="5"/>
      <c r="M38" s="5"/>
      <c r="N38" s="5"/>
      <c r="O38" s="8">
        <v>0</v>
      </c>
      <c r="P38" s="8">
        <v>874900</v>
      </c>
      <c r="Q38" s="8">
        <v>0</v>
      </c>
      <c r="R38" s="8">
        <v>874900</v>
      </c>
      <c r="S38" s="8"/>
      <c r="T38" s="8"/>
      <c r="U38" s="8"/>
      <c r="V38" s="8"/>
      <c r="W38" s="8"/>
      <c r="X38" s="8"/>
      <c r="Y38" s="8"/>
      <c r="Z38" s="8"/>
      <c r="AA38" s="8">
        <v>125413.72</v>
      </c>
      <c r="AB38" s="8">
        <v>0</v>
      </c>
      <c r="AC38" s="8">
        <v>86396.45</v>
      </c>
      <c r="AD38" s="8">
        <v>86396.45</v>
      </c>
      <c r="AE38" s="10">
        <v>86396.45</v>
      </c>
      <c r="AF38" s="11">
        <v>788503.55</v>
      </c>
      <c r="AG38" s="12">
        <f t="shared" si="1"/>
        <v>0.14334634815407477</v>
      </c>
      <c r="AH38" s="11">
        <v>788503.55</v>
      </c>
      <c r="AI38" s="12">
        <v>0.09875008572408275</v>
      </c>
      <c r="AJ38" s="11">
        <v>0</v>
      </c>
      <c r="AK38" s="12"/>
      <c r="AL38" s="28">
        <v>91424.26</v>
      </c>
      <c r="AM38" s="33">
        <f t="shared" si="2"/>
        <v>1.3717772503709629</v>
      </c>
    </row>
    <row r="39" spans="1:39" ht="15" outlineLevel="3">
      <c r="A39" s="5" t="s">
        <v>71</v>
      </c>
      <c r="B39" s="13" t="s">
        <v>72</v>
      </c>
      <c r="C39" s="14" t="s">
        <v>71</v>
      </c>
      <c r="D39" s="14"/>
      <c r="E39" s="14"/>
      <c r="F39" s="15"/>
      <c r="G39" s="14"/>
      <c r="H39" s="14"/>
      <c r="I39" s="14"/>
      <c r="J39" s="14"/>
      <c r="K39" s="14"/>
      <c r="L39" s="14"/>
      <c r="M39" s="14"/>
      <c r="N39" s="14"/>
      <c r="O39" s="16">
        <v>0</v>
      </c>
      <c r="P39" s="16">
        <v>3991300</v>
      </c>
      <c r="Q39" s="16">
        <v>0</v>
      </c>
      <c r="R39" s="16">
        <f>R40+R41</f>
        <v>3991300</v>
      </c>
      <c r="S39" s="16">
        <f aca="true" t="shared" si="13" ref="S39:AA39">S40+S41</f>
        <v>0</v>
      </c>
      <c r="T39" s="16">
        <f t="shared" si="13"/>
        <v>0</v>
      </c>
      <c r="U39" s="16">
        <f t="shared" si="13"/>
        <v>0</v>
      </c>
      <c r="V39" s="16">
        <f t="shared" si="13"/>
        <v>0</v>
      </c>
      <c r="W39" s="16">
        <f t="shared" si="13"/>
        <v>0</v>
      </c>
      <c r="X39" s="16">
        <f t="shared" si="13"/>
        <v>0</v>
      </c>
      <c r="Y39" s="16">
        <f t="shared" si="13"/>
        <v>0</v>
      </c>
      <c r="Z39" s="16">
        <f t="shared" si="13"/>
        <v>0</v>
      </c>
      <c r="AA39" s="16">
        <f t="shared" si="13"/>
        <v>483149.28</v>
      </c>
      <c r="AB39" s="16">
        <v>0</v>
      </c>
      <c r="AC39" s="16">
        <v>304534.46</v>
      </c>
      <c r="AD39" s="16">
        <v>304534.46</v>
      </c>
      <c r="AE39" s="17">
        <v>304534.46</v>
      </c>
      <c r="AF39" s="18">
        <v>3686765.54</v>
      </c>
      <c r="AG39" s="19">
        <f t="shared" si="1"/>
        <v>0.1210506050660186</v>
      </c>
      <c r="AH39" s="18">
        <v>3686765.54</v>
      </c>
      <c r="AI39" s="19">
        <v>0.07629956655726204</v>
      </c>
      <c r="AJ39" s="18">
        <v>0</v>
      </c>
      <c r="AK39" s="19"/>
      <c r="AL39" s="16">
        <f>AL40+AL41</f>
        <v>518645.88</v>
      </c>
      <c r="AM39" s="32">
        <f t="shared" si="2"/>
        <v>0.9315590822778733</v>
      </c>
    </row>
    <row r="40" spans="1:39" ht="38.25" outlineLevel="4">
      <c r="A40" s="5" t="s">
        <v>73</v>
      </c>
      <c r="B40" s="6" t="s">
        <v>74</v>
      </c>
      <c r="C40" s="5" t="s">
        <v>73</v>
      </c>
      <c r="D40" s="5"/>
      <c r="E40" s="5"/>
      <c r="F40" s="7"/>
      <c r="G40" s="5"/>
      <c r="H40" s="5"/>
      <c r="I40" s="5"/>
      <c r="J40" s="5"/>
      <c r="K40" s="5"/>
      <c r="L40" s="5"/>
      <c r="M40" s="5"/>
      <c r="N40" s="5"/>
      <c r="O40" s="8">
        <v>0</v>
      </c>
      <c r="P40" s="8">
        <v>722800</v>
      </c>
      <c r="Q40" s="8">
        <v>0</v>
      </c>
      <c r="R40" s="8">
        <v>722800</v>
      </c>
      <c r="S40" s="8"/>
      <c r="T40" s="8"/>
      <c r="U40" s="8"/>
      <c r="V40" s="8"/>
      <c r="W40" s="8"/>
      <c r="X40" s="8"/>
      <c r="Y40" s="8"/>
      <c r="Z40" s="8"/>
      <c r="AA40" s="8">
        <v>183768.01</v>
      </c>
      <c r="AB40" s="8">
        <v>0</v>
      </c>
      <c r="AC40" s="8">
        <v>72432.54</v>
      </c>
      <c r="AD40" s="8">
        <v>72432.54</v>
      </c>
      <c r="AE40" s="10">
        <v>72432.54</v>
      </c>
      <c r="AF40" s="11">
        <v>650367.46</v>
      </c>
      <c r="AG40" s="12">
        <f t="shared" si="1"/>
        <v>0.2542446181516326</v>
      </c>
      <c r="AH40" s="11">
        <v>650367.46</v>
      </c>
      <c r="AI40" s="12">
        <v>0.10021104039845047</v>
      </c>
      <c r="AJ40" s="11">
        <v>0</v>
      </c>
      <c r="AK40" s="12"/>
      <c r="AL40" s="28">
        <v>334575.05</v>
      </c>
      <c r="AM40" s="33">
        <f t="shared" si="2"/>
        <v>0.5492579617039586</v>
      </c>
    </row>
    <row r="41" spans="1:39" ht="38.25" outlineLevel="4">
      <c r="A41" s="5" t="s">
        <v>75</v>
      </c>
      <c r="B41" s="6" t="s">
        <v>76</v>
      </c>
      <c r="C41" s="5" t="s">
        <v>75</v>
      </c>
      <c r="D41" s="5"/>
      <c r="E41" s="5"/>
      <c r="F41" s="7"/>
      <c r="G41" s="5"/>
      <c r="H41" s="5"/>
      <c r="I41" s="5"/>
      <c r="J41" s="5"/>
      <c r="K41" s="5"/>
      <c r="L41" s="5"/>
      <c r="M41" s="5"/>
      <c r="N41" s="5"/>
      <c r="O41" s="8">
        <v>0</v>
      </c>
      <c r="P41" s="8">
        <v>3268500</v>
      </c>
      <c r="Q41" s="8">
        <v>0</v>
      </c>
      <c r="R41" s="8">
        <v>3268500</v>
      </c>
      <c r="S41" s="8"/>
      <c r="T41" s="8"/>
      <c r="U41" s="8"/>
      <c r="V41" s="8"/>
      <c r="W41" s="8"/>
      <c r="X41" s="8"/>
      <c r="Y41" s="8"/>
      <c r="Z41" s="8"/>
      <c r="AA41" s="8">
        <v>299381.27</v>
      </c>
      <c r="AB41" s="8">
        <v>0</v>
      </c>
      <c r="AC41" s="8">
        <v>232101.92</v>
      </c>
      <c r="AD41" s="8">
        <v>232101.92</v>
      </c>
      <c r="AE41" s="10">
        <v>232101.92</v>
      </c>
      <c r="AF41" s="11">
        <v>3036398.08</v>
      </c>
      <c r="AG41" s="12">
        <f t="shared" si="1"/>
        <v>0.09159592167661007</v>
      </c>
      <c r="AH41" s="11">
        <v>3036398.08</v>
      </c>
      <c r="AI41" s="12">
        <v>0.07101175462750497</v>
      </c>
      <c r="AJ41" s="11">
        <v>0</v>
      </c>
      <c r="AK41" s="12"/>
      <c r="AL41" s="28">
        <v>184070.83</v>
      </c>
      <c r="AM41" s="33">
        <f t="shared" si="2"/>
        <v>1.6264460262389213</v>
      </c>
    </row>
    <row r="42" spans="1:39" ht="25.5" outlineLevel="1">
      <c r="A42" s="5" t="s">
        <v>77</v>
      </c>
      <c r="B42" s="13" t="s">
        <v>78</v>
      </c>
      <c r="C42" s="14" t="s">
        <v>77</v>
      </c>
      <c r="D42" s="14"/>
      <c r="E42" s="14"/>
      <c r="F42" s="15"/>
      <c r="G42" s="14"/>
      <c r="H42" s="14"/>
      <c r="I42" s="14"/>
      <c r="J42" s="14"/>
      <c r="K42" s="14"/>
      <c r="L42" s="14"/>
      <c r="M42" s="14"/>
      <c r="N42" s="14"/>
      <c r="O42" s="16">
        <v>0</v>
      </c>
      <c r="P42" s="16">
        <v>565700</v>
      </c>
      <c r="Q42" s="16">
        <v>0</v>
      </c>
      <c r="R42" s="16">
        <f>R43</f>
        <v>565700</v>
      </c>
      <c r="S42" s="16">
        <f aca="true" t="shared" si="14" ref="S42:AA42">S43</f>
        <v>0</v>
      </c>
      <c r="T42" s="16">
        <f t="shared" si="14"/>
        <v>0</v>
      </c>
      <c r="U42" s="16">
        <f t="shared" si="14"/>
        <v>0</v>
      </c>
      <c r="V42" s="16">
        <f t="shared" si="14"/>
        <v>0</v>
      </c>
      <c r="W42" s="16">
        <f t="shared" si="14"/>
        <v>0</v>
      </c>
      <c r="X42" s="16">
        <f t="shared" si="14"/>
        <v>0</v>
      </c>
      <c r="Y42" s="16">
        <f t="shared" si="14"/>
        <v>0</v>
      </c>
      <c r="Z42" s="16">
        <f t="shared" si="14"/>
        <v>0</v>
      </c>
      <c r="AA42" s="16">
        <f t="shared" si="14"/>
        <v>45783.43</v>
      </c>
      <c r="AB42" s="16">
        <v>0</v>
      </c>
      <c r="AC42" s="16">
        <v>22272.25</v>
      </c>
      <c r="AD42" s="16">
        <v>22272.25</v>
      </c>
      <c r="AE42" s="17">
        <v>22272.25</v>
      </c>
      <c r="AF42" s="18">
        <v>543427.75</v>
      </c>
      <c r="AG42" s="19">
        <f t="shared" si="1"/>
        <v>0.08093234930175004</v>
      </c>
      <c r="AH42" s="18">
        <v>543427.75</v>
      </c>
      <c r="AI42" s="19">
        <v>0.03937113310942195</v>
      </c>
      <c r="AJ42" s="18">
        <v>0</v>
      </c>
      <c r="AK42" s="19"/>
      <c r="AL42" s="26">
        <f>AL43</f>
        <v>183554.82</v>
      </c>
      <c r="AM42" s="32">
        <f t="shared" si="2"/>
        <v>0.2494264656193719</v>
      </c>
    </row>
    <row r="43" spans="1:39" ht="15" outlineLevel="3">
      <c r="A43" s="5" t="s">
        <v>79</v>
      </c>
      <c r="B43" s="13" t="s">
        <v>80</v>
      </c>
      <c r="C43" s="14" t="s">
        <v>79</v>
      </c>
      <c r="D43" s="14"/>
      <c r="E43" s="14"/>
      <c r="F43" s="15"/>
      <c r="G43" s="14"/>
      <c r="H43" s="14"/>
      <c r="I43" s="14"/>
      <c r="J43" s="14"/>
      <c r="K43" s="14"/>
      <c r="L43" s="14"/>
      <c r="M43" s="14"/>
      <c r="N43" s="14"/>
      <c r="O43" s="16">
        <v>0</v>
      </c>
      <c r="P43" s="16">
        <v>565700</v>
      </c>
      <c r="Q43" s="16">
        <v>0</v>
      </c>
      <c r="R43" s="16">
        <f>R44</f>
        <v>565700</v>
      </c>
      <c r="S43" s="16">
        <f aca="true" t="shared" si="15" ref="S43:AA43">S44</f>
        <v>0</v>
      </c>
      <c r="T43" s="16">
        <f t="shared" si="15"/>
        <v>0</v>
      </c>
      <c r="U43" s="16">
        <f t="shared" si="15"/>
        <v>0</v>
      </c>
      <c r="V43" s="16">
        <f t="shared" si="15"/>
        <v>0</v>
      </c>
      <c r="W43" s="16">
        <f t="shared" si="15"/>
        <v>0</v>
      </c>
      <c r="X43" s="16">
        <f t="shared" si="15"/>
        <v>0</v>
      </c>
      <c r="Y43" s="16">
        <f t="shared" si="15"/>
        <v>0</v>
      </c>
      <c r="Z43" s="16">
        <f t="shared" si="15"/>
        <v>0</v>
      </c>
      <c r="AA43" s="16">
        <f t="shared" si="15"/>
        <v>45783.43</v>
      </c>
      <c r="AB43" s="16">
        <v>0</v>
      </c>
      <c r="AC43" s="16">
        <v>22272.25</v>
      </c>
      <c r="AD43" s="16">
        <v>22272.25</v>
      </c>
      <c r="AE43" s="17">
        <v>22272.25</v>
      </c>
      <c r="AF43" s="18">
        <v>543427.75</v>
      </c>
      <c r="AG43" s="19">
        <f t="shared" si="1"/>
        <v>0.08093234930175004</v>
      </c>
      <c r="AH43" s="18">
        <v>543427.75</v>
      </c>
      <c r="AI43" s="19">
        <v>0.03937113310942195</v>
      </c>
      <c r="AJ43" s="18">
        <v>0</v>
      </c>
      <c r="AK43" s="19"/>
      <c r="AL43" s="16">
        <f>AL44</f>
        <v>183554.82</v>
      </c>
      <c r="AM43" s="32">
        <f t="shared" si="2"/>
        <v>0.2494264656193719</v>
      </c>
    </row>
    <row r="44" spans="1:39" ht="25.5" outlineLevel="4">
      <c r="A44" s="5" t="s">
        <v>81</v>
      </c>
      <c r="B44" s="6" t="s">
        <v>82</v>
      </c>
      <c r="C44" s="5" t="s">
        <v>81</v>
      </c>
      <c r="D44" s="5"/>
      <c r="E44" s="5"/>
      <c r="F44" s="7"/>
      <c r="G44" s="5"/>
      <c r="H44" s="5"/>
      <c r="I44" s="5"/>
      <c r="J44" s="5"/>
      <c r="K44" s="5"/>
      <c r="L44" s="5"/>
      <c r="M44" s="5"/>
      <c r="N44" s="5"/>
      <c r="O44" s="8">
        <v>0</v>
      </c>
      <c r="P44" s="8">
        <v>565700</v>
      </c>
      <c r="Q44" s="8">
        <v>0</v>
      </c>
      <c r="R44" s="8">
        <v>565700</v>
      </c>
      <c r="S44" s="8"/>
      <c r="T44" s="8"/>
      <c r="U44" s="8"/>
      <c r="V44" s="8"/>
      <c r="W44" s="8"/>
      <c r="X44" s="8"/>
      <c r="Y44" s="8"/>
      <c r="Z44" s="8"/>
      <c r="AA44" s="8">
        <v>45783.43</v>
      </c>
      <c r="AB44" s="8">
        <v>0</v>
      </c>
      <c r="AC44" s="8">
        <v>22272.25</v>
      </c>
      <c r="AD44" s="8">
        <v>22272.25</v>
      </c>
      <c r="AE44" s="10">
        <v>22272.25</v>
      </c>
      <c r="AF44" s="11">
        <v>543427.75</v>
      </c>
      <c r="AG44" s="12">
        <f t="shared" si="1"/>
        <v>0.08093234930175004</v>
      </c>
      <c r="AH44" s="11">
        <v>543427.75</v>
      </c>
      <c r="AI44" s="12">
        <v>0.03937113310942195</v>
      </c>
      <c r="AJ44" s="11">
        <v>0</v>
      </c>
      <c r="AK44" s="12"/>
      <c r="AL44" s="28">
        <v>183554.82</v>
      </c>
      <c r="AM44" s="33">
        <f t="shared" si="2"/>
        <v>0.2494264656193719</v>
      </c>
    </row>
    <row r="45" spans="1:39" ht="15" outlineLevel="1">
      <c r="A45" s="5" t="s">
        <v>83</v>
      </c>
      <c r="B45" s="13" t="s">
        <v>84</v>
      </c>
      <c r="C45" s="14" t="s">
        <v>83</v>
      </c>
      <c r="D45" s="14"/>
      <c r="E45" s="14"/>
      <c r="F45" s="15"/>
      <c r="G45" s="14"/>
      <c r="H45" s="14"/>
      <c r="I45" s="14"/>
      <c r="J45" s="14"/>
      <c r="K45" s="14"/>
      <c r="L45" s="14"/>
      <c r="M45" s="14"/>
      <c r="N45" s="14"/>
      <c r="O45" s="16">
        <v>0</v>
      </c>
      <c r="P45" s="16">
        <v>1402950</v>
      </c>
      <c r="Q45" s="16">
        <v>0</v>
      </c>
      <c r="R45" s="16">
        <f>SUM(R46:R52)</f>
        <v>1402950</v>
      </c>
      <c r="S45" s="16">
        <f aca="true" t="shared" si="16" ref="S45:AA45">SUM(S46:S52)</f>
        <v>0</v>
      </c>
      <c r="T45" s="16">
        <f t="shared" si="16"/>
        <v>0</v>
      </c>
      <c r="U45" s="16">
        <f t="shared" si="16"/>
        <v>0</v>
      </c>
      <c r="V45" s="16">
        <f t="shared" si="16"/>
        <v>0</v>
      </c>
      <c r="W45" s="16">
        <f t="shared" si="16"/>
        <v>0</v>
      </c>
      <c r="X45" s="16">
        <f t="shared" si="16"/>
        <v>0</v>
      </c>
      <c r="Y45" s="16">
        <f t="shared" si="16"/>
        <v>0</v>
      </c>
      <c r="Z45" s="16">
        <f t="shared" si="16"/>
        <v>30270</v>
      </c>
      <c r="AA45" s="16">
        <f t="shared" si="16"/>
        <v>634903.74</v>
      </c>
      <c r="AB45" s="16">
        <v>0</v>
      </c>
      <c r="AC45" s="16">
        <v>331898.93</v>
      </c>
      <c r="AD45" s="16">
        <v>331898.93</v>
      </c>
      <c r="AE45" s="17">
        <v>331898.93</v>
      </c>
      <c r="AF45" s="18">
        <v>1071051.07</v>
      </c>
      <c r="AG45" s="19">
        <f t="shared" si="1"/>
        <v>0.4525490858548059</v>
      </c>
      <c r="AH45" s="18">
        <v>1071051.07</v>
      </c>
      <c r="AI45" s="19">
        <v>0.2365721729213443</v>
      </c>
      <c r="AJ45" s="18">
        <v>0</v>
      </c>
      <c r="AK45" s="19"/>
      <c r="AL45" s="16">
        <f>SUM(AL46:AL53)</f>
        <v>745394.75</v>
      </c>
      <c r="AM45" s="32">
        <f t="shared" si="2"/>
        <v>0.8517684622812275</v>
      </c>
    </row>
    <row r="46" spans="1:39" ht="51" outlineLevel="4">
      <c r="A46" s="5" t="s">
        <v>85</v>
      </c>
      <c r="B46" s="6" t="s">
        <v>86</v>
      </c>
      <c r="C46" s="5" t="s">
        <v>85</v>
      </c>
      <c r="D46" s="5"/>
      <c r="E46" s="5"/>
      <c r="F46" s="7"/>
      <c r="G46" s="5"/>
      <c r="H46" s="5"/>
      <c r="I46" s="5"/>
      <c r="J46" s="5"/>
      <c r="K46" s="5"/>
      <c r="L46" s="5"/>
      <c r="M46" s="5"/>
      <c r="N46" s="5"/>
      <c r="O46" s="8">
        <v>0</v>
      </c>
      <c r="P46" s="8">
        <v>826100</v>
      </c>
      <c r="Q46" s="8">
        <v>0</v>
      </c>
      <c r="R46" s="8">
        <v>826100</v>
      </c>
      <c r="S46" s="8"/>
      <c r="T46" s="8"/>
      <c r="U46" s="8"/>
      <c r="V46" s="8"/>
      <c r="W46" s="8"/>
      <c r="X46" s="8"/>
      <c r="Y46" s="8"/>
      <c r="Z46" s="8"/>
      <c r="AA46" s="8">
        <v>495283.23</v>
      </c>
      <c r="AB46" s="8">
        <v>0</v>
      </c>
      <c r="AC46" s="8">
        <v>261291.43</v>
      </c>
      <c r="AD46" s="8">
        <v>261291.43</v>
      </c>
      <c r="AE46" s="10">
        <v>261291.43</v>
      </c>
      <c r="AF46" s="11">
        <v>564808.57</v>
      </c>
      <c r="AG46" s="12">
        <f t="shared" si="1"/>
        <v>0.5995439172013073</v>
      </c>
      <c r="AH46" s="11">
        <v>564808.57</v>
      </c>
      <c r="AI46" s="12">
        <v>0.31629515797118996</v>
      </c>
      <c r="AJ46" s="11">
        <v>0</v>
      </c>
      <c r="AK46" s="12"/>
      <c r="AL46" s="28">
        <v>534081.5</v>
      </c>
      <c r="AM46" s="33">
        <f t="shared" si="2"/>
        <v>0.9273551508524448</v>
      </c>
    </row>
    <row r="47" spans="1:39" ht="76.5" outlineLevel="4">
      <c r="A47" s="5" t="s">
        <v>87</v>
      </c>
      <c r="B47" s="6" t="s">
        <v>88</v>
      </c>
      <c r="C47" s="5" t="s">
        <v>87</v>
      </c>
      <c r="D47" s="5"/>
      <c r="E47" s="5"/>
      <c r="F47" s="7"/>
      <c r="G47" s="5"/>
      <c r="H47" s="5"/>
      <c r="I47" s="5"/>
      <c r="J47" s="5"/>
      <c r="K47" s="5"/>
      <c r="L47" s="5"/>
      <c r="M47" s="5"/>
      <c r="N47" s="5"/>
      <c r="O47" s="8">
        <v>0</v>
      </c>
      <c r="P47" s="8">
        <v>36950</v>
      </c>
      <c r="Q47" s="8">
        <v>0</v>
      </c>
      <c r="R47" s="8">
        <v>36950</v>
      </c>
      <c r="S47" s="8"/>
      <c r="T47" s="8"/>
      <c r="U47" s="8"/>
      <c r="V47" s="8"/>
      <c r="W47" s="8"/>
      <c r="X47" s="8"/>
      <c r="Y47" s="8"/>
      <c r="Z47" s="8"/>
      <c r="AA47" s="8">
        <v>18500</v>
      </c>
      <c r="AB47" s="8">
        <v>0</v>
      </c>
      <c r="AC47" s="8">
        <v>10450</v>
      </c>
      <c r="AD47" s="8">
        <v>10450</v>
      </c>
      <c r="AE47" s="10">
        <v>10450</v>
      </c>
      <c r="AF47" s="11">
        <v>26500</v>
      </c>
      <c r="AG47" s="12">
        <f t="shared" si="1"/>
        <v>0.5006765899864682</v>
      </c>
      <c r="AH47" s="11">
        <v>26500</v>
      </c>
      <c r="AI47" s="12">
        <v>0.2828146143437077</v>
      </c>
      <c r="AJ47" s="11">
        <v>0</v>
      </c>
      <c r="AK47" s="12"/>
      <c r="AL47" s="28">
        <v>21260</v>
      </c>
      <c r="AM47" s="33">
        <f t="shared" si="2"/>
        <v>0.8701787394167451</v>
      </c>
    </row>
    <row r="48" spans="1:39" ht="76.5" outlineLevel="4">
      <c r="A48" s="5" t="s">
        <v>89</v>
      </c>
      <c r="B48" s="6" t="s">
        <v>90</v>
      </c>
      <c r="C48" s="5" t="s">
        <v>89</v>
      </c>
      <c r="D48" s="5"/>
      <c r="E48" s="5"/>
      <c r="F48" s="7"/>
      <c r="G48" s="5"/>
      <c r="H48" s="5"/>
      <c r="I48" s="5"/>
      <c r="J48" s="5"/>
      <c r="K48" s="5"/>
      <c r="L48" s="5"/>
      <c r="M48" s="5"/>
      <c r="N48" s="5"/>
      <c r="O48" s="8">
        <v>0</v>
      </c>
      <c r="P48" s="8">
        <v>1800</v>
      </c>
      <c r="Q48" s="8">
        <v>0</v>
      </c>
      <c r="R48" s="8">
        <v>1800</v>
      </c>
      <c r="S48" s="8"/>
      <c r="T48" s="8"/>
      <c r="U48" s="8"/>
      <c r="V48" s="8"/>
      <c r="W48" s="8"/>
      <c r="X48" s="8"/>
      <c r="Y48" s="8"/>
      <c r="Z48" s="8"/>
      <c r="AA48" s="8">
        <v>2100</v>
      </c>
      <c r="AB48" s="8">
        <v>0</v>
      </c>
      <c r="AC48" s="8">
        <v>2100</v>
      </c>
      <c r="AD48" s="8">
        <v>2100</v>
      </c>
      <c r="AE48" s="10">
        <v>2100</v>
      </c>
      <c r="AF48" s="11">
        <v>-300</v>
      </c>
      <c r="AG48" s="12">
        <f t="shared" si="1"/>
        <v>1.1666666666666667</v>
      </c>
      <c r="AH48" s="11">
        <v>-300</v>
      </c>
      <c r="AI48" s="12">
        <v>1.1666666666666667</v>
      </c>
      <c r="AJ48" s="11">
        <v>0</v>
      </c>
      <c r="AK48" s="12"/>
      <c r="AL48" s="28">
        <v>500</v>
      </c>
      <c r="AM48" s="33">
        <f t="shared" si="2"/>
        <v>4.2</v>
      </c>
    </row>
    <row r="49" spans="1:39" ht="102" hidden="1" outlineLevel="4">
      <c r="A49" s="5"/>
      <c r="B49" s="6" t="s">
        <v>281</v>
      </c>
      <c r="C49" s="35" t="s">
        <v>273</v>
      </c>
      <c r="D49" s="5"/>
      <c r="E49" s="5"/>
      <c r="F49" s="7"/>
      <c r="G49" s="5"/>
      <c r="H49" s="5"/>
      <c r="I49" s="5"/>
      <c r="J49" s="5"/>
      <c r="K49" s="5"/>
      <c r="L49" s="5"/>
      <c r="M49" s="5"/>
      <c r="N49" s="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0"/>
      <c r="AF49" s="11"/>
      <c r="AG49" s="12" t="e">
        <f t="shared" si="1"/>
        <v>#DIV/0!</v>
      </c>
      <c r="AH49" s="11"/>
      <c r="AI49" s="12"/>
      <c r="AJ49" s="11"/>
      <c r="AK49" s="12"/>
      <c r="AL49" s="28">
        <v>-40</v>
      </c>
      <c r="AM49" s="33">
        <f t="shared" si="2"/>
        <v>0</v>
      </c>
    </row>
    <row r="50" spans="1:39" ht="51" outlineLevel="4">
      <c r="A50" s="5" t="s">
        <v>91</v>
      </c>
      <c r="B50" s="6" t="s">
        <v>92</v>
      </c>
      <c r="C50" s="5" t="s">
        <v>91</v>
      </c>
      <c r="D50" s="5"/>
      <c r="E50" s="5"/>
      <c r="F50" s="7"/>
      <c r="G50" s="5"/>
      <c r="H50" s="5"/>
      <c r="I50" s="5"/>
      <c r="J50" s="5"/>
      <c r="K50" s="5"/>
      <c r="L50" s="5"/>
      <c r="M50" s="5"/>
      <c r="N50" s="5"/>
      <c r="O50" s="8">
        <v>0</v>
      </c>
      <c r="P50" s="8">
        <v>538100</v>
      </c>
      <c r="Q50" s="8">
        <v>0</v>
      </c>
      <c r="R50" s="8">
        <v>538100</v>
      </c>
      <c r="S50" s="8"/>
      <c r="T50" s="8"/>
      <c r="U50" s="8"/>
      <c r="V50" s="8"/>
      <c r="W50" s="8"/>
      <c r="X50" s="8"/>
      <c r="Y50" s="8"/>
      <c r="Z50" s="8"/>
      <c r="AA50" s="8">
        <v>80740.51</v>
      </c>
      <c r="AB50" s="8">
        <v>0</v>
      </c>
      <c r="AC50" s="8">
        <v>27787.5</v>
      </c>
      <c r="AD50" s="8">
        <v>27787.5</v>
      </c>
      <c r="AE50" s="10">
        <v>27787.5</v>
      </c>
      <c r="AF50" s="11">
        <v>510312.5</v>
      </c>
      <c r="AG50" s="12">
        <f t="shared" si="1"/>
        <v>0.15004740754506596</v>
      </c>
      <c r="AH50" s="11">
        <v>510312.5</v>
      </c>
      <c r="AI50" s="12">
        <v>0.05164002973425014</v>
      </c>
      <c r="AJ50" s="11">
        <v>0</v>
      </c>
      <c r="AK50" s="12"/>
      <c r="AL50" s="28">
        <v>133543.25</v>
      </c>
      <c r="AM50" s="33">
        <f t="shared" si="2"/>
        <v>0.6046019547974157</v>
      </c>
    </row>
    <row r="51" spans="1:39" ht="25.5" outlineLevel="4">
      <c r="A51" s="5" t="s">
        <v>93</v>
      </c>
      <c r="B51" s="6" t="s">
        <v>94</v>
      </c>
      <c r="C51" s="5" t="s">
        <v>93</v>
      </c>
      <c r="D51" s="5"/>
      <c r="E51" s="5"/>
      <c r="F51" s="7"/>
      <c r="G51" s="5"/>
      <c r="H51" s="5"/>
      <c r="I51" s="5"/>
      <c r="J51" s="5"/>
      <c r="K51" s="5"/>
      <c r="L51" s="5"/>
      <c r="M51" s="5"/>
      <c r="N51" s="5"/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9270</v>
      </c>
      <c r="AA51" s="8">
        <v>17280</v>
      </c>
      <c r="AB51" s="8">
        <v>0</v>
      </c>
      <c r="AC51" s="8">
        <v>9270</v>
      </c>
      <c r="AD51" s="8">
        <v>9270</v>
      </c>
      <c r="AE51" s="10">
        <v>9270</v>
      </c>
      <c r="AF51" s="11">
        <v>-9270</v>
      </c>
      <c r="AG51" s="12" t="e">
        <f t="shared" si="1"/>
        <v>#DIV/0!</v>
      </c>
      <c r="AH51" s="11">
        <v>-9270</v>
      </c>
      <c r="AI51" s="12"/>
      <c r="AJ51" s="11">
        <v>0</v>
      </c>
      <c r="AK51" s="12"/>
      <c r="AL51" s="28">
        <v>16050</v>
      </c>
      <c r="AM51" s="33">
        <f t="shared" si="2"/>
        <v>1.0766355140186916</v>
      </c>
    </row>
    <row r="52" spans="1:39" ht="102" outlineLevel="4">
      <c r="A52" s="5" t="s">
        <v>95</v>
      </c>
      <c r="B52" s="6" t="s">
        <v>96</v>
      </c>
      <c r="C52" s="5" t="s">
        <v>95</v>
      </c>
      <c r="D52" s="5"/>
      <c r="E52" s="5"/>
      <c r="F52" s="7"/>
      <c r="G52" s="5"/>
      <c r="H52" s="5"/>
      <c r="I52" s="5"/>
      <c r="J52" s="5"/>
      <c r="K52" s="5"/>
      <c r="L52" s="5"/>
      <c r="M52" s="5"/>
      <c r="N52" s="5"/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21000</v>
      </c>
      <c r="AA52" s="8">
        <v>21000</v>
      </c>
      <c r="AB52" s="8">
        <v>0</v>
      </c>
      <c r="AC52" s="8">
        <v>21000</v>
      </c>
      <c r="AD52" s="8">
        <v>21000</v>
      </c>
      <c r="AE52" s="10">
        <v>21000</v>
      </c>
      <c r="AF52" s="11">
        <v>-21000</v>
      </c>
      <c r="AG52" s="12" t="e">
        <f t="shared" si="1"/>
        <v>#DIV/0!</v>
      </c>
      <c r="AH52" s="11">
        <v>-21000</v>
      </c>
      <c r="AI52" s="12"/>
      <c r="AJ52" s="11">
        <v>0</v>
      </c>
      <c r="AK52" s="12"/>
      <c r="AL52" s="28">
        <v>40000</v>
      </c>
      <c r="AM52" s="33">
        <f t="shared" si="2"/>
        <v>0.525</v>
      </c>
    </row>
    <row r="53" spans="1:39" ht="38.25" hidden="1" outlineLevel="4">
      <c r="A53" s="5"/>
      <c r="B53" s="6" t="s">
        <v>246</v>
      </c>
      <c r="C53" s="35" t="s">
        <v>245</v>
      </c>
      <c r="D53" s="5"/>
      <c r="E53" s="5"/>
      <c r="F53" s="7"/>
      <c r="G53" s="5"/>
      <c r="H53" s="5"/>
      <c r="I53" s="5"/>
      <c r="J53" s="5"/>
      <c r="K53" s="5"/>
      <c r="L53" s="5"/>
      <c r="M53" s="5"/>
      <c r="N53" s="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10"/>
      <c r="AF53" s="11"/>
      <c r="AG53" s="12" t="e">
        <f t="shared" si="1"/>
        <v>#DIV/0!</v>
      </c>
      <c r="AH53" s="11"/>
      <c r="AI53" s="12"/>
      <c r="AJ53" s="11"/>
      <c r="AK53" s="12"/>
      <c r="AL53" s="28"/>
      <c r="AM53" s="33" t="e">
        <f t="shared" si="2"/>
        <v>#DIV/0!</v>
      </c>
    </row>
    <row r="54" spans="1:39" s="34" customFormat="1" ht="51" outlineLevel="1" collapsed="1">
      <c r="A54" s="14" t="s">
        <v>97</v>
      </c>
      <c r="B54" s="13" t="s">
        <v>98</v>
      </c>
      <c r="C54" s="14" t="s">
        <v>97</v>
      </c>
      <c r="D54" s="14"/>
      <c r="E54" s="14"/>
      <c r="F54" s="15"/>
      <c r="G54" s="14"/>
      <c r="H54" s="14"/>
      <c r="I54" s="14"/>
      <c r="J54" s="14"/>
      <c r="K54" s="14"/>
      <c r="L54" s="14"/>
      <c r="M54" s="14"/>
      <c r="N54" s="14"/>
      <c r="O54" s="16">
        <v>0</v>
      </c>
      <c r="P54" s="16">
        <v>6733100</v>
      </c>
      <c r="Q54" s="16">
        <v>0</v>
      </c>
      <c r="R54" s="16">
        <f>R55+R57+R64</f>
        <v>7051200</v>
      </c>
      <c r="S54" s="16">
        <f aca="true" t="shared" si="17" ref="S54:AA54">S55+S57+S64</f>
        <v>10000</v>
      </c>
      <c r="T54" s="16">
        <f t="shared" si="17"/>
        <v>10000</v>
      </c>
      <c r="U54" s="16">
        <f t="shared" si="17"/>
        <v>0</v>
      </c>
      <c r="V54" s="16">
        <f t="shared" si="17"/>
        <v>0</v>
      </c>
      <c r="W54" s="16">
        <f t="shared" si="17"/>
        <v>0</v>
      </c>
      <c r="X54" s="16">
        <f t="shared" si="17"/>
        <v>0</v>
      </c>
      <c r="Y54" s="16">
        <f t="shared" si="17"/>
        <v>0</v>
      </c>
      <c r="Z54" s="16">
        <f t="shared" si="17"/>
        <v>76842.06</v>
      </c>
      <c r="AA54" s="16">
        <f t="shared" si="17"/>
        <v>1876407.96</v>
      </c>
      <c r="AB54" s="16">
        <v>0</v>
      </c>
      <c r="AC54" s="16">
        <v>515068.8</v>
      </c>
      <c r="AD54" s="16">
        <v>515068.8</v>
      </c>
      <c r="AE54" s="17">
        <v>515068.8</v>
      </c>
      <c r="AF54" s="18">
        <v>6218031.2</v>
      </c>
      <c r="AG54" s="19">
        <f t="shared" si="1"/>
        <v>0.26611186181075563</v>
      </c>
      <c r="AH54" s="18">
        <v>6218031.2</v>
      </c>
      <c r="AI54" s="19">
        <v>0.0764980172580238</v>
      </c>
      <c r="AJ54" s="18">
        <v>0</v>
      </c>
      <c r="AK54" s="19"/>
      <c r="AL54" s="16">
        <f>AL55+AL57+AL64</f>
        <v>3323112.4000000004</v>
      </c>
      <c r="AM54" s="32">
        <f t="shared" si="2"/>
        <v>0.5646537745759065</v>
      </c>
    </row>
    <row r="55" spans="1:39" ht="76.5" outlineLevel="3">
      <c r="A55" s="5" t="s">
        <v>99</v>
      </c>
      <c r="B55" s="13" t="s">
        <v>100</v>
      </c>
      <c r="C55" s="14" t="s">
        <v>99</v>
      </c>
      <c r="D55" s="14"/>
      <c r="E55" s="14"/>
      <c r="F55" s="15"/>
      <c r="G55" s="14"/>
      <c r="H55" s="14"/>
      <c r="I55" s="14"/>
      <c r="J55" s="14"/>
      <c r="K55" s="14"/>
      <c r="L55" s="14"/>
      <c r="M55" s="14"/>
      <c r="N55" s="14"/>
      <c r="O55" s="16">
        <v>0</v>
      </c>
      <c r="P55" s="16">
        <v>10000</v>
      </c>
      <c r="Q55" s="16">
        <v>0</v>
      </c>
      <c r="R55" s="16">
        <f>R56</f>
        <v>10000</v>
      </c>
      <c r="S55" s="16">
        <f aca="true" t="shared" si="18" ref="S55:AA55">S56</f>
        <v>10000</v>
      </c>
      <c r="T55" s="16">
        <f t="shared" si="18"/>
        <v>10000</v>
      </c>
      <c r="U55" s="16">
        <f t="shared" si="18"/>
        <v>0</v>
      </c>
      <c r="V55" s="16">
        <f t="shared" si="18"/>
        <v>0</v>
      </c>
      <c r="W55" s="16">
        <f t="shared" si="18"/>
        <v>0</v>
      </c>
      <c r="X55" s="16">
        <f t="shared" si="18"/>
        <v>0</v>
      </c>
      <c r="Y55" s="16">
        <f t="shared" si="18"/>
        <v>0</v>
      </c>
      <c r="Z55" s="16">
        <f t="shared" si="18"/>
        <v>0</v>
      </c>
      <c r="AA55" s="16">
        <f t="shared" si="18"/>
        <v>0</v>
      </c>
      <c r="AB55" s="16">
        <v>0</v>
      </c>
      <c r="AC55" s="16">
        <v>0</v>
      </c>
      <c r="AD55" s="16">
        <v>0</v>
      </c>
      <c r="AE55" s="17">
        <v>0</v>
      </c>
      <c r="AF55" s="18">
        <v>10000</v>
      </c>
      <c r="AG55" s="19">
        <f t="shared" si="1"/>
        <v>0</v>
      </c>
      <c r="AH55" s="18">
        <v>10000</v>
      </c>
      <c r="AI55" s="19">
        <v>0</v>
      </c>
      <c r="AJ55" s="18">
        <v>0</v>
      </c>
      <c r="AK55" s="19"/>
      <c r="AL55" s="16">
        <f>AL56</f>
        <v>37950</v>
      </c>
      <c r="AM55" s="32">
        <f t="shared" si="2"/>
        <v>0</v>
      </c>
    </row>
    <row r="56" spans="1:39" ht="63.75" outlineLevel="4">
      <c r="A56" s="5" t="s">
        <v>101</v>
      </c>
      <c r="B56" s="6" t="s">
        <v>102</v>
      </c>
      <c r="C56" s="5" t="s">
        <v>101</v>
      </c>
      <c r="D56" s="5"/>
      <c r="E56" s="5"/>
      <c r="F56" s="7"/>
      <c r="G56" s="5"/>
      <c r="H56" s="5"/>
      <c r="I56" s="5"/>
      <c r="J56" s="5"/>
      <c r="K56" s="5"/>
      <c r="L56" s="5"/>
      <c r="M56" s="5"/>
      <c r="N56" s="5"/>
      <c r="O56" s="8">
        <v>0</v>
      </c>
      <c r="P56" s="8">
        <v>10000</v>
      </c>
      <c r="Q56" s="8">
        <v>0</v>
      </c>
      <c r="R56" s="8">
        <v>10000</v>
      </c>
      <c r="S56" s="8">
        <v>10000</v>
      </c>
      <c r="T56" s="8">
        <v>10000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10">
        <v>0</v>
      </c>
      <c r="AF56" s="11">
        <v>10000</v>
      </c>
      <c r="AG56" s="12">
        <f t="shared" si="1"/>
        <v>0</v>
      </c>
      <c r="AH56" s="11">
        <v>10000</v>
      </c>
      <c r="AI56" s="12">
        <v>0</v>
      </c>
      <c r="AJ56" s="11">
        <v>0</v>
      </c>
      <c r="AK56" s="12"/>
      <c r="AL56" s="28">
        <v>37950</v>
      </c>
      <c r="AM56" s="33">
        <f t="shared" si="2"/>
        <v>0</v>
      </c>
    </row>
    <row r="57" spans="1:39" ht="102" outlineLevel="3">
      <c r="A57" s="5" t="s">
        <v>103</v>
      </c>
      <c r="B57" s="36" t="s">
        <v>104</v>
      </c>
      <c r="C57" s="37" t="s">
        <v>103</v>
      </c>
      <c r="D57" s="37"/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9">
        <v>0</v>
      </c>
      <c r="P57" s="39">
        <v>6723100</v>
      </c>
      <c r="Q57" s="39">
        <v>0</v>
      </c>
      <c r="R57" s="39">
        <f>R58+R60+R61+R62+R63+R59</f>
        <v>6733500</v>
      </c>
      <c r="S57" s="39">
        <f aca="true" t="shared" si="19" ref="S57:AA57">S58+S60+S61+S62+S63+S59</f>
        <v>0</v>
      </c>
      <c r="T57" s="39">
        <f t="shared" si="19"/>
        <v>0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0</v>
      </c>
      <c r="Y57" s="39">
        <f t="shared" si="19"/>
        <v>0</v>
      </c>
      <c r="Z57" s="39">
        <f t="shared" si="19"/>
        <v>0</v>
      </c>
      <c r="AA57" s="39">
        <f t="shared" si="19"/>
        <v>1743950.05</v>
      </c>
      <c r="AB57" s="39">
        <v>0</v>
      </c>
      <c r="AC57" s="39">
        <v>438226.74</v>
      </c>
      <c r="AD57" s="39">
        <v>438226.74</v>
      </c>
      <c r="AE57" s="40">
        <v>438226.74</v>
      </c>
      <c r="AF57" s="41">
        <v>6284873.26</v>
      </c>
      <c r="AG57" s="42">
        <f t="shared" si="1"/>
        <v>0.25899607187940893</v>
      </c>
      <c r="AH57" s="41">
        <v>6284873.26</v>
      </c>
      <c r="AI57" s="42">
        <v>0.06518224331037765</v>
      </c>
      <c r="AJ57" s="41">
        <v>0</v>
      </c>
      <c r="AK57" s="42"/>
      <c r="AL57" s="39">
        <f>AL58+AL60+AL61+AL62+AL63</f>
        <v>3285162.4000000004</v>
      </c>
      <c r="AM57" s="33">
        <f t="shared" si="2"/>
        <v>0.5308565719612521</v>
      </c>
    </row>
    <row r="58" spans="1:39" ht="102" outlineLevel="4">
      <c r="A58" s="5" t="s">
        <v>105</v>
      </c>
      <c r="B58" s="6" t="s">
        <v>106</v>
      </c>
      <c r="C58" s="5" t="s">
        <v>105</v>
      </c>
      <c r="D58" s="5"/>
      <c r="E58" s="5"/>
      <c r="F58" s="7"/>
      <c r="G58" s="5"/>
      <c r="H58" s="5"/>
      <c r="I58" s="5"/>
      <c r="J58" s="5"/>
      <c r="K58" s="5"/>
      <c r="L58" s="5"/>
      <c r="M58" s="5"/>
      <c r="N58" s="5"/>
      <c r="O58" s="8">
        <v>0</v>
      </c>
      <c r="P58" s="8">
        <v>2900000</v>
      </c>
      <c r="Q58" s="8">
        <v>0</v>
      </c>
      <c r="R58" s="8">
        <v>2900000</v>
      </c>
      <c r="S58" s="8"/>
      <c r="T58" s="8"/>
      <c r="U58" s="8"/>
      <c r="V58" s="8"/>
      <c r="W58" s="8"/>
      <c r="X58" s="8"/>
      <c r="Y58" s="8"/>
      <c r="Z58" s="8"/>
      <c r="AA58" s="8">
        <v>450364.34</v>
      </c>
      <c r="AB58" s="8">
        <v>0</v>
      </c>
      <c r="AC58" s="8">
        <v>135643.38</v>
      </c>
      <c r="AD58" s="8">
        <v>135643.38</v>
      </c>
      <c r="AE58" s="10">
        <v>135643.38</v>
      </c>
      <c r="AF58" s="11">
        <v>2764356.62</v>
      </c>
      <c r="AG58" s="12">
        <f t="shared" si="1"/>
        <v>0.15529804827586208</v>
      </c>
      <c r="AH58" s="12" t="e">
        <f>AB58/S58</f>
        <v>#DIV/0!</v>
      </c>
      <c r="AI58" s="12" t="e">
        <f>AC58/T58</f>
        <v>#DIV/0!</v>
      </c>
      <c r="AJ58" s="12" t="e">
        <f>AD58/U58</f>
        <v>#DIV/0!</v>
      </c>
      <c r="AK58" s="12" t="e">
        <f>AE58/V58</f>
        <v>#DIV/0!</v>
      </c>
      <c r="AL58" s="28">
        <v>2004801.45</v>
      </c>
      <c r="AM58" s="33">
        <f t="shared" si="2"/>
        <v>0.22464286425970015</v>
      </c>
    </row>
    <row r="59" spans="1:39" ht="89.25" outlineLevel="4">
      <c r="A59" s="5"/>
      <c r="B59" s="6" t="s">
        <v>267</v>
      </c>
      <c r="C59" s="35" t="s">
        <v>266</v>
      </c>
      <c r="D59" s="5"/>
      <c r="E59" s="5"/>
      <c r="F59" s="7"/>
      <c r="G59" s="5"/>
      <c r="H59" s="5"/>
      <c r="I59" s="5"/>
      <c r="J59" s="5"/>
      <c r="K59" s="5"/>
      <c r="L59" s="5"/>
      <c r="M59" s="5"/>
      <c r="N59" s="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101600</v>
      </c>
      <c r="AB59" s="8"/>
      <c r="AC59" s="8"/>
      <c r="AD59" s="8"/>
      <c r="AE59" s="10"/>
      <c r="AF59" s="11"/>
      <c r="AG59" s="12" t="e">
        <f t="shared" si="1"/>
        <v>#DIV/0!</v>
      </c>
      <c r="AH59" s="11"/>
      <c r="AI59" s="12"/>
      <c r="AJ59" s="11"/>
      <c r="AK59" s="12"/>
      <c r="AL59" s="28"/>
      <c r="AM59" s="33" t="e">
        <f t="shared" si="2"/>
        <v>#DIV/0!</v>
      </c>
    </row>
    <row r="60" spans="1:39" ht="89.25" outlineLevel="4">
      <c r="A60" s="5" t="s">
        <v>107</v>
      </c>
      <c r="B60" s="6" t="s">
        <v>108</v>
      </c>
      <c r="C60" s="5" t="s">
        <v>107</v>
      </c>
      <c r="D60" s="5"/>
      <c r="E60" s="5"/>
      <c r="F60" s="7"/>
      <c r="G60" s="5"/>
      <c r="H60" s="5"/>
      <c r="I60" s="5"/>
      <c r="J60" s="5"/>
      <c r="K60" s="5"/>
      <c r="L60" s="5"/>
      <c r="M60" s="5"/>
      <c r="N60" s="5"/>
      <c r="O60" s="8">
        <v>0</v>
      </c>
      <c r="P60" s="8">
        <v>2829900</v>
      </c>
      <c r="Q60" s="8">
        <v>0</v>
      </c>
      <c r="R60" s="8">
        <v>2840300</v>
      </c>
      <c r="S60" s="8"/>
      <c r="T60" s="8"/>
      <c r="U60" s="8"/>
      <c r="V60" s="8"/>
      <c r="W60" s="8"/>
      <c r="X60" s="8"/>
      <c r="Y60" s="8"/>
      <c r="Z60" s="8"/>
      <c r="AA60" s="8">
        <v>443559.21</v>
      </c>
      <c r="AB60" s="8">
        <v>0</v>
      </c>
      <c r="AC60" s="8">
        <v>117092.26</v>
      </c>
      <c r="AD60" s="8">
        <v>117092.26</v>
      </c>
      <c r="AE60" s="10">
        <v>117092.26</v>
      </c>
      <c r="AF60" s="11">
        <v>2712807.74</v>
      </c>
      <c r="AG60" s="12">
        <f t="shared" si="1"/>
        <v>0.1561663239798613</v>
      </c>
      <c r="AH60" s="11">
        <v>2712807.74</v>
      </c>
      <c r="AI60" s="12">
        <v>0.041376818968868155</v>
      </c>
      <c r="AJ60" s="11">
        <v>0</v>
      </c>
      <c r="AK60" s="12"/>
      <c r="AL60" s="28">
        <v>1040875.9</v>
      </c>
      <c r="AM60" s="33">
        <f t="shared" si="2"/>
        <v>0.42614034007320184</v>
      </c>
    </row>
    <row r="61" spans="1:39" ht="76.5" outlineLevel="4">
      <c r="A61" s="5" t="s">
        <v>109</v>
      </c>
      <c r="B61" s="6" t="s">
        <v>110</v>
      </c>
      <c r="C61" s="5" t="s">
        <v>109</v>
      </c>
      <c r="D61" s="5"/>
      <c r="E61" s="5"/>
      <c r="F61" s="7"/>
      <c r="G61" s="5"/>
      <c r="H61" s="5"/>
      <c r="I61" s="5"/>
      <c r="J61" s="5"/>
      <c r="K61" s="5"/>
      <c r="L61" s="5"/>
      <c r="M61" s="5"/>
      <c r="N61" s="5"/>
      <c r="O61" s="8">
        <v>0</v>
      </c>
      <c r="P61" s="8">
        <v>184800</v>
      </c>
      <c r="Q61" s="8">
        <v>0</v>
      </c>
      <c r="R61" s="8">
        <v>184800</v>
      </c>
      <c r="S61" s="8"/>
      <c r="T61" s="8"/>
      <c r="U61" s="8"/>
      <c r="V61" s="8"/>
      <c r="W61" s="8"/>
      <c r="X61" s="8"/>
      <c r="Y61" s="8"/>
      <c r="Z61" s="8"/>
      <c r="AA61" s="8">
        <v>78843.42</v>
      </c>
      <c r="AB61" s="8">
        <v>0</v>
      </c>
      <c r="AC61" s="8">
        <v>58139.96</v>
      </c>
      <c r="AD61" s="8">
        <v>58139.96</v>
      </c>
      <c r="AE61" s="10">
        <v>58139.96</v>
      </c>
      <c r="AF61" s="11">
        <v>126660.04</v>
      </c>
      <c r="AG61" s="12">
        <f t="shared" si="1"/>
        <v>0.4266418831168831</v>
      </c>
      <c r="AH61" s="11">
        <v>126660.04</v>
      </c>
      <c r="AI61" s="12">
        <v>0.31461017316017315</v>
      </c>
      <c r="AJ61" s="11">
        <v>0</v>
      </c>
      <c r="AK61" s="12"/>
      <c r="AL61" s="28">
        <v>35958.35</v>
      </c>
      <c r="AM61" s="33">
        <f t="shared" si="2"/>
        <v>2.192631753125491</v>
      </c>
    </row>
    <row r="62" spans="1:39" ht="76.5" outlineLevel="4">
      <c r="A62" s="5" t="s">
        <v>111</v>
      </c>
      <c r="B62" s="6" t="s">
        <v>112</v>
      </c>
      <c r="C62" s="5" t="s">
        <v>111</v>
      </c>
      <c r="D62" s="5"/>
      <c r="E62" s="5"/>
      <c r="F62" s="7"/>
      <c r="G62" s="5"/>
      <c r="H62" s="5"/>
      <c r="I62" s="5"/>
      <c r="J62" s="5"/>
      <c r="K62" s="5"/>
      <c r="L62" s="5"/>
      <c r="M62" s="5"/>
      <c r="N62" s="5"/>
      <c r="O62" s="8">
        <v>0</v>
      </c>
      <c r="P62" s="8">
        <v>358400</v>
      </c>
      <c r="Q62" s="8">
        <v>0</v>
      </c>
      <c r="R62" s="8">
        <v>358400</v>
      </c>
      <c r="S62" s="8"/>
      <c r="T62" s="8"/>
      <c r="U62" s="8"/>
      <c r="V62" s="8"/>
      <c r="W62" s="8"/>
      <c r="X62" s="8"/>
      <c r="Y62" s="8"/>
      <c r="Z62" s="8"/>
      <c r="AA62" s="8">
        <v>202352.41</v>
      </c>
      <c r="AB62" s="8">
        <v>0</v>
      </c>
      <c r="AC62" s="8">
        <v>127351.14</v>
      </c>
      <c r="AD62" s="8">
        <v>127351.14</v>
      </c>
      <c r="AE62" s="10">
        <v>127351.14</v>
      </c>
      <c r="AF62" s="11">
        <v>231048.86</v>
      </c>
      <c r="AG62" s="12">
        <f t="shared" si="1"/>
        <v>0.5645993582589286</v>
      </c>
      <c r="AH62" s="11">
        <v>231048.86</v>
      </c>
      <c r="AI62" s="12">
        <v>0.355332421875</v>
      </c>
      <c r="AJ62" s="11">
        <v>0</v>
      </c>
      <c r="AK62" s="12"/>
      <c r="AL62" s="28">
        <v>203526.7</v>
      </c>
      <c r="AM62" s="33">
        <f t="shared" si="2"/>
        <v>0.9942302901781437</v>
      </c>
    </row>
    <row r="63" spans="1:39" ht="153" outlineLevel="4">
      <c r="A63" s="5" t="s">
        <v>113</v>
      </c>
      <c r="B63" s="6" t="s">
        <v>114</v>
      </c>
      <c r="C63" s="5" t="s">
        <v>113</v>
      </c>
      <c r="D63" s="5"/>
      <c r="E63" s="5"/>
      <c r="F63" s="7"/>
      <c r="G63" s="5"/>
      <c r="H63" s="5"/>
      <c r="I63" s="5"/>
      <c r="J63" s="5"/>
      <c r="K63" s="5"/>
      <c r="L63" s="5"/>
      <c r="M63" s="5"/>
      <c r="N63" s="5"/>
      <c r="O63" s="8">
        <v>0</v>
      </c>
      <c r="P63" s="8">
        <v>450000</v>
      </c>
      <c r="Q63" s="8">
        <v>0</v>
      </c>
      <c r="R63" s="8">
        <v>450000</v>
      </c>
      <c r="S63" s="8"/>
      <c r="T63" s="8"/>
      <c r="U63" s="8"/>
      <c r="V63" s="8"/>
      <c r="W63" s="8"/>
      <c r="X63" s="8"/>
      <c r="Y63" s="8"/>
      <c r="Z63" s="8"/>
      <c r="AA63" s="8">
        <v>467230.67</v>
      </c>
      <c r="AB63" s="8">
        <v>0</v>
      </c>
      <c r="AC63" s="8">
        <v>0</v>
      </c>
      <c r="AD63" s="8">
        <v>0</v>
      </c>
      <c r="AE63" s="10">
        <v>0</v>
      </c>
      <c r="AF63" s="11">
        <v>450000</v>
      </c>
      <c r="AG63" s="12">
        <f t="shared" si="1"/>
        <v>1.0382903777777777</v>
      </c>
      <c r="AH63" s="11">
        <v>450000</v>
      </c>
      <c r="AI63" s="12">
        <v>0</v>
      </c>
      <c r="AJ63" s="11">
        <v>0</v>
      </c>
      <c r="AK63" s="12"/>
      <c r="AL63" s="28"/>
      <c r="AM63" s="33" t="e">
        <f t="shared" si="2"/>
        <v>#DIV/0!</v>
      </c>
    </row>
    <row r="64" spans="1:39" ht="102" outlineLevel="3">
      <c r="A64" s="5" t="s">
        <v>115</v>
      </c>
      <c r="B64" s="13" t="s">
        <v>116</v>
      </c>
      <c r="C64" s="14" t="s">
        <v>115</v>
      </c>
      <c r="D64" s="14"/>
      <c r="E64" s="14"/>
      <c r="F64" s="15"/>
      <c r="G64" s="14"/>
      <c r="H64" s="14"/>
      <c r="I64" s="14"/>
      <c r="J64" s="14"/>
      <c r="K64" s="14"/>
      <c r="L64" s="14"/>
      <c r="M64" s="14"/>
      <c r="N64" s="14"/>
      <c r="O64" s="16">
        <v>0</v>
      </c>
      <c r="P64" s="16">
        <v>0</v>
      </c>
      <c r="Q64" s="16">
        <v>0</v>
      </c>
      <c r="R64" s="16">
        <f>R65+R66</f>
        <v>307700</v>
      </c>
      <c r="S64" s="16">
        <f aca="true" t="shared" si="20" ref="S64:AA64">S65+S66</f>
        <v>0</v>
      </c>
      <c r="T64" s="16">
        <f t="shared" si="20"/>
        <v>0</v>
      </c>
      <c r="U64" s="16">
        <f t="shared" si="20"/>
        <v>0</v>
      </c>
      <c r="V64" s="16">
        <f t="shared" si="20"/>
        <v>0</v>
      </c>
      <c r="W64" s="16">
        <f t="shared" si="20"/>
        <v>0</v>
      </c>
      <c r="X64" s="16">
        <f t="shared" si="20"/>
        <v>0</v>
      </c>
      <c r="Y64" s="16">
        <f t="shared" si="20"/>
        <v>0</v>
      </c>
      <c r="Z64" s="16">
        <f t="shared" si="20"/>
        <v>76842.06</v>
      </c>
      <c r="AA64" s="16">
        <f t="shared" si="20"/>
        <v>132457.91</v>
      </c>
      <c r="AB64" s="16">
        <v>0</v>
      </c>
      <c r="AC64" s="16">
        <v>76842.06</v>
      </c>
      <c r="AD64" s="16">
        <v>76842.06</v>
      </c>
      <c r="AE64" s="17">
        <v>76842.06</v>
      </c>
      <c r="AF64" s="18">
        <v>-76842.06</v>
      </c>
      <c r="AG64" s="19">
        <f t="shared" si="1"/>
        <v>0.4304774455638609</v>
      </c>
      <c r="AH64" s="18">
        <v>-76842.06</v>
      </c>
      <c r="AI64" s="19"/>
      <c r="AJ64" s="18">
        <v>0</v>
      </c>
      <c r="AK64" s="19"/>
      <c r="AL64" s="16">
        <f>AL65+AL66</f>
        <v>0</v>
      </c>
      <c r="AM64" s="32" t="e">
        <f t="shared" si="2"/>
        <v>#DIV/0!</v>
      </c>
    </row>
    <row r="65" spans="1:39" ht="89.25" outlineLevel="4">
      <c r="A65" s="5" t="s">
        <v>117</v>
      </c>
      <c r="B65" s="6" t="s">
        <v>118</v>
      </c>
      <c r="C65" s="5" t="s">
        <v>117</v>
      </c>
      <c r="D65" s="5"/>
      <c r="E65" s="5"/>
      <c r="F65" s="7"/>
      <c r="G65" s="5"/>
      <c r="H65" s="5"/>
      <c r="I65" s="5"/>
      <c r="J65" s="5"/>
      <c r="K65" s="5"/>
      <c r="L65" s="5"/>
      <c r="M65" s="5"/>
      <c r="N65" s="5"/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5827.77</v>
      </c>
      <c r="AA65" s="8">
        <v>13455.5</v>
      </c>
      <c r="AB65" s="8">
        <v>0</v>
      </c>
      <c r="AC65" s="8">
        <v>5827.77</v>
      </c>
      <c r="AD65" s="8">
        <v>5827.77</v>
      </c>
      <c r="AE65" s="10">
        <v>5827.77</v>
      </c>
      <c r="AF65" s="11">
        <v>-5827.77</v>
      </c>
      <c r="AG65" s="12" t="e">
        <f t="shared" si="1"/>
        <v>#DIV/0!</v>
      </c>
      <c r="AH65" s="11">
        <v>-5827.77</v>
      </c>
      <c r="AI65" s="12"/>
      <c r="AJ65" s="11">
        <v>0</v>
      </c>
      <c r="AK65" s="12"/>
      <c r="AL65" s="28"/>
      <c r="AM65" s="33" t="e">
        <f t="shared" si="2"/>
        <v>#DIV/0!</v>
      </c>
    </row>
    <row r="66" spans="1:39" ht="76.5" outlineLevel="4">
      <c r="A66" s="5" t="s">
        <v>119</v>
      </c>
      <c r="B66" s="6" t="s">
        <v>120</v>
      </c>
      <c r="C66" s="5" t="s">
        <v>119</v>
      </c>
      <c r="D66" s="5"/>
      <c r="E66" s="5"/>
      <c r="F66" s="7"/>
      <c r="G66" s="5"/>
      <c r="H66" s="5"/>
      <c r="I66" s="5"/>
      <c r="J66" s="5"/>
      <c r="K66" s="5"/>
      <c r="L66" s="5"/>
      <c r="M66" s="5"/>
      <c r="N66" s="5"/>
      <c r="O66" s="8">
        <v>0</v>
      </c>
      <c r="P66" s="8">
        <v>0</v>
      </c>
      <c r="Q66" s="8">
        <v>0</v>
      </c>
      <c r="R66" s="8">
        <v>307700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71014.29</v>
      </c>
      <c r="AA66" s="8">
        <v>119002.41</v>
      </c>
      <c r="AB66" s="8">
        <v>0</v>
      </c>
      <c r="AC66" s="8">
        <v>71014.29</v>
      </c>
      <c r="AD66" s="8">
        <v>71014.29</v>
      </c>
      <c r="AE66" s="10">
        <v>71014.29</v>
      </c>
      <c r="AF66" s="11">
        <v>-71014.29</v>
      </c>
      <c r="AG66" s="12">
        <f t="shared" si="1"/>
        <v>0.3867481637959051</v>
      </c>
      <c r="AH66" s="11">
        <v>-71014.29</v>
      </c>
      <c r="AI66" s="12"/>
      <c r="AJ66" s="11">
        <v>0</v>
      </c>
      <c r="AK66" s="12"/>
      <c r="AL66" s="28"/>
      <c r="AM66" s="33" t="e">
        <f t="shared" si="2"/>
        <v>#DIV/0!</v>
      </c>
    </row>
    <row r="67" spans="1:39" ht="25.5" outlineLevel="1">
      <c r="A67" s="5" t="s">
        <v>121</v>
      </c>
      <c r="B67" s="13" t="s">
        <v>122</v>
      </c>
      <c r="C67" s="14" t="s">
        <v>121</v>
      </c>
      <c r="D67" s="14"/>
      <c r="E67" s="14"/>
      <c r="F67" s="15"/>
      <c r="G67" s="14"/>
      <c r="H67" s="14"/>
      <c r="I67" s="14"/>
      <c r="J67" s="14"/>
      <c r="K67" s="14"/>
      <c r="L67" s="14"/>
      <c r="M67" s="14"/>
      <c r="N67" s="14"/>
      <c r="O67" s="16">
        <v>0</v>
      </c>
      <c r="P67" s="16">
        <v>540000</v>
      </c>
      <c r="Q67" s="16">
        <v>0</v>
      </c>
      <c r="R67" s="16">
        <f>R68+R69+R70+R71</f>
        <v>540000</v>
      </c>
      <c r="S67" s="16">
        <f aca="true" t="shared" si="21" ref="S67:AA67">S68+S69+S70+S71</f>
        <v>0</v>
      </c>
      <c r="T67" s="16">
        <f t="shared" si="21"/>
        <v>0</v>
      </c>
      <c r="U67" s="16">
        <f t="shared" si="21"/>
        <v>0</v>
      </c>
      <c r="V67" s="16">
        <f t="shared" si="21"/>
        <v>0</v>
      </c>
      <c r="W67" s="16">
        <f t="shared" si="21"/>
        <v>0</v>
      </c>
      <c r="X67" s="16">
        <f t="shared" si="21"/>
        <v>0</v>
      </c>
      <c r="Y67" s="16">
        <f t="shared" si="21"/>
        <v>0</v>
      </c>
      <c r="Z67" s="16">
        <f t="shared" si="21"/>
        <v>0</v>
      </c>
      <c r="AA67" s="16">
        <f t="shared" si="21"/>
        <v>25166.41</v>
      </c>
      <c r="AB67" s="16">
        <v>0</v>
      </c>
      <c r="AC67" s="16">
        <v>11273.51</v>
      </c>
      <c r="AD67" s="16">
        <v>11273.51</v>
      </c>
      <c r="AE67" s="17">
        <v>11273.51</v>
      </c>
      <c r="AF67" s="18">
        <v>528726.49</v>
      </c>
      <c r="AG67" s="19">
        <f t="shared" si="1"/>
        <v>0.046604462962962966</v>
      </c>
      <c r="AH67" s="18">
        <v>528726.49</v>
      </c>
      <c r="AI67" s="19">
        <v>0.020876870370370372</v>
      </c>
      <c r="AJ67" s="18">
        <v>0</v>
      </c>
      <c r="AK67" s="19"/>
      <c r="AL67" s="16">
        <f>AL68+AL69+AL70+AL71</f>
        <v>245207.83</v>
      </c>
      <c r="AM67" s="32">
        <f t="shared" si="2"/>
        <v>0.10263297872665812</v>
      </c>
    </row>
    <row r="68" spans="1:39" ht="25.5" outlineLevel="4">
      <c r="A68" s="5" t="s">
        <v>123</v>
      </c>
      <c r="B68" s="6" t="s">
        <v>124</v>
      </c>
      <c r="C68" s="5" t="s">
        <v>123</v>
      </c>
      <c r="D68" s="5"/>
      <c r="E68" s="5"/>
      <c r="F68" s="7"/>
      <c r="G68" s="5"/>
      <c r="H68" s="5"/>
      <c r="I68" s="5"/>
      <c r="J68" s="5"/>
      <c r="K68" s="5"/>
      <c r="L68" s="5"/>
      <c r="M68" s="5"/>
      <c r="N68" s="5"/>
      <c r="O68" s="8">
        <v>0</v>
      </c>
      <c r="P68" s="8">
        <v>380000</v>
      </c>
      <c r="Q68" s="8">
        <v>0</v>
      </c>
      <c r="R68" s="8">
        <v>380000</v>
      </c>
      <c r="S68" s="8"/>
      <c r="T68" s="8"/>
      <c r="U68" s="8"/>
      <c r="V68" s="8"/>
      <c r="W68" s="8"/>
      <c r="X68" s="8"/>
      <c r="Y68" s="8"/>
      <c r="Z68" s="8"/>
      <c r="AA68" s="8">
        <v>17154.71</v>
      </c>
      <c r="AB68" s="8">
        <v>0</v>
      </c>
      <c r="AC68" s="8">
        <v>4296.59</v>
      </c>
      <c r="AD68" s="8">
        <v>4296.59</v>
      </c>
      <c r="AE68" s="10">
        <v>4296.59</v>
      </c>
      <c r="AF68" s="11">
        <v>375703.41</v>
      </c>
      <c r="AG68" s="12">
        <f t="shared" si="1"/>
        <v>0.045143973684210525</v>
      </c>
      <c r="AH68" s="11">
        <v>375703.41</v>
      </c>
      <c r="AI68" s="12">
        <v>0.011306815789473684</v>
      </c>
      <c r="AJ68" s="11">
        <v>0</v>
      </c>
      <c r="AK68" s="12"/>
      <c r="AL68" s="28">
        <v>204619.03</v>
      </c>
      <c r="AM68" s="33">
        <f t="shared" si="2"/>
        <v>0.08383731464272898</v>
      </c>
    </row>
    <row r="69" spans="1:39" ht="25.5" outlineLevel="4">
      <c r="A69" s="5" t="s">
        <v>125</v>
      </c>
      <c r="B69" s="6" t="s">
        <v>126</v>
      </c>
      <c r="C69" s="5" t="s">
        <v>125</v>
      </c>
      <c r="D69" s="5"/>
      <c r="E69" s="5"/>
      <c r="F69" s="7"/>
      <c r="G69" s="5"/>
      <c r="H69" s="5"/>
      <c r="I69" s="5"/>
      <c r="J69" s="5"/>
      <c r="K69" s="5"/>
      <c r="L69" s="5"/>
      <c r="M69" s="5"/>
      <c r="N69" s="5"/>
      <c r="O69" s="8">
        <v>0</v>
      </c>
      <c r="P69" s="8">
        <v>15000</v>
      </c>
      <c r="Q69" s="8">
        <v>0</v>
      </c>
      <c r="R69" s="8">
        <v>15000</v>
      </c>
      <c r="S69" s="8"/>
      <c r="T69" s="8"/>
      <c r="U69" s="8"/>
      <c r="V69" s="8"/>
      <c r="W69" s="8"/>
      <c r="X69" s="8"/>
      <c r="Y69" s="8"/>
      <c r="Z69" s="8"/>
      <c r="AA69" s="8">
        <v>80.98</v>
      </c>
      <c r="AB69" s="8">
        <v>0</v>
      </c>
      <c r="AC69" s="8">
        <v>68.04</v>
      </c>
      <c r="AD69" s="8">
        <v>68.04</v>
      </c>
      <c r="AE69" s="10">
        <v>68.04</v>
      </c>
      <c r="AF69" s="11">
        <v>14931.96</v>
      </c>
      <c r="AG69" s="12">
        <f t="shared" si="1"/>
        <v>0.005398666666666667</v>
      </c>
      <c r="AH69" s="11">
        <v>14931.96</v>
      </c>
      <c r="AI69" s="12">
        <v>0.004536</v>
      </c>
      <c r="AJ69" s="11">
        <v>0</v>
      </c>
      <c r="AK69" s="12"/>
      <c r="AL69" s="28">
        <v>13982.02</v>
      </c>
      <c r="AM69" s="33">
        <f t="shared" si="2"/>
        <v>0.00579172394260629</v>
      </c>
    </row>
    <row r="70" spans="1:39" ht="25.5" outlineLevel="4">
      <c r="A70" s="5" t="s">
        <v>127</v>
      </c>
      <c r="B70" s="6" t="s">
        <v>128</v>
      </c>
      <c r="C70" s="5" t="s">
        <v>127</v>
      </c>
      <c r="D70" s="5"/>
      <c r="E70" s="5"/>
      <c r="F70" s="7"/>
      <c r="G70" s="5"/>
      <c r="H70" s="5"/>
      <c r="I70" s="5"/>
      <c r="J70" s="5"/>
      <c r="K70" s="5"/>
      <c r="L70" s="5"/>
      <c r="M70" s="5"/>
      <c r="N70" s="5"/>
      <c r="O70" s="8">
        <v>0</v>
      </c>
      <c r="P70" s="8">
        <v>135000</v>
      </c>
      <c r="Q70" s="8">
        <v>0</v>
      </c>
      <c r="R70" s="8">
        <v>135000</v>
      </c>
      <c r="S70" s="8"/>
      <c r="T70" s="8"/>
      <c r="U70" s="8"/>
      <c r="V70" s="8"/>
      <c r="W70" s="8"/>
      <c r="X70" s="8"/>
      <c r="Y70" s="8"/>
      <c r="Z70" s="8"/>
      <c r="AA70" s="8">
        <v>7930.72</v>
      </c>
      <c r="AB70" s="8">
        <v>0</v>
      </c>
      <c r="AC70" s="8">
        <v>6908.88</v>
      </c>
      <c r="AD70" s="8">
        <v>6908.88</v>
      </c>
      <c r="AE70" s="10">
        <v>6908.88</v>
      </c>
      <c r="AF70" s="11">
        <v>128091.12</v>
      </c>
      <c r="AG70" s="12">
        <f t="shared" si="1"/>
        <v>0.058746074074074076</v>
      </c>
      <c r="AH70" s="11">
        <v>128091.12</v>
      </c>
      <c r="AI70" s="12">
        <v>0.05117688888888889</v>
      </c>
      <c r="AJ70" s="11">
        <v>0</v>
      </c>
      <c r="AK70" s="12"/>
      <c r="AL70" s="28">
        <v>26539.19</v>
      </c>
      <c r="AM70" s="33">
        <f t="shared" si="2"/>
        <v>0.2988305219563973</v>
      </c>
    </row>
    <row r="71" spans="1:39" ht="25.5" outlineLevel="4">
      <c r="A71" s="5" t="s">
        <v>129</v>
      </c>
      <c r="B71" s="6" t="s">
        <v>130</v>
      </c>
      <c r="C71" s="5" t="s">
        <v>129</v>
      </c>
      <c r="D71" s="5"/>
      <c r="E71" s="5"/>
      <c r="F71" s="7"/>
      <c r="G71" s="5"/>
      <c r="H71" s="5"/>
      <c r="I71" s="5"/>
      <c r="J71" s="5"/>
      <c r="K71" s="5"/>
      <c r="L71" s="5"/>
      <c r="M71" s="5"/>
      <c r="N71" s="5"/>
      <c r="O71" s="8">
        <v>0</v>
      </c>
      <c r="P71" s="8">
        <v>10000</v>
      </c>
      <c r="Q71" s="8">
        <v>0</v>
      </c>
      <c r="R71" s="8">
        <v>10000</v>
      </c>
      <c r="S71" s="8"/>
      <c r="T71" s="8"/>
      <c r="U71" s="8"/>
      <c r="V71" s="8"/>
      <c r="W71" s="8"/>
      <c r="X71" s="8"/>
      <c r="Y71" s="8"/>
      <c r="Z71" s="8"/>
      <c r="AA71" s="8"/>
      <c r="AB71" s="8">
        <v>0</v>
      </c>
      <c r="AC71" s="8">
        <v>0</v>
      </c>
      <c r="AD71" s="8">
        <v>0</v>
      </c>
      <c r="AE71" s="10">
        <v>0</v>
      </c>
      <c r="AF71" s="11">
        <v>10000</v>
      </c>
      <c r="AG71" s="12">
        <f t="shared" si="1"/>
        <v>0</v>
      </c>
      <c r="AH71" s="11">
        <v>10000</v>
      </c>
      <c r="AI71" s="12">
        <v>0</v>
      </c>
      <c r="AJ71" s="11">
        <v>0</v>
      </c>
      <c r="AK71" s="12"/>
      <c r="AL71" s="28">
        <v>67.59</v>
      </c>
      <c r="AM71" s="33">
        <f t="shared" si="2"/>
        <v>0</v>
      </c>
    </row>
    <row r="72" spans="1:39" s="34" customFormat="1" ht="25.5" outlineLevel="1">
      <c r="A72" s="14" t="s">
        <v>131</v>
      </c>
      <c r="B72" s="13" t="s">
        <v>132</v>
      </c>
      <c r="C72" s="14" t="s">
        <v>131</v>
      </c>
      <c r="D72" s="14"/>
      <c r="E72" s="14"/>
      <c r="F72" s="15"/>
      <c r="G72" s="14"/>
      <c r="H72" s="14"/>
      <c r="I72" s="14"/>
      <c r="J72" s="14"/>
      <c r="K72" s="14"/>
      <c r="L72" s="14"/>
      <c r="M72" s="14"/>
      <c r="N72" s="14"/>
      <c r="O72" s="16">
        <v>0</v>
      </c>
      <c r="P72" s="16">
        <v>491400</v>
      </c>
      <c r="Q72" s="16">
        <v>0</v>
      </c>
      <c r="R72" s="16">
        <f>R73+R74+R75</f>
        <v>245300</v>
      </c>
      <c r="S72" s="16">
        <f aca="true" t="shared" si="22" ref="S72:AA72">S73+S74+S75</f>
        <v>0</v>
      </c>
      <c r="T72" s="16">
        <f t="shared" si="22"/>
        <v>0</v>
      </c>
      <c r="U72" s="16">
        <f t="shared" si="22"/>
        <v>0</v>
      </c>
      <c r="V72" s="16">
        <f t="shared" si="22"/>
        <v>0</v>
      </c>
      <c r="W72" s="16">
        <f t="shared" si="22"/>
        <v>0</v>
      </c>
      <c r="X72" s="16">
        <f t="shared" si="22"/>
        <v>0</v>
      </c>
      <c r="Y72" s="16">
        <f t="shared" si="22"/>
        <v>0</v>
      </c>
      <c r="Z72" s="16">
        <f t="shared" si="22"/>
        <v>0</v>
      </c>
      <c r="AA72" s="16">
        <f t="shared" si="22"/>
        <v>38178.63</v>
      </c>
      <c r="AB72" s="16">
        <v>0</v>
      </c>
      <c r="AC72" s="16">
        <v>13545.26</v>
      </c>
      <c r="AD72" s="16">
        <v>13545.26</v>
      </c>
      <c r="AE72" s="17">
        <v>13545.26</v>
      </c>
      <c r="AF72" s="18">
        <v>477854.74</v>
      </c>
      <c r="AG72" s="19">
        <f t="shared" si="1"/>
        <v>0.155640562576437</v>
      </c>
      <c r="AH72" s="18">
        <v>477854.74</v>
      </c>
      <c r="AI72" s="19">
        <v>0.027564631664631665</v>
      </c>
      <c r="AJ72" s="18">
        <v>0</v>
      </c>
      <c r="AK72" s="19"/>
      <c r="AL72" s="16">
        <f>AL73+AL74+AL75</f>
        <v>1376844.25</v>
      </c>
      <c r="AM72" s="32">
        <f t="shared" si="2"/>
        <v>0.027729084099381608</v>
      </c>
    </row>
    <row r="73" spans="1:39" ht="38.25" outlineLevel="4">
      <c r="A73" s="5" t="s">
        <v>133</v>
      </c>
      <c r="B73" s="6" t="s">
        <v>134</v>
      </c>
      <c r="C73" s="5" t="s">
        <v>133</v>
      </c>
      <c r="D73" s="5"/>
      <c r="E73" s="5"/>
      <c r="F73" s="7"/>
      <c r="G73" s="5"/>
      <c r="H73" s="5"/>
      <c r="I73" s="5"/>
      <c r="J73" s="5"/>
      <c r="K73" s="5"/>
      <c r="L73" s="5"/>
      <c r="M73" s="5"/>
      <c r="N73" s="5"/>
      <c r="O73" s="8">
        <v>0</v>
      </c>
      <c r="P73" s="8">
        <v>80200</v>
      </c>
      <c r="Q73" s="8">
        <v>0</v>
      </c>
      <c r="R73" s="8">
        <v>80200</v>
      </c>
      <c r="S73" s="8"/>
      <c r="T73" s="8"/>
      <c r="U73" s="8"/>
      <c r="V73" s="8"/>
      <c r="W73" s="8"/>
      <c r="X73" s="8"/>
      <c r="Y73" s="8"/>
      <c r="Z73" s="8"/>
      <c r="AA73" s="8">
        <v>24633.37</v>
      </c>
      <c r="AB73" s="8">
        <v>0</v>
      </c>
      <c r="AC73" s="8">
        <v>0</v>
      </c>
      <c r="AD73" s="8">
        <v>0</v>
      </c>
      <c r="AE73" s="10">
        <v>0</v>
      </c>
      <c r="AF73" s="11">
        <v>80200</v>
      </c>
      <c r="AG73" s="12">
        <f aca="true" t="shared" si="23" ref="AG73:AG133">AA73/R73</f>
        <v>0.30714925187032416</v>
      </c>
      <c r="AH73" s="11">
        <v>80200</v>
      </c>
      <c r="AI73" s="12">
        <v>0</v>
      </c>
      <c r="AJ73" s="11">
        <v>0</v>
      </c>
      <c r="AK73" s="12"/>
      <c r="AL73" s="28">
        <v>62135.81</v>
      </c>
      <c r="AM73" s="33">
        <f aca="true" t="shared" si="24" ref="AM73:AM133">AA73/AL73</f>
        <v>0.3964440151339461</v>
      </c>
    </row>
    <row r="74" spans="1:39" ht="38.25" outlineLevel="4">
      <c r="A74" s="5" t="s">
        <v>135</v>
      </c>
      <c r="B74" s="6" t="s">
        <v>136</v>
      </c>
      <c r="C74" s="5" t="s">
        <v>135</v>
      </c>
      <c r="D74" s="5"/>
      <c r="E74" s="5"/>
      <c r="F74" s="7"/>
      <c r="G74" s="5"/>
      <c r="H74" s="5"/>
      <c r="I74" s="5"/>
      <c r="J74" s="5"/>
      <c r="K74" s="5"/>
      <c r="L74" s="5"/>
      <c r="M74" s="5"/>
      <c r="N74" s="5"/>
      <c r="O74" s="8">
        <v>0</v>
      </c>
      <c r="P74" s="8">
        <v>368500</v>
      </c>
      <c r="Q74" s="8">
        <v>0</v>
      </c>
      <c r="R74" s="8">
        <v>122400</v>
      </c>
      <c r="S74" s="8"/>
      <c r="T74" s="8"/>
      <c r="U74" s="8"/>
      <c r="V74" s="8"/>
      <c r="W74" s="8"/>
      <c r="X74" s="8"/>
      <c r="Y74" s="8"/>
      <c r="Z74" s="8"/>
      <c r="AA74" s="8">
        <v>13545.26</v>
      </c>
      <c r="AB74" s="8">
        <v>0</v>
      </c>
      <c r="AC74" s="8">
        <v>13545.26</v>
      </c>
      <c r="AD74" s="8">
        <v>13545.26</v>
      </c>
      <c r="AE74" s="10">
        <v>13545.26</v>
      </c>
      <c r="AF74" s="11">
        <v>354954.74</v>
      </c>
      <c r="AG74" s="12">
        <f t="shared" si="23"/>
        <v>0.1106638888888889</v>
      </c>
      <c r="AH74" s="11">
        <v>354954.74</v>
      </c>
      <c r="AI74" s="12">
        <v>0.036757829036635006</v>
      </c>
      <c r="AJ74" s="11">
        <v>0</v>
      </c>
      <c r="AK74" s="12"/>
      <c r="AL74" s="28">
        <v>157559.28</v>
      </c>
      <c r="AM74" s="33">
        <f t="shared" si="24"/>
        <v>0.08596929358905422</v>
      </c>
    </row>
    <row r="75" spans="1:39" ht="25.5" outlineLevel="4">
      <c r="A75" s="5" t="s">
        <v>137</v>
      </c>
      <c r="B75" s="6" t="s">
        <v>138</v>
      </c>
      <c r="C75" s="5" t="s">
        <v>137</v>
      </c>
      <c r="D75" s="5"/>
      <c r="E75" s="5"/>
      <c r="F75" s="7"/>
      <c r="G75" s="5"/>
      <c r="H75" s="5"/>
      <c r="I75" s="5"/>
      <c r="J75" s="5"/>
      <c r="K75" s="5"/>
      <c r="L75" s="5"/>
      <c r="M75" s="5"/>
      <c r="N75" s="5"/>
      <c r="O75" s="8">
        <v>0</v>
      </c>
      <c r="P75" s="8">
        <v>42700</v>
      </c>
      <c r="Q75" s="8">
        <v>0</v>
      </c>
      <c r="R75" s="8">
        <v>42700</v>
      </c>
      <c r="S75" s="8"/>
      <c r="T75" s="8"/>
      <c r="U75" s="8"/>
      <c r="V75" s="8"/>
      <c r="W75" s="8"/>
      <c r="X75" s="8"/>
      <c r="Y75" s="8"/>
      <c r="Z75" s="8"/>
      <c r="AA75" s="8"/>
      <c r="AB75" s="8">
        <v>0</v>
      </c>
      <c r="AC75" s="8">
        <v>0</v>
      </c>
      <c r="AD75" s="8">
        <v>0</v>
      </c>
      <c r="AE75" s="10">
        <v>0</v>
      </c>
      <c r="AF75" s="11">
        <v>42700</v>
      </c>
      <c r="AG75" s="12">
        <f t="shared" si="23"/>
        <v>0</v>
      </c>
      <c r="AH75" s="11">
        <v>42700</v>
      </c>
      <c r="AI75" s="12">
        <v>0</v>
      </c>
      <c r="AJ75" s="11">
        <v>0</v>
      </c>
      <c r="AK75" s="12"/>
      <c r="AL75" s="28">
        <v>1157149.16</v>
      </c>
      <c r="AM75" s="33">
        <f t="shared" si="24"/>
        <v>0</v>
      </c>
    </row>
    <row r="76" spans="1:39" s="34" customFormat="1" ht="25.5" outlineLevel="1">
      <c r="A76" s="14" t="s">
        <v>139</v>
      </c>
      <c r="B76" s="13" t="s">
        <v>140</v>
      </c>
      <c r="C76" s="14" t="s">
        <v>139</v>
      </c>
      <c r="D76" s="14"/>
      <c r="E76" s="14"/>
      <c r="F76" s="15"/>
      <c r="G76" s="14"/>
      <c r="H76" s="14"/>
      <c r="I76" s="14"/>
      <c r="J76" s="14"/>
      <c r="K76" s="14"/>
      <c r="L76" s="14"/>
      <c r="M76" s="14"/>
      <c r="N76" s="14"/>
      <c r="O76" s="16">
        <v>0</v>
      </c>
      <c r="P76" s="16">
        <v>568000</v>
      </c>
      <c r="Q76" s="16">
        <v>0</v>
      </c>
      <c r="R76" s="16">
        <f>R78+R79+R80+R77</f>
        <v>654100</v>
      </c>
      <c r="S76" s="16">
        <f aca="true" t="shared" si="25" ref="S76:AA76">S78+S79+S80+S77</f>
        <v>0</v>
      </c>
      <c r="T76" s="16">
        <f t="shared" si="25"/>
        <v>0</v>
      </c>
      <c r="U76" s="16">
        <f t="shared" si="25"/>
        <v>0</v>
      </c>
      <c r="V76" s="16">
        <f t="shared" si="25"/>
        <v>0</v>
      </c>
      <c r="W76" s="16">
        <f t="shared" si="25"/>
        <v>0</v>
      </c>
      <c r="X76" s="16">
        <f t="shared" si="25"/>
        <v>0</v>
      </c>
      <c r="Y76" s="16">
        <f t="shared" si="25"/>
        <v>0</v>
      </c>
      <c r="Z76" s="16">
        <f t="shared" si="25"/>
        <v>0</v>
      </c>
      <c r="AA76" s="16">
        <f t="shared" si="25"/>
        <v>908774.29</v>
      </c>
      <c r="AB76" s="16">
        <v>0</v>
      </c>
      <c r="AC76" s="16">
        <v>707769.05</v>
      </c>
      <c r="AD76" s="16">
        <v>707769.05</v>
      </c>
      <c r="AE76" s="17">
        <v>707769.05</v>
      </c>
      <c r="AF76" s="18">
        <v>-139769.05</v>
      </c>
      <c r="AG76" s="19">
        <f t="shared" si="23"/>
        <v>1.3893506956122919</v>
      </c>
      <c r="AH76" s="18">
        <v>-139769.05</v>
      </c>
      <c r="AI76" s="19">
        <v>1.2460722711267607</v>
      </c>
      <c r="AJ76" s="18">
        <v>0</v>
      </c>
      <c r="AK76" s="19"/>
      <c r="AL76" s="16">
        <f>AL78+AL79+AL80</f>
        <v>1288745.83</v>
      </c>
      <c r="AM76" s="32">
        <f t="shared" si="24"/>
        <v>0.705161769563204</v>
      </c>
    </row>
    <row r="77" spans="1:39" s="34" customFormat="1" ht="89.25" outlineLevel="1">
      <c r="A77" s="14"/>
      <c r="B77" s="6" t="s">
        <v>290</v>
      </c>
      <c r="C77" s="35" t="s">
        <v>289</v>
      </c>
      <c r="D77" s="5"/>
      <c r="E77" s="5"/>
      <c r="F77" s="7"/>
      <c r="G77" s="5"/>
      <c r="H77" s="5"/>
      <c r="I77" s="5"/>
      <c r="J77" s="5"/>
      <c r="K77" s="5"/>
      <c r="L77" s="5"/>
      <c r="M77" s="5"/>
      <c r="N77" s="5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>
        <v>39854.4</v>
      </c>
      <c r="AB77" s="8"/>
      <c r="AC77" s="8"/>
      <c r="AD77" s="8"/>
      <c r="AE77" s="10"/>
      <c r="AF77" s="11"/>
      <c r="AG77" s="12" t="e">
        <f t="shared" si="23"/>
        <v>#DIV/0!</v>
      </c>
      <c r="AH77" s="11"/>
      <c r="AI77" s="12"/>
      <c r="AJ77" s="11"/>
      <c r="AK77" s="12"/>
      <c r="AL77" s="8"/>
      <c r="AM77" s="33" t="e">
        <f t="shared" si="24"/>
        <v>#DIV/0!</v>
      </c>
    </row>
    <row r="78" spans="1:39" ht="63.75" outlineLevel="4">
      <c r="A78" s="5" t="s">
        <v>141</v>
      </c>
      <c r="B78" s="6" t="s">
        <v>142</v>
      </c>
      <c r="C78" s="5" t="s">
        <v>141</v>
      </c>
      <c r="D78" s="5"/>
      <c r="E78" s="5"/>
      <c r="F78" s="7"/>
      <c r="G78" s="5"/>
      <c r="H78" s="5"/>
      <c r="I78" s="5"/>
      <c r="J78" s="5"/>
      <c r="K78" s="5"/>
      <c r="L78" s="5"/>
      <c r="M78" s="5"/>
      <c r="N78" s="5"/>
      <c r="O78" s="8">
        <v>0</v>
      </c>
      <c r="P78" s="8">
        <v>500000</v>
      </c>
      <c r="Q78" s="8">
        <v>0</v>
      </c>
      <c r="R78" s="8">
        <v>500000</v>
      </c>
      <c r="S78" s="8"/>
      <c r="T78" s="8"/>
      <c r="U78" s="8"/>
      <c r="V78" s="8"/>
      <c r="W78" s="8"/>
      <c r="X78" s="8"/>
      <c r="Y78" s="8"/>
      <c r="Z78" s="8"/>
      <c r="AA78" s="8">
        <v>868919.89</v>
      </c>
      <c r="AB78" s="8">
        <v>0</v>
      </c>
      <c r="AC78" s="8">
        <v>707769.05</v>
      </c>
      <c r="AD78" s="8">
        <v>707769.05</v>
      </c>
      <c r="AE78" s="10">
        <v>707769.05</v>
      </c>
      <c r="AF78" s="11">
        <v>-207769.05</v>
      </c>
      <c r="AG78" s="12">
        <f t="shared" si="23"/>
        <v>1.73783978</v>
      </c>
      <c r="AH78" s="11">
        <v>-207769.05</v>
      </c>
      <c r="AI78" s="12">
        <v>1.4155381</v>
      </c>
      <c r="AJ78" s="11">
        <v>0</v>
      </c>
      <c r="AK78" s="12"/>
      <c r="AL78" s="28">
        <v>633467.83</v>
      </c>
      <c r="AM78" s="33">
        <f t="shared" si="24"/>
        <v>1.3716874777997805</v>
      </c>
    </row>
    <row r="79" spans="1:39" ht="63.75" outlineLevel="4">
      <c r="A79" s="5" t="s">
        <v>143</v>
      </c>
      <c r="B79" s="6" t="s">
        <v>144</v>
      </c>
      <c r="C79" s="5" t="s">
        <v>143</v>
      </c>
      <c r="D79" s="5"/>
      <c r="E79" s="5"/>
      <c r="F79" s="7"/>
      <c r="G79" s="5"/>
      <c r="H79" s="5"/>
      <c r="I79" s="5"/>
      <c r="J79" s="5"/>
      <c r="K79" s="5"/>
      <c r="L79" s="5"/>
      <c r="M79" s="5"/>
      <c r="N79" s="5"/>
      <c r="O79" s="8">
        <v>0</v>
      </c>
      <c r="P79" s="8">
        <v>18000</v>
      </c>
      <c r="Q79" s="8">
        <v>0</v>
      </c>
      <c r="R79" s="8">
        <v>18000</v>
      </c>
      <c r="S79" s="8"/>
      <c r="T79" s="8"/>
      <c r="U79" s="8"/>
      <c r="V79" s="8"/>
      <c r="W79" s="8"/>
      <c r="X79" s="8"/>
      <c r="Y79" s="8"/>
      <c r="Z79" s="8"/>
      <c r="AA79" s="8"/>
      <c r="AB79" s="8">
        <v>0</v>
      </c>
      <c r="AC79" s="8">
        <v>0</v>
      </c>
      <c r="AD79" s="8">
        <v>0</v>
      </c>
      <c r="AE79" s="10">
        <v>0</v>
      </c>
      <c r="AF79" s="11">
        <v>18000</v>
      </c>
      <c r="AG79" s="12">
        <f t="shared" si="23"/>
        <v>0</v>
      </c>
      <c r="AH79" s="11">
        <v>18000</v>
      </c>
      <c r="AI79" s="12">
        <v>0</v>
      </c>
      <c r="AJ79" s="11">
        <v>0</v>
      </c>
      <c r="AK79" s="12"/>
      <c r="AL79" s="28"/>
      <c r="AM79" s="33" t="e">
        <f t="shared" si="24"/>
        <v>#DIV/0!</v>
      </c>
    </row>
    <row r="80" spans="1:39" ht="63.75" outlineLevel="4">
      <c r="A80" s="5" t="s">
        <v>145</v>
      </c>
      <c r="B80" s="6" t="s">
        <v>146</v>
      </c>
      <c r="C80" s="5" t="s">
        <v>145</v>
      </c>
      <c r="D80" s="5"/>
      <c r="E80" s="5"/>
      <c r="F80" s="7"/>
      <c r="G80" s="5"/>
      <c r="H80" s="5"/>
      <c r="I80" s="5"/>
      <c r="J80" s="5"/>
      <c r="K80" s="5"/>
      <c r="L80" s="5"/>
      <c r="M80" s="5"/>
      <c r="N80" s="5"/>
      <c r="O80" s="8">
        <v>0</v>
      </c>
      <c r="P80" s="8">
        <v>50000</v>
      </c>
      <c r="Q80" s="8">
        <v>0</v>
      </c>
      <c r="R80" s="8">
        <v>136100</v>
      </c>
      <c r="S80" s="8"/>
      <c r="T80" s="8"/>
      <c r="U80" s="8"/>
      <c r="V80" s="8"/>
      <c r="W80" s="8"/>
      <c r="X80" s="8"/>
      <c r="Y80" s="8"/>
      <c r="Z80" s="8"/>
      <c r="AA80" s="8"/>
      <c r="AB80" s="8">
        <v>0</v>
      </c>
      <c r="AC80" s="8">
        <v>0</v>
      </c>
      <c r="AD80" s="8">
        <v>0</v>
      </c>
      <c r="AE80" s="10">
        <v>0</v>
      </c>
      <c r="AF80" s="11">
        <v>50000</v>
      </c>
      <c r="AG80" s="12">
        <f t="shared" si="23"/>
        <v>0</v>
      </c>
      <c r="AH80" s="11">
        <v>50000</v>
      </c>
      <c r="AI80" s="12">
        <v>0</v>
      </c>
      <c r="AJ80" s="11">
        <v>0</v>
      </c>
      <c r="AK80" s="12"/>
      <c r="AL80" s="28">
        <v>655278</v>
      </c>
      <c r="AM80" s="33">
        <f t="shared" si="24"/>
        <v>0</v>
      </c>
    </row>
    <row r="81" spans="1:39" s="34" customFormat="1" ht="25.5" outlineLevel="1">
      <c r="A81" s="14" t="s">
        <v>147</v>
      </c>
      <c r="B81" s="13" t="s">
        <v>148</v>
      </c>
      <c r="C81" s="14" t="s">
        <v>147</v>
      </c>
      <c r="D81" s="14"/>
      <c r="E81" s="14"/>
      <c r="F81" s="15"/>
      <c r="G81" s="14"/>
      <c r="H81" s="14"/>
      <c r="I81" s="14"/>
      <c r="J81" s="14"/>
      <c r="K81" s="14"/>
      <c r="L81" s="14"/>
      <c r="M81" s="14"/>
      <c r="N81" s="14"/>
      <c r="O81" s="16">
        <v>0</v>
      </c>
      <c r="P81" s="16">
        <v>1303000</v>
      </c>
      <c r="Q81" s="16">
        <v>0</v>
      </c>
      <c r="R81" s="16">
        <f>SUM(R82:R100)</f>
        <v>1303000</v>
      </c>
      <c r="S81" s="16">
        <f aca="true" t="shared" si="26" ref="S81:AA81">SUM(S82:S100)</f>
        <v>0</v>
      </c>
      <c r="T81" s="16">
        <f t="shared" si="26"/>
        <v>0</v>
      </c>
      <c r="U81" s="16">
        <f t="shared" si="26"/>
        <v>0</v>
      </c>
      <c r="V81" s="16">
        <f t="shared" si="26"/>
        <v>0</v>
      </c>
      <c r="W81" s="16">
        <f t="shared" si="26"/>
        <v>0</v>
      </c>
      <c r="X81" s="16">
        <f t="shared" si="26"/>
        <v>0</v>
      </c>
      <c r="Y81" s="16">
        <f t="shared" si="26"/>
        <v>0</v>
      </c>
      <c r="Z81" s="16">
        <f t="shared" si="26"/>
        <v>0</v>
      </c>
      <c r="AA81" s="16">
        <f t="shared" si="26"/>
        <v>389877.9</v>
      </c>
      <c r="AB81" s="16">
        <v>0</v>
      </c>
      <c r="AC81" s="16">
        <v>307472.02</v>
      </c>
      <c r="AD81" s="16">
        <v>307472.02</v>
      </c>
      <c r="AE81" s="17">
        <v>307472.02</v>
      </c>
      <c r="AF81" s="18">
        <v>995527.98</v>
      </c>
      <c r="AG81" s="19">
        <f t="shared" si="23"/>
        <v>0.2992155794320798</v>
      </c>
      <c r="AH81" s="18">
        <v>995527.98</v>
      </c>
      <c r="AI81" s="19">
        <v>0.235972386799693</v>
      </c>
      <c r="AJ81" s="18">
        <v>0</v>
      </c>
      <c r="AK81" s="19"/>
      <c r="AL81" s="16">
        <f>SUM(AL82:AL100)</f>
        <v>595706.53</v>
      </c>
      <c r="AM81" s="32">
        <f t="shared" si="24"/>
        <v>0.6544798157576013</v>
      </c>
    </row>
    <row r="82" spans="1:39" ht="114.75" outlineLevel="4">
      <c r="A82" s="5" t="s">
        <v>150</v>
      </c>
      <c r="B82" s="6" t="s">
        <v>295</v>
      </c>
      <c r="C82" s="35" t="s">
        <v>291</v>
      </c>
      <c r="D82" s="5"/>
      <c r="E82" s="5"/>
      <c r="F82" s="7"/>
      <c r="G82" s="5"/>
      <c r="H82" s="5"/>
      <c r="I82" s="5"/>
      <c r="J82" s="5"/>
      <c r="K82" s="5"/>
      <c r="L82" s="5"/>
      <c r="M82" s="5"/>
      <c r="N82" s="5"/>
      <c r="O82" s="8">
        <v>0</v>
      </c>
      <c r="P82" s="8">
        <v>0</v>
      </c>
      <c r="Q82" s="8">
        <v>0</v>
      </c>
      <c r="R82" s="8"/>
      <c r="S82" s="8"/>
      <c r="T82" s="8"/>
      <c r="U82" s="8"/>
      <c r="V82" s="8"/>
      <c r="W82" s="8"/>
      <c r="X82" s="8"/>
      <c r="Y82" s="8"/>
      <c r="Z82" s="8"/>
      <c r="AA82" s="8">
        <v>10000</v>
      </c>
      <c r="AB82" s="8">
        <v>0</v>
      </c>
      <c r="AC82" s="8">
        <v>500</v>
      </c>
      <c r="AD82" s="8">
        <v>500</v>
      </c>
      <c r="AE82" s="10">
        <v>500</v>
      </c>
      <c r="AF82" s="11">
        <v>-500</v>
      </c>
      <c r="AG82" s="12" t="e">
        <f t="shared" si="23"/>
        <v>#DIV/0!</v>
      </c>
      <c r="AH82" s="11">
        <v>-500</v>
      </c>
      <c r="AI82" s="12"/>
      <c r="AJ82" s="11">
        <v>0</v>
      </c>
      <c r="AK82" s="12"/>
      <c r="AL82" s="28"/>
      <c r="AM82" s="33" t="e">
        <f t="shared" si="24"/>
        <v>#DIV/0!</v>
      </c>
    </row>
    <row r="83" spans="1:39" ht="114.75" outlineLevel="4">
      <c r="A83" s="5"/>
      <c r="B83" s="6" t="s">
        <v>296</v>
      </c>
      <c r="C83" s="35" t="s">
        <v>292</v>
      </c>
      <c r="D83" s="5"/>
      <c r="E83" s="5"/>
      <c r="F83" s="7"/>
      <c r="G83" s="5"/>
      <c r="H83" s="5"/>
      <c r="I83" s="5"/>
      <c r="J83" s="5"/>
      <c r="K83" s="5"/>
      <c r="L83" s="5"/>
      <c r="M83" s="5"/>
      <c r="N83" s="5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>
        <v>2250</v>
      </c>
      <c r="AB83" s="8"/>
      <c r="AC83" s="8"/>
      <c r="AD83" s="8"/>
      <c r="AE83" s="10"/>
      <c r="AF83" s="11"/>
      <c r="AG83" s="12" t="e">
        <f t="shared" si="23"/>
        <v>#DIV/0!</v>
      </c>
      <c r="AH83" s="11"/>
      <c r="AI83" s="12"/>
      <c r="AJ83" s="11"/>
      <c r="AK83" s="12"/>
      <c r="AL83" s="28"/>
      <c r="AM83" s="33" t="e">
        <f t="shared" si="24"/>
        <v>#DIV/0!</v>
      </c>
    </row>
    <row r="84" spans="1:39" ht="89.25" outlineLevel="4">
      <c r="A84" s="5"/>
      <c r="B84" s="6" t="s">
        <v>297</v>
      </c>
      <c r="C84" s="35" t="s">
        <v>293</v>
      </c>
      <c r="D84" s="5"/>
      <c r="E84" s="5"/>
      <c r="F84" s="7"/>
      <c r="G84" s="5"/>
      <c r="H84" s="5"/>
      <c r="I84" s="5"/>
      <c r="J84" s="5"/>
      <c r="K84" s="5"/>
      <c r="L84" s="5"/>
      <c r="M84" s="5"/>
      <c r="N84" s="5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>
        <v>1500</v>
      </c>
      <c r="AB84" s="8"/>
      <c r="AC84" s="8"/>
      <c r="AD84" s="8"/>
      <c r="AE84" s="10"/>
      <c r="AF84" s="11"/>
      <c r="AG84" s="12" t="e">
        <f t="shared" si="23"/>
        <v>#DIV/0!</v>
      </c>
      <c r="AH84" s="11"/>
      <c r="AI84" s="12"/>
      <c r="AJ84" s="11"/>
      <c r="AK84" s="12"/>
      <c r="AL84" s="28"/>
      <c r="AM84" s="33" t="e">
        <f t="shared" si="24"/>
        <v>#DIV/0!</v>
      </c>
    </row>
    <row r="85" spans="1:39" ht="102" outlineLevel="4">
      <c r="A85" s="5"/>
      <c r="B85" s="6" t="s">
        <v>298</v>
      </c>
      <c r="C85" s="35" t="s">
        <v>150</v>
      </c>
      <c r="D85" s="5"/>
      <c r="E85" s="5"/>
      <c r="F85" s="7"/>
      <c r="G85" s="5"/>
      <c r="H85" s="5"/>
      <c r="I85" s="5"/>
      <c r="J85" s="5"/>
      <c r="K85" s="5"/>
      <c r="L85" s="5"/>
      <c r="M85" s="5"/>
      <c r="N85" s="5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6300</v>
      </c>
      <c r="AB85" s="8"/>
      <c r="AC85" s="8"/>
      <c r="AD85" s="8"/>
      <c r="AE85" s="10"/>
      <c r="AF85" s="11"/>
      <c r="AG85" s="12" t="e">
        <f t="shared" si="23"/>
        <v>#DIV/0!</v>
      </c>
      <c r="AH85" s="11"/>
      <c r="AI85" s="12"/>
      <c r="AJ85" s="11"/>
      <c r="AK85" s="12"/>
      <c r="AL85" s="28"/>
      <c r="AM85" s="33" t="e">
        <f t="shared" si="24"/>
        <v>#DIV/0!</v>
      </c>
    </row>
    <row r="86" spans="1:39" ht="76.5" outlineLevel="4">
      <c r="A86" s="5"/>
      <c r="B86" s="6" t="s">
        <v>299</v>
      </c>
      <c r="C86" s="35" t="s">
        <v>294</v>
      </c>
      <c r="D86" s="5"/>
      <c r="E86" s="5"/>
      <c r="F86" s="7"/>
      <c r="G86" s="5"/>
      <c r="H86" s="5"/>
      <c r="I86" s="5"/>
      <c r="J86" s="5"/>
      <c r="K86" s="5"/>
      <c r="L86" s="5"/>
      <c r="M86" s="5"/>
      <c r="N86" s="5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>
        <v>45.73</v>
      </c>
      <c r="AB86" s="8"/>
      <c r="AC86" s="8"/>
      <c r="AD86" s="8"/>
      <c r="AE86" s="10"/>
      <c r="AF86" s="11"/>
      <c r="AG86" s="12" t="e">
        <f t="shared" si="23"/>
        <v>#DIV/0!</v>
      </c>
      <c r="AH86" s="11"/>
      <c r="AI86" s="12"/>
      <c r="AJ86" s="11"/>
      <c r="AK86" s="12"/>
      <c r="AL86" s="28"/>
      <c r="AM86" s="33" t="e">
        <f t="shared" si="24"/>
        <v>#DIV/0!</v>
      </c>
    </row>
    <row r="87" spans="1:39" ht="76.5" outlineLevel="4">
      <c r="A87" s="5" t="s">
        <v>151</v>
      </c>
      <c r="B87" s="6" t="s">
        <v>152</v>
      </c>
      <c r="C87" s="5" t="s">
        <v>151</v>
      </c>
      <c r="D87" s="5"/>
      <c r="E87" s="5"/>
      <c r="F87" s="7"/>
      <c r="G87" s="5"/>
      <c r="H87" s="5"/>
      <c r="I87" s="5"/>
      <c r="J87" s="5"/>
      <c r="K87" s="5"/>
      <c r="L87" s="5"/>
      <c r="M87" s="5"/>
      <c r="N87" s="5"/>
      <c r="O87" s="8">
        <v>0</v>
      </c>
      <c r="P87" s="8">
        <v>1303000</v>
      </c>
      <c r="Q87" s="8">
        <v>0</v>
      </c>
      <c r="R87" s="8">
        <v>1303000</v>
      </c>
      <c r="S87" s="8"/>
      <c r="T87" s="8"/>
      <c r="U87" s="8"/>
      <c r="V87" s="8"/>
      <c r="W87" s="8"/>
      <c r="X87" s="8"/>
      <c r="Y87" s="8"/>
      <c r="Z87" s="8"/>
      <c r="AA87" s="8">
        <v>357825.53</v>
      </c>
      <c r="AB87" s="8">
        <v>0</v>
      </c>
      <c r="AC87" s="8">
        <v>300515.39</v>
      </c>
      <c r="AD87" s="8">
        <v>300515.39</v>
      </c>
      <c r="AE87" s="10">
        <v>300515.39</v>
      </c>
      <c r="AF87" s="11">
        <v>1002484.61</v>
      </c>
      <c r="AG87" s="12">
        <f t="shared" si="23"/>
        <v>0.2746166768994628</v>
      </c>
      <c r="AH87" s="11">
        <v>1002484.61</v>
      </c>
      <c r="AI87" s="12">
        <v>0.23063345356868764</v>
      </c>
      <c r="AJ87" s="11">
        <v>0</v>
      </c>
      <c r="AK87" s="12"/>
      <c r="AL87" s="28"/>
      <c r="AM87" s="33" t="e">
        <f t="shared" si="24"/>
        <v>#DIV/0!</v>
      </c>
    </row>
    <row r="88" spans="1:39" ht="76.5" outlineLevel="4">
      <c r="A88" s="5" t="s">
        <v>153</v>
      </c>
      <c r="B88" s="6" t="s">
        <v>154</v>
      </c>
      <c r="C88" s="5" t="s">
        <v>153</v>
      </c>
      <c r="D88" s="5"/>
      <c r="E88" s="5"/>
      <c r="F88" s="7"/>
      <c r="G88" s="5"/>
      <c r="H88" s="5"/>
      <c r="I88" s="5"/>
      <c r="J88" s="5"/>
      <c r="K88" s="5"/>
      <c r="L88" s="5"/>
      <c r="M88" s="5"/>
      <c r="N88" s="5"/>
      <c r="O88" s="8">
        <v>0</v>
      </c>
      <c r="P88" s="8">
        <v>0</v>
      </c>
      <c r="Q88" s="8">
        <v>0</v>
      </c>
      <c r="R88" s="8"/>
      <c r="S88" s="8"/>
      <c r="T88" s="8"/>
      <c r="U88" s="8"/>
      <c r="V88" s="8"/>
      <c r="W88" s="8"/>
      <c r="X88" s="8"/>
      <c r="Y88" s="8"/>
      <c r="Z88" s="8"/>
      <c r="AA88" s="8">
        <v>11956.64</v>
      </c>
      <c r="AB88" s="8">
        <v>0</v>
      </c>
      <c r="AC88" s="8">
        <v>6456.63</v>
      </c>
      <c r="AD88" s="8">
        <v>6456.63</v>
      </c>
      <c r="AE88" s="10">
        <v>6456.63</v>
      </c>
      <c r="AF88" s="11">
        <v>-6456.63</v>
      </c>
      <c r="AG88" s="12" t="e">
        <f t="shared" si="23"/>
        <v>#DIV/0!</v>
      </c>
      <c r="AH88" s="11">
        <v>-6456.63</v>
      </c>
      <c r="AI88" s="12"/>
      <c r="AJ88" s="11">
        <v>0</v>
      </c>
      <c r="AK88" s="12"/>
      <c r="AL88" s="28"/>
      <c r="AM88" s="33" t="e">
        <f t="shared" si="24"/>
        <v>#DIV/0!</v>
      </c>
    </row>
    <row r="89" spans="1:39" ht="76.5" hidden="1" outlineLevel="4">
      <c r="A89" s="5"/>
      <c r="B89" s="6" t="s">
        <v>255</v>
      </c>
      <c r="C89" s="35" t="s">
        <v>247</v>
      </c>
      <c r="D89" s="5"/>
      <c r="E89" s="5"/>
      <c r="F89" s="7"/>
      <c r="G89" s="5"/>
      <c r="H89" s="5"/>
      <c r="I89" s="5"/>
      <c r="J89" s="5"/>
      <c r="K89" s="5"/>
      <c r="L89" s="5"/>
      <c r="M89" s="5"/>
      <c r="N89" s="5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0"/>
      <c r="AF89" s="11"/>
      <c r="AG89" s="12" t="e">
        <f t="shared" si="23"/>
        <v>#DIV/0!</v>
      </c>
      <c r="AH89" s="11"/>
      <c r="AI89" s="12"/>
      <c r="AJ89" s="11"/>
      <c r="AK89" s="12"/>
      <c r="AL89" s="28">
        <v>10525</v>
      </c>
      <c r="AM89" s="33">
        <f t="shared" si="24"/>
        <v>0</v>
      </c>
    </row>
    <row r="90" spans="1:39" ht="63.75" hidden="1" outlineLevel="4">
      <c r="A90" s="5"/>
      <c r="B90" s="6" t="s">
        <v>256</v>
      </c>
      <c r="C90" s="35" t="s">
        <v>248</v>
      </c>
      <c r="D90" s="5"/>
      <c r="E90" s="5"/>
      <c r="F90" s="7"/>
      <c r="G90" s="5"/>
      <c r="H90" s="5"/>
      <c r="I90" s="5"/>
      <c r="J90" s="5"/>
      <c r="K90" s="5"/>
      <c r="L90" s="5"/>
      <c r="M90" s="5"/>
      <c r="N90" s="5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10"/>
      <c r="AF90" s="11"/>
      <c r="AG90" s="12" t="e">
        <f t="shared" si="23"/>
        <v>#DIV/0!</v>
      </c>
      <c r="AH90" s="11"/>
      <c r="AI90" s="12"/>
      <c r="AJ90" s="11"/>
      <c r="AK90" s="12"/>
      <c r="AL90" s="28">
        <v>600</v>
      </c>
      <c r="AM90" s="33">
        <f t="shared" si="24"/>
        <v>0</v>
      </c>
    </row>
    <row r="91" spans="1:39" ht="63.75" hidden="1" outlineLevel="4">
      <c r="A91" s="5"/>
      <c r="B91" s="6" t="s">
        <v>257</v>
      </c>
      <c r="C91" s="35" t="s">
        <v>249</v>
      </c>
      <c r="D91" s="5"/>
      <c r="E91" s="5"/>
      <c r="F91" s="7"/>
      <c r="G91" s="5"/>
      <c r="H91" s="5"/>
      <c r="I91" s="5"/>
      <c r="J91" s="5"/>
      <c r="K91" s="5"/>
      <c r="L91" s="5"/>
      <c r="M91" s="5"/>
      <c r="N91" s="5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0"/>
      <c r="AF91" s="11"/>
      <c r="AG91" s="12" t="e">
        <f t="shared" si="23"/>
        <v>#DIV/0!</v>
      </c>
      <c r="AH91" s="11"/>
      <c r="AI91" s="12"/>
      <c r="AJ91" s="11"/>
      <c r="AK91" s="12"/>
      <c r="AL91" s="28">
        <v>3000</v>
      </c>
      <c r="AM91" s="33">
        <f t="shared" si="24"/>
        <v>0</v>
      </c>
    </row>
    <row r="92" spans="1:39" ht="63.75" hidden="1" outlineLevel="4">
      <c r="A92" s="5"/>
      <c r="B92" s="6" t="s">
        <v>258</v>
      </c>
      <c r="C92" s="35" t="s">
        <v>250</v>
      </c>
      <c r="D92" s="5"/>
      <c r="E92" s="5"/>
      <c r="F92" s="7"/>
      <c r="G92" s="5"/>
      <c r="H92" s="5"/>
      <c r="I92" s="5"/>
      <c r="J92" s="5"/>
      <c r="K92" s="5"/>
      <c r="L92" s="5"/>
      <c r="M92" s="5"/>
      <c r="N92" s="5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0"/>
      <c r="AF92" s="11"/>
      <c r="AG92" s="12" t="e">
        <f t="shared" si="23"/>
        <v>#DIV/0!</v>
      </c>
      <c r="AH92" s="11"/>
      <c r="AI92" s="12"/>
      <c r="AJ92" s="11"/>
      <c r="AK92" s="12"/>
      <c r="AL92" s="28">
        <v>15553.69</v>
      </c>
      <c r="AM92" s="33">
        <f t="shared" si="24"/>
        <v>0</v>
      </c>
    </row>
    <row r="93" spans="1:39" ht="76.5" hidden="1" outlineLevel="4">
      <c r="A93" s="5"/>
      <c r="B93" s="6" t="s">
        <v>282</v>
      </c>
      <c r="C93" s="35" t="s">
        <v>274</v>
      </c>
      <c r="D93" s="5"/>
      <c r="E93" s="5"/>
      <c r="F93" s="7"/>
      <c r="G93" s="5"/>
      <c r="H93" s="5"/>
      <c r="I93" s="5"/>
      <c r="J93" s="5"/>
      <c r="K93" s="5"/>
      <c r="L93" s="5"/>
      <c r="M93" s="5"/>
      <c r="N93" s="5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0"/>
      <c r="AF93" s="11"/>
      <c r="AG93" s="12"/>
      <c r="AH93" s="11"/>
      <c r="AI93" s="12"/>
      <c r="AJ93" s="11"/>
      <c r="AK93" s="12"/>
      <c r="AL93" s="28">
        <v>22900</v>
      </c>
      <c r="AM93" s="33">
        <f t="shared" si="24"/>
        <v>0</v>
      </c>
    </row>
    <row r="94" spans="1:39" ht="38.25" hidden="1" outlineLevel="4">
      <c r="A94" s="5"/>
      <c r="B94" s="6" t="s">
        <v>283</v>
      </c>
      <c r="C94" s="35" t="s">
        <v>275</v>
      </c>
      <c r="D94" s="5"/>
      <c r="E94" s="5"/>
      <c r="F94" s="7"/>
      <c r="G94" s="5"/>
      <c r="H94" s="5"/>
      <c r="I94" s="5"/>
      <c r="J94" s="5"/>
      <c r="K94" s="5"/>
      <c r="L94" s="5"/>
      <c r="M94" s="5"/>
      <c r="N94" s="5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0"/>
      <c r="AF94" s="11"/>
      <c r="AG94" s="12"/>
      <c r="AH94" s="11"/>
      <c r="AI94" s="12"/>
      <c r="AJ94" s="11"/>
      <c r="AK94" s="12"/>
      <c r="AL94" s="28">
        <v>65000</v>
      </c>
      <c r="AM94" s="33">
        <f t="shared" si="24"/>
        <v>0</v>
      </c>
    </row>
    <row r="95" spans="1:39" ht="25.5" hidden="1" outlineLevel="4">
      <c r="A95" s="5"/>
      <c r="B95" s="6" t="s">
        <v>284</v>
      </c>
      <c r="C95" s="35" t="s">
        <v>276</v>
      </c>
      <c r="D95" s="5"/>
      <c r="E95" s="5"/>
      <c r="F95" s="7"/>
      <c r="G95" s="5"/>
      <c r="H95" s="5"/>
      <c r="I95" s="5"/>
      <c r="J95" s="5"/>
      <c r="K95" s="5"/>
      <c r="L95" s="5"/>
      <c r="M95" s="5"/>
      <c r="N95" s="5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10"/>
      <c r="AF95" s="11"/>
      <c r="AG95" s="12"/>
      <c r="AH95" s="11"/>
      <c r="AI95" s="12"/>
      <c r="AJ95" s="11"/>
      <c r="AK95" s="12"/>
      <c r="AL95" s="28">
        <v>5000</v>
      </c>
      <c r="AM95" s="33">
        <f t="shared" si="24"/>
        <v>0</v>
      </c>
    </row>
    <row r="96" spans="1:39" ht="63.75" hidden="1" outlineLevel="4">
      <c r="A96" s="5"/>
      <c r="B96" s="6" t="s">
        <v>259</v>
      </c>
      <c r="C96" s="35" t="s">
        <v>251</v>
      </c>
      <c r="D96" s="5"/>
      <c r="E96" s="5"/>
      <c r="F96" s="7"/>
      <c r="G96" s="5"/>
      <c r="H96" s="5"/>
      <c r="I96" s="5"/>
      <c r="J96" s="5"/>
      <c r="K96" s="5"/>
      <c r="L96" s="5"/>
      <c r="M96" s="5"/>
      <c r="N96" s="5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0"/>
      <c r="AF96" s="11"/>
      <c r="AG96" s="12" t="e">
        <f t="shared" si="23"/>
        <v>#DIV/0!</v>
      </c>
      <c r="AH96" s="11"/>
      <c r="AI96" s="12"/>
      <c r="AJ96" s="11"/>
      <c r="AK96" s="12"/>
      <c r="AL96" s="28">
        <v>58800</v>
      </c>
      <c r="AM96" s="33">
        <f t="shared" si="24"/>
        <v>0</v>
      </c>
    </row>
    <row r="97" spans="1:39" ht="76.5" hidden="1" outlineLevel="4">
      <c r="A97" s="5"/>
      <c r="B97" s="6" t="s">
        <v>285</v>
      </c>
      <c r="C97" s="35" t="s">
        <v>277</v>
      </c>
      <c r="D97" s="5"/>
      <c r="E97" s="5"/>
      <c r="F97" s="7"/>
      <c r="G97" s="5"/>
      <c r="H97" s="5"/>
      <c r="I97" s="5"/>
      <c r="J97" s="5"/>
      <c r="K97" s="5"/>
      <c r="L97" s="5"/>
      <c r="M97" s="5"/>
      <c r="N97" s="5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0"/>
      <c r="AF97" s="11"/>
      <c r="AG97" s="12" t="e">
        <f t="shared" si="23"/>
        <v>#DIV/0!</v>
      </c>
      <c r="AH97" s="11"/>
      <c r="AI97" s="12"/>
      <c r="AJ97" s="11"/>
      <c r="AK97" s="12"/>
      <c r="AL97" s="28">
        <v>678</v>
      </c>
      <c r="AM97" s="33">
        <f t="shared" si="24"/>
        <v>0</v>
      </c>
    </row>
    <row r="98" spans="1:39" ht="76.5" hidden="1" outlineLevel="4">
      <c r="A98" s="5"/>
      <c r="B98" s="6" t="s">
        <v>260</v>
      </c>
      <c r="C98" s="35" t="s">
        <v>252</v>
      </c>
      <c r="D98" s="5"/>
      <c r="E98" s="5"/>
      <c r="F98" s="7"/>
      <c r="G98" s="5"/>
      <c r="H98" s="5"/>
      <c r="I98" s="5"/>
      <c r="J98" s="5"/>
      <c r="K98" s="5"/>
      <c r="L98" s="5"/>
      <c r="M98" s="5"/>
      <c r="N98" s="5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0"/>
      <c r="AF98" s="11"/>
      <c r="AG98" s="12" t="e">
        <f t="shared" si="23"/>
        <v>#DIV/0!</v>
      </c>
      <c r="AH98" s="11"/>
      <c r="AI98" s="12"/>
      <c r="AJ98" s="11"/>
      <c r="AK98" s="12"/>
      <c r="AL98" s="28">
        <v>13765.95</v>
      </c>
      <c r="AM98" s="33">
        <f t="shared" si="24"/>
        <v>0</v>
      </c>
    </row>
    <row r="99" spans="1:39" ht="76.5" hidden="1" outlineLevel="4">
      <c r="A99" s="5"/>
      <c r="B99" s="6" t="s">
        <v>261</v>
      </c>
      <c r="C99" s="35" t="s">
        <v>253</v>
      </c>
      <c r="D99" s="5"/>
      <c r="E99" s="5"/>
      <c r="F99" s="7"/>
      <c r="G99" s="5"/>
      <c r="H99" s="5"/>
      <c r="I99" s="5"/>
      <c r="J99" s="5"/>
      <c r="K99" s="5"/>
      <c r="L99" s="5"/>
      <c r="M99" s="5"/>
      <c r="N99" s="5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0"/>
      <c r="AF99" s="11"/>
      <c r="AG99" s="12" t="e">
        <f t="shared" si="23"/>
        <v>#DIV/0!</v>
      </c>
      <c r="AH99" s="11"/>
      <c r="AI99" s="12"/>
      <c r="AJ99" s="11"/>
      <c r="AK99" s="12"/>
      <c r="AL99" s="28">
        <v>134102.95</v>
      </c>
      <c r="AM99" s="33">
        <f t="shared" si="24"/>
        <v>0</v>
      </c>
    </row>
    <row r="100" spans="1:39" ht="51" hidden="1" outlineLevel="4">
      <c r="A100" s="5"/>
      <c r="B100" s="6" t="s">
        <v>262</v>
      </c>
      <c r="C100" s="35" t="s">
        <v>254</v>
      </c>
      <c r="D100" s="5"/>
      <c r="E100" s="5"/>
      <c r="F100" s="7"/>
      <c r="G100" s="5"/>
      <c r="H100" s="5"/>
      <c r="I100" s="5"/>
      <c r="J100" s="5"/>
      <c r="K100" s="5"/>
      <c r="L100" s="5"/>
      <c r="M100" s="5"/>
      <c r="N100" s="5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0"/>
      <c r="AF100" s="11"/>
      <c r="AG100" s="12" t="e">
        <f t="shared" si="23"/>
        <v>#DIV/0!</v>
      </c>
      <c r="AH100" s="11"/>
      <c r="AI100" s="12"/>
      <c r="AJ100" s="11"/>
      <c r="AK100" s="12"/>
      <c r="AL100" s="28">
        <v>265780.94</v>
      </c>
      <c r="AM100" s="33">
        <f t="shared" si="24"/>
        <v>0</v>
      </c>
    </row>
    <row r="101" spans="1:39" s="34" customFormat="1" ht="15" outlineLevel="1" collapsed="1">
      <c r="A101" s="14" t="s">
        <v>155</v>
      </c>
      <c r="B101" s="13" t="s">
        <v>156</v>
      </c>
      <c r="C101" s="14" t="s">
        <v>155</v>
      </c>
      <c r="D101" s="14"/>
      <c r="E101" s="14"/>
      <c r="F101" s="15"/>
      <c r="G101" s="14"/>
      <c r="H101" s="14"/>
      <c r="I101" s="14"/>
      <c r="J101" s="14"/>
      <c r="K101" s="14"/>
      <c r="L101" s="14"/>
      <c r="M101" s="14"/>
      <c r="N101" s="14"/>
      <c r="O101" s="16">
        <v>0</v>
      </c>
      <c r="P101" s="16">
        <v>36000</v>
      </c>
      <c r="Q101" s="16">
        <v>0</v>
      </c>
      <c r="R101" s="16">
        <f>R102+R105</f>
        <v>36000</v>
      </c>
      <c r="S101" s="16">
        <f aca="true" t="shared" si="27" ref="S101:AA101">S102+S105</f>
        <v>0</v>
      </c>
      <c r="T101" s="16">
        <f t="shared" si="27"/>
        <v>0</v>
      </c>
      <c r="U101" s="16">
        <f t="shared" si="27"/>
        <v>0</v>
      </c>
      <c r="V101" s="16">
        <f t="shared" si="27"/>
        <v>0</v>
      </c>
      <c r="W101" s="16">
        <f t="shared" si="27"/>
        <v>0</v>
      </c>
      <c r="X101" s="16">
        <f t="shared" si="27"/>
        <v>0</v>
      </c>
      <c r="Y101" s="16">
        <f t="shared" si="27"/>
        <v>0</v>
      </c>
      <c r="Z101" s="16">
        <f t="shared" si="27"/>
        <v>2515</v>
      </c>
      <c r="AA101" s="16">
        <f t="shared" si="27"/>
        <v>7515</v>
      </c>
      <c r="AB101" s="16">
        <v>0</v>
      </c>
      <c r="AC101" s="16">
        <v>3515</v>
      </c>
      <c r="AD101" s="16">
        <v>3515</v>
      </c>
      <c r="AE101" s="17">
        <v>3515</v>
      </c>
      <c r="AF101" s="18">
        <v>32485</v>
      </c>
      <c r="AG101" s="19">
        <f t="shared" si="23"/>
        <v>0.20875</v>
      </c>
      <c r="AH101" s="18">
        <v>32485</v>
      </c>
      <c r="AI101" s="19">
        <v>0.09763888888888889</v>
      </c>
      <c r="AJ101" s="18">
        <v>0</v>
      </c>
      <c r="AK101" s="19"/>
      <c r="AL101" s="26">
        <f>AL102+AL105</f>
        <v>-212699.90999999997</v>
      </c>
      <c r="AM101" s="32">
        <f t="shared" si="24"/>
        <v>-0.035331467700197905</v>
      </c>
    </row>
    <row r="102" spans="1:39" s="34" customFormat="1" ht="15" outlineLevel="3">
      <c r="A102" s="14" t="s">
        <v>157</v>
      </c>
      <c r="B102" s="13" t="s">
        <v>158</v>
      </c>
      <c r="C102" s="14" t="s">
        <v>157</v>
      </c>
      <c r="D102" s="14"/>
      <c r="E102" s="14"/>
      <c r="F102" s="15"/>
      <c r="G102" s="14"/>
      <c r="H102" s="14"/>
      <c r="I102" s="14"/>
      <c r="J102" s="14"/>
      <c r="K102" s="14"/>
      <c r="L102" s="14"/>
      <c r="M102" s="14"/>
      <c r="N102" s="14"/>
      <c r="O102" s="16">
        <v>0</v>
      </c>
      <c r="P102" s="16">
        <v>0</v>
      </c>
      <c r="Q102" s="16">
        <v>0</v>
      </c>
      <c r="R102" s="16">
        <f>R103+R104</f>
        <v>0</v>
      </c>
      <c r="S102" s="16">
        <f aca="true" t="shared" si="28" ref="S102:AA102">S103+S104</f>
        <v>0</v>
      </c>
      <c r="T102" s="16">
        <f t="shared" si="28"/>
        <v>0</v>
      </c>
      <c r="U102" s="16">
        <f t="shared" si="28"/>
        <v>0</v>
      </c>
      <c r="V102" s="16">
        <f t="shared" si="28"/>
        <v>0</v>
      </c>
      <c r="W102" s="16">
        <f t="shared" si="28"/>
        <v>0</v>
      </c>
      <c r="X102" s="16">
        <f t="shared" si="28"/>
        <v>0</v>
      </c>
      <c r="Y102" s="16">
        <f t="shared" si="28"/>
        <v>0</v>
      </c>
      <c r="Z102" s="16">
        <f t="shared" si="28"/>
        <v>2515</v>
      </c>
      <c r="AA102" s="16">
        <f t="shared" si="28"/>
        <v>6515</v>
      </c>
      <c r="AB102" s="16">
        <v>0</v>
      </c>
      <c r="AC102" s="16">
        <v>2515</v>
      </c>
      <c r="AD102" s="16">
        <v>2515</v>
      </c>
      <c r="AE102" s="17">
        <v>2515</v>
      </c>
      <c r="AF102" s="18">
        <v>-2515</v>
      </c>
      <c r="AG102" s="19" t="e">
        <f t="shared" si="23"/>
        <v>#DIV/0!</v>
      </c>
      <c r="AH102" s="18">
        <v>-2515</v>
      </c>
      <c r="AI102" s="19"/>
      <c r="AJ102" s="18">
        <v>0</v>
      </c>
      <c r="AK102" s="19"/>
      <c r="AL102" s="26">
        <f>AL103+AL104</f>
        <v>-235008.86</v>
      </c>
      <c r="AM102" s="32">
        <f t="shared" si="24"/>
        <v>-0.02772235906339872</v>
      </c>
    </row>
    <row r="103" spans="1:39" ht="25.5" outlineLevel="4">
      <c r="A103" s="5" t="s">
        <v>159</v>
      </c>
      <c r="B103" s="6" t="s">
        <v>160</v>
      </c>
      <c r="C103" s="5" t="s">
        <v>159</v>
      </c>
      <c r="D103" s="5"/>
      <c r="E103" s="5"/>
      <c r="F103" s="7"/>
      <c r="G103" s="5"/>
      <c r="H103" s="5"/>
      <c r="I103" s="5"/>
      <c r="J103" s="5"/>
      <c r="K103" s="5"/>
      <c r="L103" s="5"/>
      <c r="M103" s="5"/>
      <c r="N103" s="5"/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10">
        <v>0</v>
      </c>
      <c r="AF103" s="11">
        <v>0</v>
      </c>
      <c r="AG103" s="12" t="e">
        <f t="shared" si="23"/>
        <v>#DIV/0!</v>
      </c>
      <c r="AH103" s="11">
        <v>0</v>
      </c>
      <c r="AI103" s="12"/>
      <c r="AJ103" s="11">
        <v>0</v>
      </c>
      <c r="AK103" s="12"/>
      <c r="AL103" s="28"/>
      <c r="AM103" s="33" t="e">
        <f t="shared" si="24"/>
        <v>#DIV/0!</v>
      </c>
    </row>
    <row r="104" spans="1:39" ht="25.5" outlineLevel="4">
      <c r="A104" s="5" t="s">
        <v>161</v>
      </c>
      <c r="B104" s="6" t="s">
        <v>162</v>
      </c>
      <c r="C104" s="5" t="s">
        <v>161</v>
      </c>
      <c r="D104" s="5"/>
      <c r="E104" s="5"/>
      <c r="F104" s="7"/>
      <c r="G104" s="5"/>
      <c r="H104" s="5"/>
      <c r="I104" s="5"/>
      <c r="J104" s="5"/>
      <c r="K104" s="5"/>
      <c r="L104" s="5"/>
      <c r="M104" s="5"/>
      <c r="N104" s="5"/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2515</v>
      </c>
      <c r="AA104" s="8">
        <v>6515</v>
      </c>
      <c r="AB104" s="8">
        <v>0</v>
      </c>
      <c r="AC104" s="8">
        <v>2515</v>
      </c>
      <c r="AD104" s="8">
        <v>2515</v>
      </c>
      <c r="AE104" s="10">
        <v>2515</v>
      </c>
      <c r="AF104" s="11">
        <v>-2515</v>
      </c>
      <c r="AG104" s="12" t="e">
        <f t="shared" si="23"/>
        <v>#DIV/0!</v>
      </c>
      <c r="AH104" s="11">
        <v>-2515</v>
      </c>
      <c r="AI104" s="12"/>
      <c r="AJ104" s="11">
        <v>0</v>
      </c>
      <c r="AK104" s="12"/>
      <c r="AL104" s="28">
        <v>-235008.86</v>
      </c>
      <c r="AM104" s="33">
        <f t="shared" si="24"/>
        <v>-0.02772235906339872</v>
      </c>
    </row>
    <row r="105" spans="1:39" s="34" customFormat="1" ht="15" outlineLevel="3">
      <c r="A105" s="14" t="s">
        <v>163</v>
      </c>
      <c r="B105" s="13" t="s">
        <v>164</v>
      </c>
      <c r="C105" s="14" t="s">
        <v>163</v>
      </c>
      <c r="D105" s="14"/>
      <c r="E105" s="14"/>
      <c r="F105" s="15"/>
      <c r="G105" s="14"/>
      <c r="H105" s="14"/>
      <c r="I105" s="14"/>
      <c r="J105" s="14"/>
      <c r="K105" s="14"/>
      <c r="L105" s="14"/>
      <c r="M105" s="14"/>
      <c r="N105" s="14"/>
      <c r="O105" s="16">
        <v>0</v>
      </c>
      <c r="P105" s="16">
        <v>36000</v>
      </c>
      <c r="Q105" s="16">
        <v>0</v>
      </c>
      <c r="R105" s="16">
        <f>R106</f>
        <v>36000</v>
      </c>
      <c r="S105" s="16">
        <f aca="true" t="shared" si="29" ref="S105:AA105">S106</f>
        <v>0</v>
      </c>
      <c r="T105" s="16">
        <f t="shared" si="29"/>
        <v>0</v>
      </c>
      <c r="U105" s="16">
        <f t="shared" si="29"/>
        <v>0</v>
      </c>
      <c r="V105" s="16">
        <f t="shared" si="29"/>
        <v>0</v>
      </c>
      <c r="W105" s="16">
        <f t="shared" si="29"/>
        <v>0</v>
      </c>
      <c r="X105" s="16">
        <f t="shared" si="29"/>
        <v>0</v>
      </c>
      <c r="Y105" s="16">
        <f t="shared" si="29"/>
        <v>0</v>
      </c>
      <c r="Z105" s="16">
        <f t="shared" si="29"/>
        <v>0</v>
      </c>
      <c r="AA105" s="16">
        <f t="shared" si="29"/>
        <v>1000</v>
      </c>
      <c r="AB105" s="16">
        <v>0</v>
      </c>
      <c r="AC105" s="16">
        <v>1000</v>
      </c>
      <c r="AD105" s="16">
        <v>1000</v>
      </c>
      <c r="AE105" s="17">
        <v>1000</v>
      </c>
      <c r="AF105" s="18">
        <v>35000</v>
      </c>
      <c r="AG105" s="19">
        <f t="shared" si="23"/>
        <v>0.027777777777777776</v>
      </c>
      <c r="AH105" s="18">
        <v>35000</v>
      </c>
      <c r="AI105" s="19">
        <v>0.027777777777777776</v>
      </c>
      <c r="AJ105" s="18">
        <v>0</v>
      </c>
      <c r="AK105" s="19"/>
      <c r="AL105" s="26">
        <f>AL106</f>
        <v>22308.95</v>
      </c>
      <c r="AM105" s="32">
        <f t="shared" si="24"/>
        <v>0.04482505900098391</v>
      </c>
    </row>
    <row r="106" spans="1:39" ht="25.5" outlineLevel="4">
      <c r="A106" s="5" t="s">
        <v>165</v>
      </c>
      <c r="B106" s="6" t="s">
        <v>166</v>
      </c>
      <c r="C106" s="5" t="s">
        <v>165</v>
      </c>
      <c r="D106" s="5"/>
      <c r="E106" s="5"/>
      <c r="F106" s="7"/>
      <c r="G106" s="5"/>
      <c r="H106" s="5"/>
      <c r="I106" s="5"/>
      <c r="J106" s="5"/>
      <c r="K106" s="5"/>
      <c r="L106" s="5"/>
      <c r="M106" s="5"/>
      <c r="N106" s="5"/>
      <c r="O106" s="8">
        <v>0</v>
      </c>
      <c r="P106" s="8">
        <v>36000</v>
      </c>
      <c r="Q106" s="8">
        <v>0</v>
      </c>
      <c r="R106" s="8">
        <v>36000</v>
      </c>
      <c r="S106" s="8"/>
      <c r="T106" s="8"/>
      <c r="U106" s="8"/>
      <c r="V106" s="8"/>
      <c r="W106" s="8"/>
      <c r="X106" s="8"/>
      <c r="Y106" s="8"/>
      <c r="Z106" s="8"/>
      <c r="AA106" s="8">
        <v>1000</v>
      </c>
      <c r="AB106" s="8">
        <v>0</v>
      </c>
      <c r="AC106" s="8">
        <v>1000</v>
      </c>
      <c r="AD106" s="8">
        <v>1000</v>
      </c>
      <c r="AE106" s="10">
        <v>1000</v>
      </c>
      <c r="AF106" s="11">
        <v>35000</v>
      </c>
      <c r="AG106" s="12">
        <f t="shared" si="23"/>
        <v>0.027777777777777776</v>
      </c>
      <c r="AH106" s="11">
        <v>35000</v>
      </c>
      <c r="AI106" s="12">
        <v>0.027777777777777776</v>
      </c>
      <c r="AJ106" s="11">
        <v>0</v>
      </c>
      <c r="AK106" s="12"/>
      <c r="AL106" s="28">
        <v>22308.95</v>
      </c>
      <c r="AM106" s="33">
        <f t="shared" si="24"/>
        <v>0.04482505900098391</v>
      </c>
    </row>
    <row r="107" spans="1:39" s="34" customFormat="1" ht="15">
      <c r="A107" s="14" t="s">
        <v>167</v>
      </c>
      <c r="B107" s="13" t="s">
        <v>168</v>
      </c>
      <c r="C107" s="14" t="s">
        <v>167</v>
      </c>
      <c r="D107" s="14"/>
      <c r="E107" s="14"/>
      <c r="F107" s="15"/>
      <c r="G107" s="14"/>
      <c r="H107" s="14"/>
      <c r="I107" s="14"/>
      <c r="J107" s="14"/>
      <c r="K107" s="14"/>
      <c r="L107" s="14"/>
      <c r="M107" s="14"/>
      <c r="N107" s="14"/>
      <c r="O107" s="16">
        <v>0</v>
      </c>
      <c r="P107" s="16">
        <v>310660210</v>
      </c>
      <c r="Q107" s="16">
        <v>81088208.13</v>
      </c>
      <c r="R107" s="16">
        <f>R108+R138+R146+R148</f>
        <v>298859952.09000003</v>
      </c>
      <c r="S107" s="16">
        <f aca="true" t="shared" si="30" ref="S107:AA107">S108+S138+S146+S148</f>
        <v>171433488.82999998</v>
      </c>
      <c r="T107" s="16">
        <f t="shared" si="30"/>
        <v>171433488.82999998</v>
      </c>
      <c r="U107" s="16">
        <f t="shared" si="30"/>
        <v>0</v>
      </c>
      <c r="V107" s="16">
        <f t="shared" si="30"/>
        <v>0</v>
      </c>
      <c r="W107" s="16">
        <f t="shared" si="30"/>
        <v>0</v>
      </c>
      <c r="X107" s="16">
        <f t="shared" si="30"/>
        <v>0</v>
      </c>
      <c r="Y107" s="16">
        <f t="shared" si="30"/>
        <v>0</v>
      </c>
      <c r="Z107" s="16">
        <f t="shared" si="30"/>
        <v>-32309902.61</v>
      </c>
      <c r="AA107" s="16">
        <f t="shared" si="30"/>
        <v>77711770.01</v>
      </c>
      <c r="AB107" s="16">
        <v>30849620.24</v>
      </c>
      <c r="AC107" s="16">
        <v>37502491.37</v>
      </c>
      <c r="AD107" s="16">
        <v>6652871.13</v>
      </c>
      <c r="AE107" s="17">
        <v>6652871.13</v>
      </c>
      <c r="AF107" s="18">
        <v>385095547</v>
      </c>
      <c r="AG107" s="19">
        <f t="shared" si="23"/>
        <v>0.2600273789329844</v>
      </c>
      <c r="AH107" s="18">
        <v>385095547</v>
      </c>
      <c r="AI107" s="19">
        <v>0.0169825092383456</v>
      </c>
      <c r="AJ107" s="18">
        <v>0</v>
      </c>
      <c r="AK107" s="19"/>
      <c r="AL107" s="16">
        <f>AL108+AL138+AL146+AL148</f>
        <v>103908059.16</v>
      </c>
      <c r="AM107" s="32">
        <f t="shared" si="24"/>
        <v>0.7478897271128667</v>
      </c>
    </row>
    <row r="108" spans="1:39" s="34" customFormat="1" ht="38.25" outlineLevel="1">
      <c r="A108" s="14" t="s">
        <v>169</v>
      </c>
      <c r="B108" s="13" t="s">
        <v>170</v>
      </c>
      <c r="C108" s="14" t="s">
        <v>169</v>
      </c>
      <c r="D108" s="14"/>
      <c r="E108" s="14"/>
      <c r="F108" s="15"/>
      <c r="G108" s="14"/>
      <c r="H108" s="14"/>
      <c r="I108" s="14"/>
      <c r="J108" s="14"/>
      <c r="K108" s="14"/>
      <c r="L108" s="14"/>
      <c r="M108" s="14"/>
      <c r="N108" s="14"/>
      <c r="O108" s="16">
        <v>0</v>
      </c>
      <c r="P108" s="16">
        <v>310660210</v>
      </c>
      <c r="Q108" s="16">
        <v>81088208.13</v>
      </c>
      <c r="R108" s="16">
        <f>R109+R112+R124+R133+R136</f>
        <v>329125479.84000003</v>
      </c>
      <c r="S108" s="16">
        <f aca="true" t="shared" si="31" ref="S108:AA108">S109+S112+S124+S133+S136</f>
        <v>171433488.82999998</v>
      </c>
      <c r="T108" s="16">
        <f t="shared" si="31"/>
        <v>171433488.82999998</v>
      </c>
      <c r="U108" s="16">
        <f t="shared" si="31"/>
        <v>0</v>
      </c>
      <c r="V108" s="16">
        <f t="shared" si="31"/>
        <v>0</v>
      </c>
      <c r="W108" s="16">
        <f t="shared" si="31"/>
        <v>0</v>
      </c>
      <c r="X108" s="16">
        <f t="shared" si="31"/>
        <v>0</v>
      </c>
      <c r="Y108" s="16">
        <f t="shared" si="31"/>
        <v>0</v>
      </c>
      <c r="Z108" s="16">
        <f t="shared" si="31"/>
        <v>0</v>
      </c>
      <c r="AA108" s="16">
        <f t="shared" si="31"/>
        <v>108164659.74000001</v>
      </c>
      <c r="AB108" s="16">
        <v>0</v>
      </c>
      <c r="AC108" s="16">
        <v>38962773.74</v>
      </c>
      <c r="AD108" s="16">
        <v>38962773.74</v>
      </c>
      <c r="AE108" s="17">
        <v>38962773.74</v>
      </c>
      <c r="AF108" s="18">
        <v>352785644.39</v>
      </c>
      <c r="AG108" s="19">
        <f t="shared" si="23"/>
        <v>0.32864261919977394</v>
      </c>
      <c r="AH108" s="18">
        <v>352785644.39</v>
      </c>
      <c r="AI108" s="19">
        <v>0.0994586625926601</v>
      </c>
      <c r="AJ108" s="18">
        <v>0</v>
      </c>
      <c r="AK108" s="19"/>
      <c r="AL108" s="16">
        <f>AL109+AL112+AL124+AL133+AL136</f>
        <v>114973868.75999999</v>
      </c>
      <c r="AM108" s="32">
        <f t="shared" si="24"/>
        <v>0.9407760294279239</v>
      </c>
    </row>
    <row r="109" spans="1:39" s="34" customFormat="1" ht="25.5" outlineLevel="1">
      <c r="A109" s="14"/>
      <c r="B109" s="13" t="s">
        <v>288</v>
      </c>
      <c r="C109" s="48" t="s">
        <v>278</v>
      </c>
      <c r="D109" s="14"/>
      <c r="E109" s="14"/>
      <c r="F109" s="15"/>
      <c r="G109" s="14"/>
      <c r="H109" s="14"/>
      <c r="I109" s="14"/>
      <c r="J109" s="14"/>
      <c r="K109" s="14"/>
      <c r="L109" s="14"/>
      <c r="M109" s="14"/>
      <c r="N109" s="14"/>
      <c r="O109" s="16"/>
      <c r="P109" s="16"/>
      <c r="Q109" s="16"/>
      <c r="R109" s="16">
        <f>R110+R111</f>
        <v>1658600</v>
      </c>
      <c r="S109" s="16">
        <f aca="true" t="shared" si="32" ref="S109:AA109">S110+S111</f>
        <v>0</v>
      </c>
      <c r="T109" s="16">
        <f t="shared" si="32"/>
        <v>0</v>
      </c>
      <c r="U109" s="16">
        <f t="shared" si="32"/>
        <v>0</v>
      </c>
      <c r="V109" s="16">
        <f t="shared" si="32"/>
        <v>0</v>
      </c>
      <c r="W109" s="16">
        <f t="shared" si="32"/>
        <v>0</v>
      </c>
      <c r="X109" s="16">
        <f t="shared" si="32"/>
        <v>0</v>
      </c>
      <c r="Y109" s="16">
        <f t="shared" si="32"/>
        <v>0</v>
      </c>
      <c r="Z109" s="16">
        <f t="shared" si="32"/>
        <v>0</v>
      </c>
      <c r="AA109" s="16">
        <f t="shared" si="32"/>
        <v>1658600</v>
      </c>
      <c r="AB109" s="16"/>
      <c r="AC109" s="16"/>
      <c r="AD109" s="16"/>
      <c r="AE109" s="17"/>
      <c r="AF109" s="18"/>
      <c r="AG109" s="19">
        <f t="shared" si="23"/>
        <v>1</v>
      </c>
      <c r="AH109" s="18"/>
      <c r="AI109" s="19"/>
      <c r="AJ109" s="18"/>
      <c r="AK109" s="19"/>
      <c r="AL109" s="16">
        <f>AL110+AL111</f>
        <v>8859900</v>
      </c>
      <c r="AM109" s="32">
        <f t="shared" si="24"/>
        <v>0.18720301583539317</v>
      </c>
    </row>
    <row r="110" spans="1:39" s="34" customFormat="1" ht="38.25" outlineLevel="1">
      <c r="A110" s="14"/>
      <c r="B110" s="54" t="s">
        <v>286</v>
      </c>
      <c r="C110" s="50" t="s">
        <v>279</v>
      </c>
      <c r="D110" s="51"/>
      <c r="E110" s="51"/>
      <c r="F110" s="52"/>
      <c r="G110" s="51"/>
      <c r="H110" s="51"/>
      <c r="I110" s="51"/>
      <c r="J110" s="51"/>
      <c r="K110" s="51"/>
      <c r="L110" s="51"/>
      <c r="M110" s="51"/>
      <c r="N110" s="51"/>
      <c r="O110" s="53"/>
      <c r="P110" s="53"/>
      <c r="Q110" s="53"/>
      <c r="R110" s="53">
        <v>1658600</v>
      </c>
      <c r="S110" s="53"/>
      <c r="T110" s="53"/>
      <c r="U110" s="53"/>
      <c r="V110" s="53"/>
      <c r="W110" s="53"/>
      <c r="X110" s="53"/>
      <c r="Y110" s="53"/>
      <c r="Z110" s="53"/>
      <c r="AA110" s="53">
        <v>1658600</v>
      </c>
      <c r="AB110" s="8"/>
      <c r="AC110" s="8"/>
      <c r="AD110" s="8"/>
      <c r="AE110" s="10"/>
      <c r="AF110" s="11"/>
      <c r="AG110" s="49">
        <f t="shared" si="23"/>
        <v>1</v>
      </c>
      <c r="AH110" s="11"/>
      <c r="AI110" s="12"/>
      <c r="AJ110" s="11"/>
      <c r="AK110" s="12"/>
      <c r="AL110" s="8"/>
      <c r="AM110" s="32" t="e">
        <f t="shared" si="24"/>
        <v>#DIV/0!</v>
      </c>
    </row>
    <row r="111" spans="1:39" s="34" customFormat="1" ht="25.5" hidden="1" outlineLevel="1">
      <c r="A111" s="14"/>
      <c r="B111" s="54" t="s">
        <v>287</v>
      </c>
      <c r="C111" s="50" t="s">
        <v>280</v>
      </c>
      <c r="D111" s="51"/>
      <c r="E111" s="51"/>
      <c r="F111" s="52"/>
      <c r="G111" s="51"/>
      <c r="H111" s="51"/>
      <c r="I111" s="51"/>
      <c r="J111" s="51"/>
      <c r="K111" s="51"/>
      <c r="L111" s="51"/>
      <c r="M111" s="51"/>
      <c r="N111" s="51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8"/>
      <c r="AC111" s="8"/>
      <c r="AD111" s="8"/>
      <c r="AE111" s="10"/>
      <c r="AF111" s="11"/>
      <c r="AG111" s="49" t="e">
        <f t="shared" si="23"/>
        <v>#DIV/0!</v>
      </c>
      <c r="AH111" s="11"/>
      <c r="AI111" s="12"/>
      <c r="AJ111" s="11"/>
      <c r="AK111" s="12"/>
      <c r="AL111" s="8">
        <v>8859900</v>
      </c>
      <c r="AM111" s="32">
        <f t="shared" si="24"/>
        <v>0</v>
      </c>
    </row>
    <row r="112" spans="1:39" s="34" customFormat="1" ht="38.25" outlineLevel="2">
      <c r="A112" s="14" t="s">
        <v>171</v>
      </c>
      <c r="B112" s="13" t="s">
        <v>172</v>
      </c>
      <c r="C112" s="14" t="s">
        <v>171</v>
      </c>
      <c r="D112" s="14"/>
      <c r="E112" s="14"/>
      <c r="F112" s="15"/>
      <c r="G112" s="14"/>
      <c r="H112" s="14"/>
      <c r="I112" s="14"/>
      <c r="J112" s="14"/>
      <c r="K112" s="14"/>
      <c r="L112" s="14"/>
      <c r="M112" s="14"/>
      <c r="N112" s="14"/>
      <c r="O112" s="16">
        <v>0</v>
      </c>
      <c r="P112" s="16">
        <v>137050200</v>
      </c>
      <c r="Q112" s="16">
        <v>75967158.13</v>
      </c>
      <c r="R112" s="16">
        <f>SUM(R113:R123)</f>
        <v>170607029.84</v>
      </c>
      <c r="S112" s="16">
        <f aca="true" t="shared" si="33" ref="S112:AA112">SUM(S113:S123)</f>
        <v>167777688.82999998</v>
      </c>
      <c r="T112" s="16">
        <f t="shared" si="33"/>
        <v>167777688.82999998</v>
      </c>
      <c r="U112" s="16">
        <f t="shared" si="33"/>
        <v>0</v>
      </c>
      <c r="V112" s="16">
        <f t="shared" si="33"/>
        <v>0</v>
      </c>
      <c r="W112" s="16">
        <f t="shared" si="33"/>
        <v>0</v>
      </c>
      <c r="X112" s="16">
        <f t="shared" si="33"/>
        <v>0</v>
      </c>
      <c r="Y112" s="16">
        <f t="shared" si="33"/>
        <v>0</v>
      </c>
      <c r="Z112" s="16">
        <f t="shared" si="33"/>
        <v>0</v>
      </c>
      <c r="AA112" s="16">
        <f t="shared" si="33"/>
        <v>17834347.759999998</v>
      </c>
      <c r="AB112" s="16">
        <v>0</v>
      </c>
      <c r="AC112" s="16">
        <v>0</v>
      </c>
      <c r="AD112" s="16">
        <v>0</v>
      </c>
      <c r="AE112" s="17">
        <v>0</v>
      </c>
      <c r="AF112" s="18">
        <v>213017358.13</v>
      </c>
      <c r="AG112" s="19">
        <f t="shared" si="23"/>
        <v>0.10453465942596588</v>
      </c>
      <c r="AH112" s="18">
        <v>213017358.13</v>
      </c>
      <c r="AI112" s="19">
        <v>0</v>
      </c>
      <c r="AJ112" s="18">
        <v>0</v>
      </c>
      <c r="AK112" s="19"/>
      <c r="AL112" s="16">
        <f>SUM(AL113:AL123)</f>
        <v>22228961.919999998</v>
      </c>
      <c r="AM112" s="32">
        <f t="shared" si="24"/>
        <v>0.8023023218171045</v>
      </c>
    </row>
    <row r="113" spans="1:39" ht="89.25" outlineLevel="4">
      <c r="A113" s="5" t="s">
        <v>173</v>
      </c>
      <c r="B113" s="6" t="s">
        <v>174</v>
      </c>
      <c r="C113" s="5" t="s">
        <v>173</v>
      </c>
      <c r="D113" s="5"/>
      <c r="E113" s="5"/>
      <c r="F113" s="7"/>
      <c r="G113" s="5"/>
      <c r="H113" s="5"/>
      <c r="I113" s="5"/>
      <c r="J113" s="5"/>
      <c r="K113" s="5"/>
      <c r="L113" s="5"/>
      <c r="M113" s="5"/>
      <c r="N113" s="5"/>
      <c r="O113" s="8">
        <v>0</v>
      </c>
      <c r="P113" s="8">
        <v>12824700</v>
      </c>
      <c r="Q113" s="8">
        <v>0</v>
      </c>
      <c r="R113" s="8">
        <v>12824700</v>
      </c>
      <c r="S113" s="8">
        <v>12824700</v>
      </c>
      <c r="T113" s="8">
        <v>12824700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10">
        <v>0</v>
      </c>
      <c r="AF113" s="11">
        <v>12824700</v>
      </c>
      <c r="AG113" s="12">
        <f t="shared" si="23"/>
        <v>0</v>
      </c>
      <c r="AH113" s="11">
        <v>12824700</v>
      </c>
      <c r="AI113" s="12">
        <v>0</v>
      </c>
      <c r="AJ113" s="11">
        <v>0</v>
      </c>
      <c r="AK113" s="12"/>
      <c r="AL113" s="28">
        <v>6264724</v>
      </c>
      <c r="AM113" s="33">
        <f t="shared" si="24"/>
        <v>0</v>
      </c>
    </row>
    <row r="114" spans="1:39" ht="63.75" outlineLevel="4">
      <c r="A114" s="5" t="s">
        <v>175</v>
      </c>
      <c r="B114" s="6" t="s">
        <v>176</v>
      </c>
      <c r="C114" s="5" t="s">
        <v>175</v>
      </c>
      <c r="D114" s="5"/>
      <c r="E114" s="5"/>
      <c r="F114" s="7"/>
      <c r="G114" s="5"/>
      <c r="H114" s="5"/>
      <c r="I114" s="5"/>
      <c r="J114" s="5"/>
      <c r="K114" s="5"/>
      <c r="L114" s="5"/>
      <c r="M114" s="5"/>
      <c r="N114" s="5"/>
      <c r="O114" s="8">
        <v>0</v>
      </c>
      <c r="P114" s="8">
        <v>1261600</v>
      </c>
      <c r="Q114" s="8">
        <v>32700</v>
      </c>
      <c r="R114" s="8">
        <v>1294300</v>
      </c>
      <c r="S114" s="8">
        <v>1294300</v>
      </c>
      <c r="T114" s="8">
        <v>1294300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10">
        <v>0</v>
      </c>
      <c r="AF114" s="11">
        <v>1294300</v>
      </c>
      <c r="AG114" s="12">
        <f t="shared" si="23"/>
        <v>0</v>
      </c>
      <c r="AH114" s="11">
        <v>1294300</v>
      </c>
      <c r="AI114" s="12">
        <v>0</v>
      </c>
      <c r="AJ114" s="11">
        <v>0</v>
      </c>
      <c r="AK114" s="12"/>
      <c r="AL114" s="28"/>
      <c r="AM114" s="33" t="e">
        <f t="shared" si="24"/>
        <v>#DIV/0!</v>
      </c>
    </row>
    <row r="115" spans="1:39" ht="63.75" outlineLevel="4">
      <c r="A115" s="5" t="s">
        <v>177</v>
      </c>
      <c r="B115" s="6" t="s">
        <v>178</v>
      </c>
      <c r="C115" s="5" t="s">
        <v>177</v>
      </c>
      <c r="D115" s="5"/>
      <c r="E115" s="5"/>
      <c r="F115" s="7"/>
      <c r="G115" s="5"/>
      <c r="H115" s="5"/>
      <c r="I115" s="5"/>
      <c r="J115" s="5"/>
      <c r="K115" s="5"/>
      <c r="L115" s="5"/>
      <c r="M115" s="5"/>
      <c r="N115" s="5"/>
      <c r="O115" s="8">
        <v>0</v>
      </c>
      <c r="P115" s="8">
        <v>0</v>
      </c>
      <c r="Q115" s="8">
        <v>197020.29</v>
      </c>
      <c r="R115" s="8">
        <v>197020.29</v>
      </c>
      <c r="S115" s="8">
        <v>197020.29</v>
      </c>
      <c r="T115" s="8">
        <v>197020.29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10">
        <v>0</v>
      </c>
      <c r="AF115" s="11">
        <v>197020.29</v>
      </c>
      <c r="AG115" s="12">
        <f t="shared" si="23"/>
        <v>0</v>
      </c>
      <c r="AH115" s="11">
        <v>197020.29</v>
      </c>
      <c r="AI115" s="12">
        <v>0</v>
      </c>
      <c r="AJ115" s="11">
        <v>0</v>
      </c>
      <c r="AK115" s="12"/>
      <c r="AL115" s="28"/>
      <c r="AM115" s="33" t="e">
        <f t="shared" si="24"/>
        <v>#DIV/0!</v>
      </c>
    </row>
    <row r="116" spans="1:39" ht="38.25" outlineLevel="4">
      <c r="A116" s="5" t="s">
        <v>179</v>
      </c>
      <c r="B116" s="6" t="s">
        <v>180</v>
      </c>
      <c r="C116" s="5" t="s">
        <v>179</v>
      </c>
      <c r="D116" s="5"/>
      <c r="E116" s="5"/>
      <c r="F116" s="7"/>
      <c r="G116" s="5"/>
      <c r="H116" s="5"/>
      <c r="I116" s="5"/>
      <c r="J116" s="5"/>
      <c r="K116" s="5"/>
      <c r="L116" s="5"/>
      <c r="M116" s="5"/>
      <c r="N116" s="5"/>
      <c r="O116" s="8">
        <v>0</v>
      </c>
      <c r="P116" s="8">
        <v>5659200</v>
      </c>
      <c r="Q116" s="8">
        <v>-1310393.47</v>
      </c>
      <c r="R116" s="8">
        <v>4348806.53</v>
      </c>
      <c r="S116" s="8">
        <v>4348806.53</v>
      </c>
      <c r="T116" s="8">
        <v>4348806.53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2732212.9</v>
      </c>
      <c r="AB116" s="8">
        <v>0</v>
      </c>
      <c r="AC116" s="8">
        <v>0</v>
      </c>
      <c r="AD116" s="8">
        <v>0</v>
      </c>
      <c r="AE116" s="10">
        <v>0</v>
      </c>
      <c r="AF116" s="11">
        <v>4348806.53</v>
      </c>
      <c r="AG116" s="12">
        <f t="shared" si="23"/>
        <v>0.6282672915320516</v>
      </c>
      <c r="AH116" s="11">
        <v>4348806.53</v>
      </c>
      <c r="AI116" s="12">
        <v>0</v>
      </c>
      <c r="AJ116" s="11">
        <v>0</v>
      </c>
      <c r="AK116" s="12"/>
      <c r="AL116" s="28">
        <v>8032299.06</v>
      </c>
      <c r="AM116" s="33">
        <f t="shared" si="24"/>
        <v>0.3401532835855342</v>
      </c>
    </row>
    <row r="117" spans="1:39" ht="51" outlineLevel="4">
      <c r="A117" s="5" t="s">
        <v>181</v>
      </c>
      <c r="B117" s="6" t="s">
        <v>182</v>
      </c>
      <c r="C117" s="5" t="s">
        <v>181</v>
      </c>
      <c r="D117" s="5"/>
      <c r="E117" s="5"/>
      <c r="F117" s="7"/>
      <c r="G117" s="5"/>
      <c r="H117" s="5"/>
      <c r="I117" s="5"/>
      <c r="J117" s="5"/>
      <c r="K117" s="5"/>
      <c r="L117" s="5"/>
      <c r="M117" s="5"/>
      <c r="N117" s="5"/>
      <c r="O117" s="8">
        <v>0</v>
      </c>
      <c r="P117" s="8">
        <v>3600000</v>
      </c>
      <c r="Q117" s="8">
        <v>0</v>
      </c>
      <c r="R117" s="8">
        <v>3600000</v>
      </c>
      <c r="S117" s="8">
        <v>3600000</v>
      </c>
      <c r="T117" s="8">
        <v>3600000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10">
        <v>0</v>
      </c>
      <c r="AF117" s="11">
        <v>3600000</v>
      </c>
      <c r="AG117" s="12">
        <f t="shared" si="23"/>
        <v>0</v>
      </c>
      <c r="AH117" s="11">
        <v>3600000</v>
      </c>
      <c r="AI117" s="12">
        <v>0</v>
      </c>
      <c r="AJ117" s="11">
        <v>0</v>
      </c>
      <c r="AK117" s="12"/>
      <c r="AL117" s="28"/>
      <c r="AM117" s="33" t="e">
        <f t="shared" si="24"/>
        <v>#DIV/0!</v>
      </c>
    </row>
    <row r="118" spans="1:39" ht="25.5" outlineLevel="4">
      <c r="A118" s="5" t="s">
        <v>183</v>
      </c>
      <c r="B118" s="6" t="s">
        <v>184</v>
      </c>
      <c r="C118" s="5" t="s">
        <v>183</v>
      </c>
      <c r="D118" s="5"/>
      <c r="E118" s="5"/>
      <c r="F118" s="7"/>
      <c r="G118" s="5"/>
      <c r="H118" s="5"/>
      <c r="I118" s="5"/>
      <c r="J118" s="5"/>
      <c r="K118" s="5"/>
      <c r="L118" s="5"/>
      <c r="M118" s="5"/>
      <c r="N118" s="5"/>
      <c r="O118" s="8">
        <v>0</v>
      </c>
      <c r="P118" s="8">
        <v>42700</v>
      </c>
      <c r="Q118" s="8">
        <v>13</v>
      </c>
      <c r="R118" s="8">
        <v>42713</v>
      </c>
      <c r="S118" s="8">
        <v>42713</v>
      </c>
      <c r="T118" s="8">
        <v>42713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10">
        <v>0</v>
      </c>
      <c r="AF118" s="11">
        <v>42713</v>
      </c>
      <c r="AG118" s="12">
        <f t="shared" si="23"/>
        <v>0</v>
      </c>
      <c r="AH118" s="11">
        <v>42713</v>
      </c>
      <c r="AI118" s="12">
        <v>0</v>
      </c>
      <c r="AJ118" s="11">
        <v>0</v>
      </c>
      <c r="AK118" s="12"/>
      <c r="AL118" s="28">
        <v>5988.74</v>
      </c>
      <c r="AM118" s="33">
        <f t="shared" si="24"/>
        <v>0</v>
      </c>
    </row>
    <row r="119" spans="1:39" ht="38.25" outlineLevel="4">
      <c r="A119" s="5" t="s">
        <v>185</v>
      </c>
      <c r="B119" s="6" t="s">
        <v>186</v>
      </c>
      <c r="C119" s="5" t="s">
        <v>185</v>
      </c>
      <c r="D119" s="5"/>
      <c r="E119" s="5"/>
      <c r="F119" s="7"/>
      <c r="G119" s="5"/>
      <c r="H119" s="5"/>
      <c r="I119" s="5"/>
      <c r="J119" s="5"/>
      <c r="K119" s="5"/>
      <c r="L119" s="5"/>
      <c r="M119" s="5"/>
      <c r="N119" s="5"/>
      <c r="O119" s="8">
        <v>0</v>
      </c>
      <c r="P119" s="8">
        <v>4158800</v>
      </c>
      <c r="Q119" s="8">
        <v>-16.8</v>
      </c>
      <c r="R119" s="8">
        <v>4158783.2</v>
      </c>
      <c r="S119" s="8">
        <v>4158783.2</v>
      </c>
      <c r="T119" s="8">
        <v>4158783.2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10">
        <v>0</v>
      </c>
      <c r="AF119" s="11">
        <v>4158783.2</v>
      </c>
      <c r="AG119" s="12">
        <f t="shared" si="23"/>
        <v>0</v>
      </c>
      <c r="AH119" s="11">
        <v>4158783.2</v>
      </c>
      <c r="AI119" s="12">
        <v>0</v>
      </c>
      <c r="AJ119" s="11">
        <v>0</v>
      </c>
      <c r="AK119" s="12"/>
      <c r="AL119" s="28"/>
      <c r="AM119" s="33" t="e">
        <f t="shared" si="24"/>
        <v>#DIV/0!</v>
      </c>
    </row>
    <row r="120" spans="1:39" ht="38.25" outlineLevel="4">
      <c r="A120" s="5" t="s">
        <v>187</v>
      </c>
      <c r="B120" s="6" t="s">
        <v>188</v>
      </c>
      <c r="C120" s="5" t="s">
        <v>187</v>
      </c>
      <c r="D120" s="5"/>
      <c r="E120" s="5"/>
      <c r="F120" s="7"/>
      <c r="G120" s="5"/>
      <c r="H120" s="5"/>
      <c r="I120" s="5"/>
      <c r="J120" s="5"/>
      <c r="K120" s="5"/>
      <c r="L120" s="5"/>
      <c r="M120" s="5"/>
      <c r="N120" s="5"/>
      <c r="O120" s="8">
        <v>0</v>
      </c>
      <c r="P120" s="8">
        <v>13594200</v>
      </c>
      <c r="Q120" s="8">
        <v>2500</v>
      </c>
      <c r="R120" s="8">
        <v>12186900</v>
      </c>
      <c r="S120" s="8">
        <v>13596700</v>
      </c>
      <c r="T120" s="8">
        <v>13596700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10">
        <v>0</v>
      </c>
      <c r="AF120" s="11">
        <v>13596700</v>
      </c>
      <c r="AG120" s="12">
        <f t="shared" si="23"/>
        <v>0</v>
      </c>
      <c r="AH120" s="11">
        <v>13596700</v>
      </c>
      <c r="AI120" s="12">
        <v>0</v>
      </c>
      <c r="AJ120" s="11">
        <v>0</v>
      </c>
      <c r="AK120" s="12"/>
      <c r="AL120" s="28">
        <v>5167601.12</v>
      </c>
      <c r="AM120" s="33">
        <f t="shared" si="24"/>
        <v>0</v>
      </c>
    </row>
    <row r="121" spans="1:39" ht="38.25" outlineLevel="4">
      <c r="A121" s="5"/>
      <c r="B121" s="6" t="s">
        <v>269</v>
      </c>
      <c r="C121" s="35" t="s">
        <v>268</v>
      </c>
      <c r="D121" s="5"/>
      <c r="E121" s="5"/>
      <c r="F121" s="7"/>
      <c r="G121" s="5"/>
      <c r="H121" s="5"/>
      <c r="I121" s="5"/>
      <c r="J121" s="5"/>
      <c r="K121" s="5"/>
      <c r="L121" s="5"/>
      <c r="M121" s="5"/>
      <c r="N121" s="5"/>
      <c r="O121" s="8"/>
      <c r="P121" s="8"/>
      <c r="Q121" s="8"/>
      <c r="R121" s="8">
        <v>1409797.98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10"/>
      <c r="AF121" s="11"/>
      <c r="AG121" s="12">
        <f t="shared" si="23"/>
        <v>0</v>
      </c>
      <c r="AH121" s="11"/>
      <c r="AI121" s="12"/>
      <c r="AJ121" s="11"/>
      <c r="AK121" s="12"/>
      <c r="AL121" s="28"/>
      <c r="AM121" s="33" t="e">
        <f t="shared" si="24"/>
        <v>#DIV/0!</v>
      </c>
    </row>
    <row r="122" spans="1:39" ht="38.25" outlineLevel="4">
      <c r="A122" s="5" t="s">
        <v>189</v>
      </c>
      <c r="B122" s="6" t="s">
        <v>190</v>
      </c>
      <c r="C122" s="5" t="s">
        <v>189</v>
      </c>
      <c r="D122" s="5"/>
      <c r="E122" s="5"/>
      <c r="F122" s="7"/>
      <c r="G122" s="5"/>
      <c r="H122" s="5"/>
      <c r="I122" s="5"/>
      <c r="J122" s="5"/>
      <c r="K122" s="5"/>
      <c r="L122" s="5"/>
      <c r="M122" s="5"/>
      <c r="N122" s="5"/>
      <c r="O122" s="8">
        <v>0</v>
      </c>
      <c r="P122" s="8">
        <v>29760000</v>
      </c>
      <c r="Q122" s="8">
        <v>3454600</v>
      </c>
      <c r="R122" s="8">
        <v>33214580</v>
      </c>
      <c r="S122" s="8">
        <v>33214600</v>
      </c>
      <c r="T122" s="8">
        <v>33214600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10">
        <v>0</v>
      </c>
      <c r="AF122" s="11">
        <v>33214600</v>
      </c>
      <c r="AG122" s="12">
        <f t="shared" si="23"/>
        <v>0</v>
      </c>
      <c r="AH122" s="11">
        <v>33214600</v>
      </c>
      <c r="AI122" s="12">
        <v>0</v>
      </c>
      <c r="AJ122" s="11">
        <v>0</v>
      </c>
      <c r="AK122" s="12"/>
      <c r="AL122" s="28"/>
      <c r="AM122" s="33" t="e">
        <f t="shared" si="24"/>
        <v>#DIV/0!</v>
      </c>
    </row>
    <row r="123" spans="1:39" ht="25.5" outlineLevel="4">
      <c r="A123" s="5" t="s">
        <v>191</v>
      </c>
      <c r="B123" s="6" t="s">
        <v>192</v>
      </c>
      <c r="C123" s="5" t="s">
        <v>191</v>
      </c>
      <c r="D123" s="5"/>
      <c r="E123" s="5"/>
      <c r="F123" s="7"/>
      <c r="G123" s="5"/>
      <c r="H123" s="5"/>
      <c r="I123" s="5"/>
      <c r="J123" s="5"/>
      <c r="K123" s="5"/>
      <c r="L123" s="5"/>
      <c r="M123" s="5"/>
      <c r="N123" s="5"/>
      <c r="O123" s="8">
        <v>0</v>
      </c>
      <c r="P123" s="8">
        <v>51575400</v>
      </c>
      <c r="Q123" s="8">
        <v>42924665.81</v>
      </c>
      <c r="R123" s="8">
        <v>97329428.84</v>
      </c>
      <c r="S123" s="8">
        <v>94500065.81</v>
      </c>
      <c r="T123" s="8">
        <v>94500065.81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15102134.86</v>
      </c>
      <c r="AB123" s="8">
        <v>0</v>
      </c>
      <c r="AC123" s="8">
        <v>0</v>
      </c>
      <c r="AD123" s="8">
        <v>0</v>
      </c>
      <c r="AE123" s="10">
        <v>0</v>
      </c>
      <c r="AF123" s="11">
        <v>94500065.81</v>
      </c>
      <c r="AG123" s="12">
        <f t="shared" si="23"/>
        <v>0.15516514419114102</v>
      </c>
      <c r="AH123" s="11">
        <v>94500065.81</v>
      </c>
      <c r="AI123" s="12">
        <v>0</v>
      </c>
      <c r="AJ123" s="11">
        <v>0</v>
      </c>
      <c r="AK123" s="12"/>
      <c r="AL123" s="28">
        <v>2758349</v>
      </c>
      <c r="AM123" s="33">
        <f t="shared" si="24"/>
        <v>5.475063112028246</v>
      </c>
    </row>
    <row r="124" spans="1:39" s="34" customFormat="1" ht="25.5" outlineLevel="2">
      <c r="A124" s="14" t="s">
        <v>193</v>
      </c>
      <c r="B124" s="13" t="s">
        <v>194</v>
      </c>
      <c r="C124" s="14" t="s">
        <v>193</v>
      </c>
      <c r="D124" s="14"/>
      <c r="E124" s="14"/>
      <c r="F124" s="15"/>
      <c r="G124" s="14"/>
      <c r="H124" s="14"/>
      <c r="I124" s="14"/>
      <c r="J124" s="14"/>
      <c r="K124" s="14"/>
      <c r="L124" s="14"/>
      <c r="M124" s="14"/>
      <c r="N124" s="14"/>
      <c r="O124" s="16">
        <v>0</v>
      </c>
      <c r="P124" s="16">
        <v>146394500</v>
      </c>
      <c r="Q124" s="16">
        <v>2360850</v>
      </c>
      <c r="R124" s="16">
        <f>SUM(R125:R132)</f>
        <v>147789550</v>
      </c>
      <c r="S124" s="16">
        <f aca="true" t="shared" si="34" ref="S124:AA124">SUM(S125:S132)</f>
        <v>0</v>
      </c>
      <c r="T124" s="16">
        <f t="shared" si="34"/>
        <v>0</v>
      </c>
      <c r="U124" s="16">
        <f t="shared" si="34"/>
        <v>0</v>
      </c>
      <c r="V124" s="16">
        <f t="shared" si="34"/>
        <v>0</v>
      </c>
      <c r="W124" s="16">
        <f t="shared" si="34"/>
        <v>0</v>
      </c>
      <c r="X124" s="16">
        <f t="shared" si="34"/>
        <v>0</v>
      </c>
      <c r="Y124" s="16">
        <f t="shared" si="34"/>
        <v>0</v>
      </c>
      <c r="Z124" s="16">
        <f t="shared" si="34"/>
        <v>0</v>
      </c>
      <c r="AA124" s="16">
        <f t="shared" si="34"/>
        <v>88361611.98</v>
      </c>
      <c r="AB124" s="16">
        <v>0</v>
      </c>
      <c r="AC124" s="16">
        <v>34251073.74</v>
      </c>
      <c r="AD124" s="16">
        <v>34251073.74</v>
      </c>
      <c r="AE124" s="17">
        <v>34251073.74</v>
      </c>
      <c r="AF124" s="18">
        <v>114504276.26</v>
      </c>
      <c r="AG124" s="19">
        <f t="shared" si="23"/>
        <v>0.5978880914110639</v>
      </c>
      <c r="AH124" s="18">
        <v>114504276.26</v>
      </c>
      <c r="AI124" s="19">
        <v>0.23025103796266824</v>
      </c>
      <c r="AJ124" s="18">
        <v>0</v>
      </c>
      <c r="AK124" s="19"/>
      <c r="AL124" s="16">
        <f>SUM(AL125:AL132)</f>
        <v>83885006.83999999</v>
      </c>
      <c r="AM124" s="32">
        <f t="shared" si="24"/>
        <v>1.0533659745482118</v>
      </c>
    </row>
    <row r="125" spans="1:39" ht="38.25" outlineLevel="4">
      <c r="A125" s="5" t="s">
        <v>195</v>
      </c>
      <c r="B125" s="6" t="s">
        <v>196</v>
      </c>
      <c r="C125" s="5" t="s">
        <v>195</v>
      </c>
      <c r="D125" s="5"/>
      <c r="E125" s="5"/>
      <c r="F125" s="7"/>
      <c r="G125" s="5"/>
      <c r="H125" s="5"/>
      <c r="I125" s="5"/>
      <c r="J125" s="5"/>
      <c r="K125" s="5"/>
      <c r="L125" s="5"/>
      <c r="M125" s="5"/>
      <c r="N125" s="5"/>
      <c r="O125" s="8">
        <v>0</v>
      </c>
      <c r="P125" s="8">
        <v>138923900</v>
      </c>
      <c r="Q125" s="8">
        <v>282100</v>
      </c>
      <c r="R125" s="8">
        <v>139206000</v>
      </c>
      <c r="S125" s="8"/>
      <c r="T125" s="8"/>
      <c r="U125" s="8"/>
      <c r="V125" s="8"/>
      <c r="W125" s="8"/>
      <c r="X125" s="8"/>
      <c r="Y125" s="8"/>
      <c r="Z125" s="8"/>
      <c r="AA125" s="8">
        <v>83927735.42</v>
      </c>
      <c r="AB125" s="8">
        <v>0</v>
      </c>
      <c r="AC125" s="8">
        <v>31349778.5</v>
      </c>
      <c r="AD125" s="8">
        <v>31349778.5</v>
      </c>
      <c r="AE125" s="10">
        <v>31349778.5</v>
      </c>
      <c r="AF125" s="11">
        <v>107856221.5</v>
      </c>
      <c r="AG125" s="12">
        <f t="shared" si="23"/>
        <v>0.6029031465597747</v>
      </c>
      <c r="AH125" s="11">
        <v>107856221.5</v>
      </c>
      <c r="AI125" s="12">
        <v>0.22520421892734507</v>
      </c>
      <c r="AJ125" s="11">
        <v>0</v>
      </c>
      <c r="AK125" s="12"/>
      <c r="AL125" s="28">
        <v>79610858.07</v>
      </c>
      <c r="AM125" s="33">
        <f t="shared" si="24"/>
        <v>1.054224730830112</v>
      </c>
    </row>
    <row r="126" spans="1:39" ht="76.5" outlineLevel="4">
      <c r="A126" s="5" t="s">
        <v>197</v>
      </c>
      <c r="B126" s="6" t="s">
        <v>198</v>
      </c>
      <c r="C126" s="5" t="s">
        <v>197</v>
      </c>
      <c r="D126" s="5"/>
      <c r="E126" s="5"/>
      <c r="F126" s="7"/>
      <c r="G126" s="5"/>
      <c r="H126" s="5"/>
      <c r="I126" s="5"/>
      <c r="J126" s="5"/>
      <c r="K126" s="5"/>
      <c r="L126" s="5"/>
      <c r="M126" s="5"/>
      <c r="N126" s="5"/>
      <c r="O126" s="8">
        <v>0</v>
      </c>
      <c r="P126" s="8">
        <v>515900</v>
      </c>
      <c r="Q126" s="8">
        <v>0</v>
      </c>
      <c r="R126" s="8">
        <v>515900</v>
      </c>
      <c r="S126" s="8"/>
      <c r="T126" s="8"/>
      <c r="U126" s="8"/>
      <c r="V126" s="8"/>
      <c r="W126" s="8"/>
      <c r="X126" s="8"/>
      <c r="Y126" s="8"/>
      <c r="Z126" s="8"/>
      <c r="AA126" s="8">
        <v>71087.64</v>
      </c>
      <c r="AB126" s="8">
        <v>0</v>
      </c>
      <c r="AC126" s="8">
        <v>54996.32</v>
      </c>
      <c r="AD126" s="8">
        <v>54996.32</v>
      </c>
      <c r="AE126" s="10">
        <v>54996.32</v>
      </c>
      <c r="AF126" s="11">
        <v>460903.68</v>
      </c>
      <c r="AG126" s="12">
        <f t="shared" si="23"/>
        <v>0.13779344834270207</v>
      </c>
      <c r="AH126" s="11">
        <v>460903.68</v>
      </c>
      <c r="AI126" s="12">
        <v>0.10660267493700329</v>
      </c>
      <c r="AJ126" s="11">
        <v>0</v>
      </c>
      <c r="AK126" s="12"/>
      <c r="AL126" s="28">
        <v>53460.86</v>
      </c>
      <c r="AM126" s="33">
        <f t="shared" si="24"/>
        <v>1.3297137382376565</v>
      </c>
    </row>
    <row r="127" spans="1:39" ht="63.75" outlineLevel="4">
      <c r="A127" s="5" t="s">
        <v>199</v>
      </c>
      <c r="B127" s="6" t="s">
        <v>200</v>
      </c>
      <c r="C127" s="5" t="s">
        <v>199</v>
      </c>
      <c r="D127" s="5"/>
      <c r="E127" s="5"/>
      <c r="F127" s="7"/>
      <c r="G127" s="5"/>
      <c r="H127" s="5"/>
      <c r="I127" s="5"/>
      <c r="J127" s="5"/>
      <c r="K127" s="5"/>
      <c r="L127" s="5"/>
      <c r="M127" s="5"/>
      <c r="N127" s="5"/>
      <c r="O127" s="8">
        <v>0</v>
      </c>
      <c r="P127" s="8">
        <v>3042300</v>
      </c>
      <c r="Q127" s="8">
        <v>2028150</v>
      </c>
      <c r="R127" s="8">
        <v>5070450</v>
      </c>
      <c r="S127" s="8"/>
      <c r="T127" s="8"/>
      <c r="U127" s="8"/>
      <c r="V127" s="8"/>
      <c r="W127" s="8"/>
      <c r="X127" s="8"/>
      <c r="Y127" s="8"/>
      <c r="Z127" s="8"/>
      <c r="AA127" s="8">
        <v>3042270</v>
      </c>
      <c r="AB127" s="8">
        <v>0</v>
      </c>
      <c r="AC127" s="8">
        <v>2028180</v>
      </c>
      <c r="AD127" s="8">
        <v>2028180</v>
      </c>
      <c r="AE127" s="10">
        <v>2028180</v>
      </c>
      <c r="AF127" s="11">
        <v>3042270</v>
      </c>
      <c r="AG127" s="12">
        <f t="shared" si="23"/>
        <v>0.6</v>
      </c>
      <c r="AH127" s="11">
        <v>3042270</v>
      </c>
      <c r="AI127" s="12">
        <v>0.4</v>
      </c>
      <c r="AJ127" s="11">
        <v>0</v>
      </c>
      <c r="AK127" s="12"/>
      <c r="AL127" s="28">
        <v>2891790</v>
      </c>
      <c r="AM127" s="33">
        <f t="shared" si="24"/>
        <v>1.0520369736391646</v>
      </c>
    </row>
    <row r="128" spans="1:39" ht="51" outlineLevel="4">
      <c r="A128" s="5" t="s">
        <v>201</v>
      </c>
      <c r="B128" s="6" t="s">
        <v>202</v>
      </c>
      <c r="C128" s="5" t="s">
        <v>201</v>
      </c>
      <c r="D128" s="5"/>
      <c r="E128" s="5"/>
      <c r="F128" s="7"/>
      <c r="G128" s="5"/>
      <c r="H128" s="5"/>
      <c r="I128" s="5"/>
      <c r="J128" s="5"/>
      <c r="K128" s="5"/>
      <c r="L128" s="5"/>
      <c r="M128" s="5"/>
      <c r="N128" s="5"/>
      <c r="O128" s="8">
        <v>0</v>
      </c>
      <c r="P128" s="8">
        <v>896100</v>
      </c>
      <c r="Q128" s="8">
        <v>7300</v>
      </c>
      <c r="R128" s="8">
        <v>903400</v>
      </c>
      <c r="S128" s="8"/>
      <c r="T128" s="8"/>
      <c r="U128" s="8"/>
      <c r="V128" s="8"/>
      <c r="W128" s="8"/>
      <c r="X128" s="8"/>
      <c r="Y128" s="8"/>
      <c r="Z128" s="8"/>
      <c r="AA128" s="8">
        <v>450600</v>
      </c>
      <c r="AB128" s="8">
        <v>0</v>
      </c>
      <c r="AC128" s="8">
        <v>224100</v>
      </c>
      <c r="AD128" s="8">
        <v>224100</v>
      </c>
      <c r="AE128" s="10">
        <v>224100</v>
      </c>
      <c r="AF128" s="11">
        <v>679300</v>
      </c>
      <c r="AG128" s="12">
        <f t="shared" si="23"/>
        <v>0.4987823776843037</v>
      </c>
      <c r="AH128" s="11">
        <v>679300</v>
      </c>
      <c r="AI128" s="12">
        <v>0.24806287358866505</v>
      </c>
      <c r="AJ128" s="11">
        <v>0</v>
      </c>
      <c r="AK128" s="12"/>
      <c r="AL128" s="28">
        <v>447900</v>
      </c>
      <c r="AM128" s="33">
        <f t="shared" si="24"/>
        <v>1.0060281312793034</v>
      </c>
    </row>
    <row r="129" spans="1:39" ht="63.75" outlineLevel="4">
      <c r="A129" s="5" t="s">
        <v>203</v>
      </c>
      <c r="B129" s="6" t="s">
        <v>204</v>
      </c>
      <c r="C129" s="5" t="s">
        <v>203</v>
      </c>
      <c r="D129" s="5"/>
      <c r="E129" s="5"/>
      <c r="F129" s="7"/>
      <c r="G129" s="5"/>
      <c r="H129" s="5"/>
      <c r="I129" s="5"/>
      <c r="J129" s="5"/>
      <c r="K129" s="5"/>
      <c r="L129" s="5"/>
      <c r="M129" s="5"/>
      <c r="N129" s="5"/>
      <c r="O129" s="8">
        <v>0</v>
      </c>
      <c r="P129" s="8">
        <v>11200</v>
      </c>
      <c r="Q129" s="8">
        <v>0</v>
      </c>
      <c r="R129" s="8">
        <v>11200</v>
      </c>
      <c r="S129" s="8"/>
      <c r="T129" s="8"/>
      <c r="U129" s="8"/>
      <c r="V129" s="8"/>
      <c r="W129" s="8"/>
      <c r="X129" s="8"/>
      <c r="Y129" s="8"/>
      <c r="Z129" s="8"/>
      <c r="AA129" s="8"/>
      <c r="AB129" s="8">
        <v>0</v>
      </c>
      <c r="AC129" s="8">
        <v>0</v>
      </c>
      <c r="AD129" s="8">
        <v>0</v>
      </c>
      <c r="AE129" s="10">
        <v>0</v>
      </c>
      <c r="AF129" s="11">
        <v>11200</v>
      </c>
      <c r="AG129" s="12">
        <f t="shared" si="23"/>
        <v>0</v>
      </c>
      <c r="AH129" s="11">
        <v>11200</v>
      </c>
      <c r="AI129" s="12">
        <v>0</v>
      </c>
      <c r="AJ129" s="11">
        <v>0</v>
      </c>
      <c r="AK129" s="12"/>
      <c r="AL129" s="28"/>
      <c r="AM129" s="33" t="e">
        <f t="shared" si="24"/>
        <v>#DIV/0!</v>
      </c>
    </row>
    <row r="130" spans="1:39" ht="51" outlineLevel="4">
      <c r="A130" s="5" t="s">
        <v>205</v>
      </c>
      <c r="B130" s="6" t="s">
        <v>206</v>
      </c>
      <c r="C130" s="5" t="s">
        <v>205</v>
      </c>
      <c r="D130" s="5"/>
      <c r="E130" s="5"/>
      <c r="F130" s="7"/>
      <c r="G130" s="5"/>
      <c r="H130" s="5"/>
      <c r="I130" s="5"/>
      <c r="J130" s="5"/>
      <c r="K130" s="5"/>
      <c r="L130" s="5"/>
      <c r="M130" s="5"/>
      <c r="N130" s="5"/>
      <c r="O130" s="8">
        <v>0</v>
      </c>
      <c r="P130" s="8">
        <v>108000</v>
      </c>
      <c r="Q130" s="8">
        <v>36000</v>
      </c>
      <c r="R130" s="8">
        <v>144000</v>
      </c>
      <c r="S130" s="8"/>
      <c r="T130" s="8"/>
      <c r="U130" s="8"/>
      <c r="V130" s="8"/>
      <c r="W130" s="8"/>
      <c r="X130" s="8"/>
      <c r="Y130" s="8"/>
      <c r="Z130" s="8"/>
      <c r="AA130" s="8">
        <v>69918.92</v>
      </c>
      <c r="AB130" s="8">
        <v>0</v>
      </c>
      <c r="AC130" s="8">
        <v>69918.92</v>
      </c>
      <c r="AD130" s="8">
        <v>69918.92</v>
      </c>
      <c r="AE130" s="10">
        <v>69918.92</v>
      </c>
      <c r="AF130" s="11">
        <v>74081.08</v>
      </c>
      <c r="AG130" s="12">
        <f t="shared" si="23"/>
        <v>0.4855480555555555</v>
      </c>
      <c r="AH130" s="11">
        <v>74081.08</v>
      </c>
      <c r="AI130" s="12">
        <v>0.4855480555555556</v>
      </c>
      <c r="AJ130" s="11">
        <v>0</v>
      </c>
      <c r="AK130" s="12"/>
      <c r="AL130" s="28">
        <v>50997.91</v>
      </c>
      <c r="AM130" s="33">
        <f t="shared" si="24"/>
        <v>1.3710154004350372</v>
      </c>
    </row>
    <row r="131" spans="1:39" ht="38.25" outlineLevel="4">
      <c r="A131" s="5" t="s">
        <v>207</v>
      </c>
      <c r="B131" s="6" t="s">
        <v>208</v>
      </c>
      <c r="C131" s="5" t="s">
        <v>207</v>
      </c>
      <c r="D131" s="5"/>
      <c r="E131" s="5"/>
      <c r="F131" s="7"/>
      <c r="G131" s="5"/>
      <c r="H131" s="5"/>
      <c r="I131" s="5"/>
      <c r="J131" s="5"/>
      <c r="K131" s="5"/>
      <c r="L131" s="5"/>
      <c r="M131" s="5"/>
      <c r="N131" s="5"/>
      <c r="O131" s="8">
        <v>0</v>
      </c>
      <c r="P131" s="8">
        <v>402000</v>
      </c>
      <c r="Q131" s="8">
        <v>0</v>
      </c>
      <c r="R131" s="8">
        <v>402000</v>
      </c>
      <c r="S131" s="8"/>
      <c r="T131" s="8"/>
      <c r="U131" s="8"/>
      <c r="V131" s="8"/>
      <c r="W131" s="8"/>
      <c r="X131" s="8"/>
      <c r="Y131" s="8"/>
      <c r="Z131" s="8"/>
      <c r="AA131" s="8"/>
      <c r="AB131" s="8">
        <v>0</v>
      </c>
      <c r="AC131" s="8">
        <v>0</v>
      </c>
      <c r="AD131" s="8">
        <v>0</v>
      </c>
      <c r="AE131" s="10">
        <v>0</v>
      </c>
      <c r="AF131" s="11">
        <v>402000</v>
      </c>
      <c r="AG131" s="12">
        <f t="shared" si="23"/>
        <v>0</v>
      </c>
      <c r="AH131" s="11">
        <v>402000</v>
      </c>
      <c r="AI131" s="12">
        <v>0</v>
      </c>
      <c r="AJ131" s="11">
        <v>0</v>
      </c>
      <c r="AK131" s="12"/>
      <c r="AL131" s="28"/>
      <c r="AM131" s="33" t="e">
        <f t="shared" si="24"/>
        <v>#DIV/0!</v>
      </c>
    </row>
    <row r="132" spans="1:39" ht="38.25" outlineLevel="4">
      <c r="A132" s="5" t="s">
        <v>209</v>
      </c>
      <c r="B132" s="6" t="s">
        <v>210</v>
      </c>
      <c r="C132" s="5" t="s">
        <v>209</v>
      </c>
      <c r="D132" s="5"/>
      <c r="E132" s="5"/>
      <c r="F132" s="7"/>
      <c r="G132" s="5"/>
      <c r="H132" s="5"/>
      <c r="I132" s="5"/>
      <c r="J132" s="5"/>
      <c r="K132" s="5"/>
      <c r="L132" s="5"/>
      <c r="M132" s="5"/>
      <c r="N132" s="5"/>
      <c r="O132" s="8">
        <v>0</v>
      </c>
      <c r="P132" s="8">
        <v>1536600</v>
      </c>
      <c r="Q132" s="8">
        <v>0</v>
      </c>
      <c r="R132" s="8">
        <v>1536600</v>
      </c>
      <c r="S132" s="8"/>
      <c r="T132" s="8"/>
      <c r="U132" s="8"/>
      <c r="V132" s="8"/>
      <c r="W132" s="8"/>
      <c r="X132" s="8"/>
      <c r="Y132" s="8"/>
      <c r="Z132" s="8"/>
      <c r="AA132" s="8">
        <v>800000</v>
      </c>
      <c r="AB132" s="8">
        <v>0</v>
      </c>
      <c r="AC132" s="8">
        <v>300000</v>
      </c>
      <c r="AD132" s="8">
        <v>300000</v>
      </c>
      <c r="AE132" s="10">
        <v>300000</v>
      </c>
      <c r="AF132" s="11">
        <v>1236600</v>
      </c>
      <c r="AG132" s="12">
        <f t="shared" si="23"/>
        <v>0.5206299622543278</v>
      </c>
      <c r="AH132" s="11">
        <v>1236600</v>
      </c>
      <c r="AI132" s="12">
        <v>0.1952362358453729</v>
      </c>
      <c r="AJ132" s="11">
        <v>0</v>
      </c>
      <c r="AK132" s="12"/>
      <c r="AL132" s="28">
        <v>830000</v>
      </c>
      <c r="AM132" s="33">
        <f t="shared" si="24"/>
        <v>0.963855421686747</v>
      </c>
    </row>
    <row r="133" spans="1:39" s="34" customFormat="1" ht="15" outlineLevel="2">
      <c r="A133" s="14" t="s">
        <v>211</v>
      </c>
      <c r="B133" s="13" t="s">
        <v>212</v>
      </c>
      <c r="C133" s="14" t="s">
        <v>211</v>
      </c>
      <c r="D133" s="14"/>
      <c r="E133" s="14"/>
      <c r="F133" s="15"/>
      <c r="G133" s="14"/>
      <c r="H133" s="14"/>
      <c r="I133" s="14"/>
      <c r="J133" s="14"/>
      <c r="K133" s="14"/>
      <c r="L133" s="14"/>
      <c r="M133" s="14"/>
      <c r="N133" s="14"/>
      <c r="O133" s="16">
        <v>0</v>
      </c>
      <c r="P133" s="16">
        <v>9954910</v>
      </c>
      <c r="Q133" s="16">
        <v>2760200</v>
      </c>
      <c r="R133" s="16">
        <f>R134+R135</f>
        <v>9070300</v>
      </c>
      <c r="S133" s="16">
        <f aca="true" t="shared" si="35" ref="S133:AA133">S134+S135</f>
        <v>2760200</v>
      </c>
      <c r="T133" s="16">
        <f t="shared" si="35"/>
        <v>2760200</v>
      </c>
      <c r="U133" s="16">
        <f t="shared" si="35"/>
        <v>0</v>
      </c>
      <c r="V133" s="16">
        <f t="shared" si="35"/>
        <v>0</v>
      </c>
      <c r="W133" s="16">
        <f t="shared" si="35"/>
        <v>0</v>
      </c>
      <c r="X133" s="16">
        <f t="shared" si="35"/>
        <v>0</v>
      </c>
      <c r="Y133" s="16">
        <f t="shared" si="35"/>
        <v>0</v>
      </c>
      <c r="Z133" s="16">
        <f t="shared" si="35"/>
        <v>0</v>
      </c>
      <c r="AA133" s="16">
        <f t="shared" si="35"/>
        <v>310100</v>
      </c>
      <c r="AB133" s="16">
        <v>0</v>
      </c>
      <c r="AC133" s="16">
        <v>620300</v>
      </c>
      <c r="AD133" s="16">
        <v>620300</v>
      </c>
      <c r="AE133" s="17">
        <v>620300</v>
      </c>
      <c r="AF133" s="18">
        <v>12094810</v>
      </c>
      <c r="AG133" s="19">
        <f t="shared" si="23"/>
        <v>0.03418850534160943</v>
      </c>
      <c r="AH133" s="18">
        <v>12094810</v>
      </c>
      <c r="AI133" s="19">
        <v>0.04878447768049195</v>
      </c>
      <c r="AJ133" s="18">
        <v>0</v>
      </c>
      <c r="AK133" s="19"/>
      <c r="AL133" s="16">
        <f>AL135</f>
        <v>0</v>
      </c>
      <c r="AM133" s="32" t="e">
        <f t="shared" si="24"/>
        <v>#DIV/0!</v>
      </c>
    </row>
    <row r="134" spans="1:39" s="34" customFormat="1" ht="63.75" outlineLevel="2">
      <c r="A134" s="14"/>
      <c r="B134" s="6" t="s">
        <v>271</v>
      </c>
      <c r="C134" s="35" t="s">
        <v>270</v>
      </c>
      <c r="D134" s="5"/>
      <c r="E134" s="5"/>
      <c r="F134" s="7"/>
      <c r="G134" s="5"/>
      <c r="H134" s="5"/>
      <c r="I134" s="5"/>
      <c r="J134" s="5"/>
      <c r="K134" s="5"/>
      <c r="L134" s="5"/>
      <c r="M134" s="5"/>
      <c r="N134" s="5"/>
      <c r="O134" s="8"/>
      <c r="P134" s="8"/>
      <c r="Q134" s="8"/>
      <c r="R134" s="8">
        <v>2760200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10"/>
      <c r="AF134" s="11"/>
      <c r="AG134" s="12"/>
      <c r="AH134" s="11"/>
      <c r="AI134" s="12"/>
      <c r="AJ134" s="11"/>
      <c r="AK134" s="12"/>
      <c r="AL134" s="8"/>
      <c r="AM134" s="33"/>
    </row>
    <row r="135" spans="1:39" ht="25.5" outlineLevel="4">
      <c r="A135" s="5" t="s">
        <v>213</v>
      </c>
      <c r="B135" s="6" t="s">
        <v>214</v>
      </c>
      <c r="C135" s="5" t="s">
        <v>213</v>
      </c>
      <c r="D135" s="5"/>
      <c r="E135" s="5"/>
      <c r="F135" s="7"/>
      <c r="G135" s="5"/>
      <c r="H135" s="5"/>
      <c r="I135" s="5"/>
      <c r="J135" s="5"/>
      <c r="K135" s="5"/>
      <c r="L135" s="5"/>
      <c r="M135" s="5"/>
      <c r="N135" s="5"/>
      <c r="O135" s="8">
        <v>0</v>
      </c>
      <c r="P135" s="8">
        <v>0</v>
      </c>
      <c r="Q135" s="8">
        <v>2760200</v>
      </c>
      <c r="R135" s="8">
        <v>6310100</v>
      </c>
      <c r="S135" s="8">
        <v>2760200</v>
      </c>
      <c r="T135" s="8">
        <v>2760200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310100</v>
      </c>
      <c r="AB135" s="8">
        <v>0</v>
      </c>
      <c r="AC135" s="8">
        <v>0</v>
      </c>
      <c r="AD135" s="8">
        <v>0</v>
      </c>
      <c r="AE135" s="10">
        <v>0</v>
      </c>
      <c r="AF135" s="11">
        <v>2760200</v>
      </c>
      <c r="AG135" s="12">
        <f aca="true" t="shared" si="36" ref="AG135:AG151">AA135/R135</f>
        <v>0.04914343671257191</v>
      </c>
      <c r="AH135" s="11">
        <v>2760200</v>
      </c>
      <c r="AI135" s="12">
        <v>0</v>
      </c>
      <c r="AJ135" s="11">
        <v>0</v>
      </c>
      <c r="AK135" s="12"/>
      <c r="AL135" s="28"/>
      <c r="AM135" s="33" t="e">
        <f aca="true" t="shared" si="37" ref="AM135:AM151">AA135/AL135</f>
        <v>#DIV/0!</v>
      </c>
    </row>
    <row r="136" spans="1:39" s="34" customFormat="1" ht="25.5" hidden="1" outlineLevel="2">
      <c r="A136" s="14" t="s">
        <v>215</v>
      </c>
      <c r="B136" s="13" t="s">
        <v>216</v>
      </c>
      <c r="C136" s="14" t="s">
        <v>215</v>
      </c>
      <c r="D136" s="14"/>
      <c r="E136" s="14"/>
      <c r="F136" s="15"/>
      <c r="G136" s="14"/>
      <c r="H136" s="14"/>
      <c r="I136" s="14"/>
      <c r="J136" s="14"/>
      <c r="K136" s="14"/>
      <c r="L136" s="14"/>
      <c r="M136" s="14"/>
      <c r="N136" s="14"/>
      <c r="O136" s="16">
        <v>0</v>
      </c>
      <c r="P136" s="16">
        <v>895600</v>
      </c>
      <c r="Q136" s="16">
        <v>0</v>
      </c>
      <c r="R136" s="16">
        <f>R137</f>
        <v>0</v>
      </c>
      <c r="S136" s="16">
        <f aca="true" t="shared" si="38" ref="S136:Z136">S137</f>
        <v>895600</v>
      </c>
      <c r="T136" s="16">
        <f t="shared" si="38"/>
        <v>895600</v>
      </c>
      <c r="U136" s="16">
        <f t="shared" si="38"/>
        <v>0</v>
      </c>
      <c r="V136" s="16">
        <f t="shared" si="38"/>
        <v>0</v>
      </c>
      <c r="W136" s="16">
        <f t="shared" si="38"/>
        <v>0</v>
      </c>
      <c r="X136" s="16">
        <f t="shared" si="38"/>
        <v>0</v>
      </c>
      <c r="Y136" s="16">
        <f t="shared" si="38"/>
        <v>0</v>
      </c>
      <c r="Z136" s="16">
        <f t="shared" si="38"/>
        <v>0</v>
      </c>
      <c r="AA136" s="16">
        <f>AA137</f>
        <v>0</v>
      </c>
      <c r="AB136" s="16">
        <v>0</v>
      </c>
      <c r="AC136" s="16">
        <v>0</v>
      </c>
      <c r="AD136" s="16">
        <v>0</v>
      </c>
      <c r="AE136" s="17">
        <v>0</v>
      </c>
      <c r="AF136" s="18">
        <v>895600</v>
      </c>
      <c r="AG136" s="19" t="e">
        <f t="shared" si="36"/>
        <v>#DIV/0!</v>
      </c>
      <c r="AH136" s="18">
        <v>895600</v>
      </c>
      <c r="AI136" s="19">
        <v>0</v>
      </c>
      <c r="AJ136" s="18">
        <v>0</v>
      </c>
      <c r="AK136" s="19"/>
      <c r="AL136" s="16">
        <f>AL137</f>
        <v>0</v>
      </c>
      <c r="AM136" s="32" t="e">
        <f t="shared" si="37"/>
        <v>#DIV/0!</v>
      </c>
    </row>
    <row r="137" spans="1:39" ht="38.25" hidden="1" outlineLevel="4">
      <c r="A137" s="5" t="s">
        <v>217</v>
      </c>
      <c r="B137" s="6" t="s">
        <v>218</v>
      </c>
      <c r="C137" s="5" t="s">
        <v>217</v>
      </c>
      <c r="D137" s="5"/>
      <c r="E137" s="5"/>
      <c r="F137" s="7"/>
      <c r="G137" s="5"/>
      <c r="H137" s="5"/>
      <c r="I137" s="5"/>
      <c r="J137" s="5"/>
      <c r="K137" s="5"/>
      <c r="L137" s="5"/>
      <c r="M137" s="5"/>
      <c r="N137" s="5"/>
      <c r="O137" s="8">
        <v>0</v>
      </c>
      <c r="P137" s="8">
        <v>895600</v>
      </c>
      <c r="Q137" s="8">
        <v>0</v>
      </c>
      <c r="R137" s="8"/>
      <c r="S137" s="8">
        <v>895600</v>
      </c>
      <c r="T137" s="8">
        <v>895600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10">
        <v>0</v>
      </c>
      <c r="AF137" s="11">
        <v>895600</v>
      </c>
      <c r="AG137" s="12" t="e">
        <f t="shared" si="36"/>
        <v>#DIV/0!</v>
      </c>
      <c r="AH137" s="11">
        <v>895600</v>
      </c>
      <c r="AI137" s="12">
        <v>0</v>
      </c>
      <c r="AJ137" s="11">
        <v>0</v>
      </c>
      <c r="AK137" s="12"/>
      <c r="AL137" s="28"/>
      <c r="AM137" s="33" t="e">
        <f t="shared" si="37"/>
        <v>#DIV/0!</v>
      </c>
    </row>
    <row r="138" spans="1:39" s="34" customFormat="1" ht="15" outlineLevel="1" collapsed="1">
      <c r="A138" s="14" t="s">
        <v>219</v>
      </c>
      <c r="B138" s="13" t="s">
        <v>220</v>
      </c>
      <c r="C138" s="14" t="s">
        <v>219</v>
      </c>
      <c r="D138" s="14"/>
      <c r="E138" s="14"/>
      <c r="F138" s="15"/>
      <c r="G138" s="14"/>
      <c r="H138" s="14"/>
      <c r="I138" s="14"/>
      <c r="J138" s="14"/>
      <c r="K138" s="14"/>
      <c r="L138" s="14"/>
      <c r="M138" s="14"/>
      <c r="N138" s="14"/>
      <c r="O138" s="16">
        <v>0</v>
      </c>
      <c r="P138" s="16">
        <v>0</v>
      </c>
      <c r="Q138" s="16">
        <v>0</v>
      </c>
      <c r="R138" s="16">
        <f>R139+R140+R141</f>
        <v>2435738.06</v>
      </c>
      <c r="S138" s="16">
        <f aca="true" t="shared" si="39" ref="S138:AA138">S139+S140+S141</f>
        <v>0</v>
      </c>
      <c r="T138" s="16">
        <f t="shared" si="39"/>
        <v>0</v>
      </c>
      <c r="U138" s="16">
        <f t="shared" si="39"/>
        <v>0</v>
      </c>
      <c r="V138" s="16">
        <f t="shared" si="39"/>
        <v>0</v>
      </c>
      <c r="W138" s="16">
        <f t="shared" si="39"/>
        <v>0</v>
      </c>
      <c r="X138" s="16">
        <f t="shared" si="39"/>
        <v>0</v>
      </c>
      <c r="Y138" s="16">
        <f t="shared" si="39"/>
        <v>0</v>
      </c>
      <c r="Z138" s="16">
        <f t="shared" si="39"/>
        <v>391363.2</v>
      </c>
      <c r="AA138" s="16">
        <f t="shared" si="39"/>
        <v>2248376.08</v>
      </c>
      <c r="AB138" s="16">
        <v>0</v>
      </c>
      <c r="AC138" s="16">
        <v>391363.2</v>
      </c>
      <c r="AD138" s="16">
        <v>391363.2</v>
      </c>
      <c r="AE138" s="17">
        <v>391363.2</v>
      </c>
      <c r="AF138" s="18">
        <v>-391363.2</v>
      </c>
      <c r="AG138" s="19">
        <f t="shared" si="36"/>
        <v>0.9230779437752843</v>
      </c>
      <c r="AH138" s="18">
        <v>-391363.2</v>
      </c>
      <c r="AI138" s="19"/>
      <c r="AJ138" s="18">
        <v>0</v>
      </c>
      <c r="AK138" s="19"/>
      <c r="AL138" s="16">
        <f>AL139+AL140+AL141</f>
        <v>430290.4</v>
      </c>
      <c r="AM138" s="32">
        <f t="shared" si="37"/>
        <v>5.225252713051464</v>
      </c>
    </row>
    <row r="139" spans="1:39" ht="76.5" outlineLevel="4">
      <c r="A139" s="5" t="s">
        <v>221</v>
      </c>
      <c r="B139" s="6" t="s">
        <v>222</v>
      </c>
      <c r="C139" s="5" t="s">
        <v>221</v>
      </c>
      <c r="D139" s="5"/>
      <c r="E139" s="5"/>
      <c r="F139" s="7"/>
      <c r="G139" s="5"/>
      <c r="H139" s="5"/>
      <c r="I139" s="5"/>
      <c r="J139" s="5"/>
      <c r="K139" s="5"/>
      <c r="L139" s="5"/>
      <c r="M139" s="5"/>
      <c r="N139" s="5"/>
      <c r="O139" s="8">
        <v>0</v>
      </c>
      <c r="P139" s="8">
        <v>0</v>
      </c>
      <c r="Q139" s="8">
        <v>0</v>
      </c>
      <c r="R139" s="8">
        <v>971225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20370</v>
      </c>
      <c r="AA139" s="8">
        <v>856633.8</v>
      </c>
      <c r="AB139" s="8">
        <v>0</v>
      </c>
      <c r="AC139" s="8">
        <v>20370</v>
      </c>
      <c r="AD139" s="8">
        <v>20370</v>
      </c>
      <c r="AE139" s="10">
        <v>20370</v>
      </c>
      <c r="AF139" s="11">
        <v>-20370</v>
      </c>
      <c r="AG139" s="12">
        <f t="shared" si="36"/>
        <v>0.8820137455275554</v>
      </c>
      <c r="AH139" s="11">
        <v>-20370</v>
      </c>
      <c r="AI139" s="12"/>
      <c r="AJ139" s="11">
        <v>0</v>
      </c>
      <c r="AK139" s="12"/>
      <c r="AL139" s="28">
        <v>252500</v>
      </c>
      <c r="AM139" s="33">
        <f t="shared" si="37"/>
        <v>3.392609108910891</v>
      </c>
    </row>
    <row r="140" spans="1:39" ht="51" outlineLevel="4">
      <c r="A140" s="5" t="s">
        <v>223</v>
      </c>
      <c r="B140" s="6" t="s">
        <v>224</v>
      </c>
      <c r="C140" s="5" t="s">
        <v>223</v>
      </c>
      <c r="D140" s="5"/>
      <c r="E140" s="5"/>
      <c r="F140" s="7"/>
      <c r="G140" s="5"/>
      <c r="H140" s="5"/>
      <c r="I140" s="5"/>
      <c r="J140" s="5"/>
      <c r="K140" s="5"/>
      <c r="L140" s="5"/>
      <c r="M140" s="5"/>
      <c r="N140" s="5"/>
      <c r="O140" s="8">
        <v>0</v>
      </c>
      <c r="P140" s="8">
        <v>0</v>
      </c>
      <c r="Q140" s="8">
        <v>0</v>
      </c>
      <c r="R140" s="8">
        <v>1206813.06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-121495</v>
      </c>
      <c r="AA140" s="8">
        <v>732291.12</v>
      </c>
      <c r="AB140" s="8">
        <v>0</v>
      </c>
      <c r="AC140" s="8">
        <v>-121495</v>
      </c>
      <c r="AD140" s="8">
        <v>-121495</v>
      </c>
      <c r="AE140" s="10">
        <v>-121495</v>
      </c>
      <c r="AF140" s="11">
        <v>121495</v>
      </c>
      <c r="AG140" s="12">
        <f t="shared" si="36"/>
        <v>0.6067974769845463</v>
      </c>
      <c r="AH140" s="11">
        <v>121495</v>
      </c>
      <c r="AI140" s="12"/>
      <c r="AJ140" s="11">
        <v>0</v>
      </c>
      <c r="AK140" s="12"/>
      <c r="AL140" s="28">
        <v>177790.4</v>
      </c>
      <c r="AM140" s="33">
        <f t="shared" si="37"/>
        <v>4.118845111997048</v>
      </c>
    </row>
    <row r="141" spans="1:39" ht="25.5" outlineLevel="4">
      <c r="A141" s="5" t="s">
        <v>225</v>
      </c>
      <c r="B141" s="6" t="s">
        <v>226</v>
      </c>
      <c r="C141" s="5" t="s">
        <v>225</v>
      </c>
      <c r="D141" s="5"/>
      <c r="E141" s="5"/>
      <c r="F141" s="7"/>
      <c r="G141" s="5"/>
      <c r="H141" s="5"/>
      <c r="I141" s="5"/>
      <c r="J141" s="5"/>
      <c r="K141" s="5"/>
      <c r="L141" s="5"/>
      <c r="M141" s="5"/>
      <c r="N141" s="5"/>
      <c r="O141" s="8">
        <v>0</v>
      </c>
      <c r="P141" s="8">
        <v>0</v>
      </c>
      <c r="Q141" s="8">
        <v>0</v>
      </c>
      <c r="R141" s="8">
        <v>257700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492488.2</v>
      </c>
      <c r="AA141" s="8">
        <v>659451.16</v>
      </c>
      <c r="AB141" s="8">
        <v>0</v>
      </c>
      <c r="AC141" s="8">
        <v>492488.2</v>
      </c>
      <c r="AD141" s="8">
        <v>492488.2</v>
      </c>
      <c r="AE141" s="10">
        <v>492488.2</v>
      </c>
      <c r="AF141" s="11">
        <v>-492488.2</v>
      </c>
      <c r="AG141" s="12">
        <f t="shared" si="36"/>
        <v>2.558987815289096</v>
      </c>
      <c r="AH141" s="11">
        <v>-492488.2</v>
      </c>
      <c r="AI141" s="12"/>
      <c r="AJ141" s="11">
        <v>0</v>
      </c>
      <c r="AK141" s="12"/>
      <c r="AL141" s="28"/>
      <c r="AM141" s="33" t="e">
        <f t="shared" si="37"/>
        <v>#DIV/0!</v>
      </c>
    </row>
    <row r="142" spans="1:39" ht="102" hidden="1" outlineLevel="1">
      <c r="A142" s="5" t="s">
        <v>227</v>
      </c>
      <c r="B142" s="6" t="s">
        <v>228</v>
      </c>
      <c r="C142" s="5" t="s">
        <v>227</v>
      </c>
      <c r="D142" s="5"/>
      <c r="E142" s="5"/>
      <c r="F142" s="7"/>
      <c r="G142" s="5"/>
      <c r="H142" s="5"/>
      <c r="I142" s="5"/>
      <c r="J142" s="5"/>
      <c r="K142" s="5"/>
      <c r="L142" s="5"/>
      <c r="M142" s="5"/>
      <c r="N142" s="5"/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30849620.24</v>
      </c>
      <c r="Z142" s="8">
        <v>30849620.24</v>
      </c>
      <c r="AA142" s="8">
        <v>0</v>
      </c>
      <c r="AB142" s="8">
        <v>30849620.24</v>
      </c>
      <c r="AC142" s="8">
        <v>30849620.24</v>
      </c>
      <c r="AD142" s="8">
        <v>0</v>
      </c>
      <c r="AE142" s="10">
        <v>0</v>
      </c>
      <c r="AF142" s="11">
        <v>0</v>
      </c>
      <c r="AG142" s="12" t="e">
        <f t="shared" si="36"/>
        <v>#DIV/0!</v>
      </c>
      <c r="AH142" s="11">
        <v>0</v>
      </c>
      <c r="AI142" s="12"/>
      <c r="AJ142" s="11">
        <v>0</v>
      </c>
      <c r="AK142" s="12"/>
      <c r="AL142" s="28"/>
      <c r="AM142" s="33" t="e">
        <f t="shared" si="37"/>
        <v>#DIV/0!</v>
      </c>
    </row>
    <row r="143" spans="1:39" ht="15" hidden="1" outlineLevel="3">
      <c r="A143" s="5" t="s">
        <v>229</v>
      </c>
      <c r="B143" s="6" t="s">
        <v>149</v>
      </c>
      <c r="C143" s="5" t="s">
        <v>229</v>
      </c>
      <c r="D143" s="5"/>
      <c r="E143" s="5"/>
      <c r="F143" s="7"/>
      <c r="G143" s="5"/>
      <c r="H143" s="5"/>
      <c r="I143" s="5"/>
      <c r="J143" s="5"/>
      <c r="K143" s="5"/>
      <c r="L143" s="5"/>
      <c r="M143" s="5"/>
      <c r="N143" s="5"/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30849620.24</v>
      </c>
      <c r="Z143" s="8">
        <v>30849620.24</v>
      </c>
      <c r="AA143" s="8">
        <v>0</v>
      </c>
      <c r="AB143" s="8">
        <v>30849620.24</v>
      </c>
      <c r="AC143" s="8">
        <v>30849620.24</v>
      </c>
      <c r="AD143" s="8">
        <v>0</v>
      </c>
      <c r="AE143" s="10">
        <v>0</v>
      </c>
      <c r="AF143" s="11">
        <v>0</v>
      </c>
      <c r="AG143" s="12" t="e">
        <f t="shared" si="36"/>
        <v>#DIV/0!</v>
      </c>
      <c r="AH143" s="11">
        <v>0</v>
      </c>
      <c r="AI143" s="12"/>
      <c r="AJ143" s="11">
        <v>0</v>
      </c>
      <c r="AK143" s="12"/>
      <c r="AL143" s="28"/>
      <c r="AM143" s="33" t="e">
        <f t="shared" si="37"/>
        <v>#DIV/0!</v>
      </c>
    </row>
    <row r="144" spans="1:39" ht="102" hidden="1" outlineLevel="4">
      <c r="A144" s="5" t="s">
        <v>230</v>
      </c>
      <c r="B144" s="6" t="s">
        <v>231</v>
      </c>
      <c r="C144" s="5" t="s">
        <v>230</v>
      </c>
      <c r="D144" s="5"/>
      <c r="E144" s="5"/>
      <c r="F144" s="7"/>
      <c r="G144" s="5"/>
      <c r="H144" s="5"/>
      <c r="I144" s="5"/>
      <c r="J144" s="5"/>
      <c r="K144" s="5"/>
      <c r="L144" s="5"/>
      <c r="M144" s="5"/>
      <c r="N144" s="5"/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30618202.32</v>
      </c>
      <c r="Z144" s="8">
        <v>30618202.32</v>
      </c>
      <c r="AA144" s="8">
        <v>0</v>
      </c>
      <c r="AB144" s="8">
        <v>30618202.32</v>
      </c>
      <c r="AC144" s="8">
        <v>30618202.32</v>
      </c>
      <c r="AD144" s="8">
        <v>0</v>
      </c>
      <c r="AE144" s="10">
        <v>0</v>
      </c>
      <c r="AF144" s="11">
        <v>0</v>
      </c>
      <c r="AG144" s="12" t="e">
        <f t="shared" si="36"/>
        <v>#DIV/0!</v>
      </c>
      <c r="AH144" s="11">
        <v>0</v>
      </c>
      <c r="AI144" s="12"/>
      <c r="AJ144" s="11">
        <v>0</v>
      </c>
      <c r="AK144" s="12"/>
      <c r="AL144" s="28"/>
      <c r="AM144" s="33" t="e">
        <f t="shared" si="37"/>
        <v>#DIV/0!</v>
      </c>
    </row>
    <row r="145" spans="1:39" ht="102" hidden="1" outlineLevel="4">
      <c r="A145" s="5" t="s">
        <v>232</v>
      </c>
      <c r="B145" s="6" t="s">
        <v>233</v>
      </c>
      <c r="C145" s="5" t="s">
        <v>232</v>
      </c>
      <c r="D145" s="5"/>
      <c r="E145" s="5"/>
      <c r="F145" s="7"/>
      <c r="G145" s="5"/>
      <c r="H145" s="5"/>
      <c r="I145" s="5"/>
      <c r="J145" s="5"/>
      <c r="K145" s="5"/>
      <c r="L145" s="5"/>
      <c r="M145" s="5"/>
      <c r="N145" s="5"/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231417.92</v>
      </c>
      <c r="Z145" s="8">
        <v>231417.92</v>
      </c>
      <c r="AA145" s="8">
        <v>0</v>
      </c>
      <c r="AB145" s="8">
        <v>231417.92</v>
      </c>
      <c r="AC145" s="8">
        <v>231417.92</v>
      </c>
      <c r="AD145" s="8">
        <v>0</v>
      </c>
      <c r="AE145" s="10">
        <v>0</v>
      </c>
      <c r="AF145" s="11">
        <v>0</v>
      </c>
      <c r="AG145" s="12" t="e">
        <f t="shared" si="36"/>
        <v>#DIV/0!</v>
      </c>
      <c r="AH145" s="11">
        <v>0</v>
      </c>
      <c r="AI145" s="12"/>
      <c r="AJ145" s="11">
        <v>0</v>
      </c>
      <c r="AK145" s="12"/>
      <c r="AL145" s="28"/>
      <c r="AM145" s="33" t="e">
        <f t="shared" si="37"/>
        <v>#DIV/0!</v>
      </c>
    </row>
    <row r="146" spans="1:39" s="34" customFormat="1" ht="76.5" outlineLevel="1" collapsed="1">
      <c r="A146" s="14" t="s">
        <v>234</v>
      </c>
      <c r="B146" s="13" t="s">
        <v>235</v>
      </c>
      <c r="C146" s="14" t="s">
        <v>234</v>
      </c>
      <c r="D146" s="14"/>
      <c r="E146" s="14"/>
      <c r="F146" s="15"/>
      <c r="G146" s="14"/>
      <c r="H146" s="14"/>
      <c r="I146" s="14"/>
      <c r="J146" s="14"/>
      <c r="K146" s="14"/>
      <c r="L146" s="14"/>
      <c r="M146" s="14"/>
      <c r="N146" s="14"/>
      <c r="O146" s="16">
        <v>0</v>
      </c>
      <c r="P146" s="16">
        <v>0</v>
      </c>
      <c r="Q146" s="16">
        <v>0</v>
      </c>
      <c r="R146" s="16">
        <f>R147</f>
        <v>0</v>
      </c>
      <c r="S146" s="16">
        <f aca="true" t="shared" si="40" ref="S146:AA146">S147</f>
        <v>0</v>
      </c>
      <c r="T146" s="16">
        <f t="shared" si="40"/>
        <v>0</v>
      </c>
      <c r="U146" s="16">
        <f t="shared" si="40"/>
        <v>0</v>
      </c>
      <c r="V146" s="16">
        <f t="shared" si="40"/>
        <v>0</v>
      </c>
      <c r="W146" s="16">
        <f t="shared" si="40"/>
        <v>0</v>
      </c>
      <c r="X146" s="16">
        <f t="shared" si="40"/>
        <v>0</v>
      </c>
      <c r="Y146" s="16">
        <f t="shared" si="40"/>
        <v>0</v>
      </c>
      <c r="Z146" s="16">
        <f t="shared" si="40"/>
        <v>2000</v>
      </c>
      <c r="AA146" s="16">
        <f t="shared" si="40"/>
        <v>2000</v>
      </c>
      <c r="AB146" s="16">
        <v>0</v>
      </c>
      <c r="AC146" s="16">
        <v>2000</v>
      </c>
      <c r="AD146" s="16">
        <v>2000</v>
      </c>
      <c r="AE146" s="17">
        <v>2000</v>
      </c>
      <c r="AF146" s="18">
        <v>-2000</v>
      </c>
      <c r="AG146" s="19" t="e">
        <f t="shared" si="36"/>
        <v>#DIV/0!</v>
      </c>
      <c r="AH146" s="18">
        <v>-2000</v>
      </c>
      <c r="AI146" s="19"/>
      <c r="AJ146" s="18">
        <v>0</v>
      </c>
      <c r="AK146" s="19"/>
      <c r="AL146" s="26">
        <f>AL147</f>
        <v>0</v>
      </c>
      <c r="AM146" s="32" t="e">
        <f t="shared" si="37"/>
        <v>#DIV/0!</v>
      </c>
    </row>
    <row r="147" spans="1:39" ht="63.75" outlineLevel="4">
      <c r="A147" s="5" t="s">
        <v>236</v>
      </c>
      <c r="B147" s="6" t="s">
        <v>237</v>
      </c>
      <c r="C147" s="5" t="s">
        <v>236</v>
      </c>
      <c r="D147" s="5"/>
      <c r="E147" s="5"/>
      <c r="F147" s="7"/>
      <c r="G147" s="5"/>
      <c r="H147" s="5"/>
      <c r="I147" s="5"/>
      <c r="J147" s="5"/>
      <c r="K147" s="5"/>
      <c r="L147" s="5"/>
      <c r="M147" s="5"/>
      <c r="N147" s="5"/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2000</v>
      </c>
      <c r="AA147" s="8">
        <v>2000</v>
      </c>
      <c r="AB147" s="8">
        <v>0</v>
      </c>
      <c r="AC147" s="8">
        <v>2000</v>
      </c>
      <c r="AD147" s="8">
        <v>2000</v>
      </c>
      <c r="AE147" s="10">
        <v>2000</v>
      </c>
      <c r="AF147" s="11">
        <v>-2000</v>
      </c>
      <c r="AG147" s="12" t="e">
        <f t="shared" si="36"/>
        <v>#DIV/0!</v>
      </c>
      <c r="AH147" s="11">
        <v>-2000</v>
      </c>
      <c r="AI147" s="12"/>
      <c r="AJ147" s="11">
        <v>0</v>
      </c>
      <c r="AK147" s="12"/>
      <c r="AL147" s="28"/>
      <c r="AM147" s="33" t="e">
        <f t="shared" si="37"/>
        <v>#DIV/0!</v>
      </c>
    </row>
    <row r="148" spans="1:39" s="34" customFormat="1" ht="51" outlineLevel="1">
      <c r="A148" s="14" t="s">
        <v>238</v>
      </c>
      <c r="B148" s="13" t="s">
        <v>239</v>
      </c>
      <c r="C148" s="14" t="s">
        <v>238</v>
      </c>
      <c r="D148" s="14"/>
      <c r="E148" s="14"/>
      <c r="F148" s="15"/>
      <c r="G148" s="14"/>
      <c r="H148" s="14"/>
      <c r="I148" s="14"/>
      <c r="J148" s="14"/>
      <c r="K148" s="14"/>
      <c r="L148" s="14"/>
      <c r="M148" s="14"/>
      <c r="N148" s="14"/>
      <c r="O148" s="16">
        <v>0</v>
      </c>
      <c r="P148" s="16">
        <v>0</v>
      </c>
      <c r="Q148" s="16">
        <v>0</v>
      </c>
      <c r="R148" s="16">
        <f>R149+R150</f>
        <v>-32701265.81</v>
      </c>
      <c r="S148" s="16">
        <f aca="true" t="shared" si="41" ref="S148:AA148">S149+S150</f>
        <v>0</v>
      </c>
      <c r="T148" s="16">
        <f t="shared" si="41"/>
        <v>0</v>
      </c>
      <c r="U148" s="16">
        <f t="shared" si="41"/>
        <v>0</v>
      </c>
      <c r="V148" s="16">
        <f t="shared" si="41"/>
        <v>0</v>
      </c>
      <c r="W148" s="16">
        <f t="shared" si="41"/>
        <v>0</v>
      </c>
      <c r="X148" s="16">
        <f t="shared" si="41"/>
        <v>0</v>
      </c>
      <c r="Y148" s="16">
        <f t="shared" si="41"/>
        <v>0</v>
      </c>
      <c r="Z148" s="16">
        <f t="shared" si="41"/>
        <v>-32703265.81</v>
      </c>
      <c r="AA148" s="16">
        <f t="shared" si="41"/>
        <v>-32703265.81</v>
      </c>
      <c r="AB148" s="16">
        <v>0</v>
      </c>
      <c r="AC148" s="16">
        <v>-32703265.81</v>
      </c>
      <c r="AD148" s="16">
        <v>-32703265.81</v>
      </c>
      <c r="AE148" s="17">
        <v>-32703265.81</v>
      </c>
      <c r="AF148" s="18">
        <v>32703265.81</v>
      </c>
      <c r="AG148" s="19">
        <f t="shared" si="36"/>
        <v>1.0000611597120312</v>
      </c>
      <c r="AH148" s="18">
        <v>32703265.81</v>
      </c>
      <c r="AI148" s="19"/>
      <c r="AJ148" s="18">
        <v>0</v>
      </c>
      <c r="AK148" s="19"/>
      <c r="AL148" s="26">
        <f>AL149+AL150</f>
        <v>-11496100</v>
      </c>
      <c r="AM148" s="32">
        <f t="shared" si="37"/>
        <v>2.8447269778446604</v>
      </c>
    </row>
    <row r="149" spans="1:39" ht="51" outlineLevel="4">
      <c r="A149" s="5" t="s">
        <v>240</v>
      </c>
      <c r="B149" s="6" t="s">
        <v>241</v>
      </c>
      <c r="C149" s="5" t="s">
        <v>240</v>
      </c>
      <c r="D149" s="5"/>
      <c r="E149" s="5"/>
      <c r="F149" s="7"/>
      <c r="G149" s="5"/>
      <c r="H149" s="5"/>
      <c r="I149" s="5"/>
      <c r="J149" s="5"/>
      <c r="K149" s="5"/>
      <c r="L149" s="5"/>
      <c r="M149" s="5"/>
      <c r="N149" s="5"/>
      <c r="O149" s="8">
        <v>0</v>
      </c>
      <c r="P149" s="8">
        <v>0</v>
      </c>
      <c r="Q149" s="8">
        <v>0</v>
      </c>
      <c r="R149" s="8">
        <v>-32701265.81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-32701265.81</v>
      </c>
      <c r="AA149" s="8">
        <v>-32701265.81</v>
      </c>
      <c r="AB149" s="8">
        <v>0</v>
      </c>
      <c r="AC149" s="8">
        <v>-32701265.81</v>
      </c>
      <c r="AD149" s="8">
        <v>-32701265.81</v>
      </c>
      <c r="AE149" s="10">
        <v>-32701265.81</v>
      </c>
      <c r="AF149" s="11">
        <v>32701265.81</v>
      </c>
      <c r="AG149" s="12">
        <f t="shared" si="36"/>
        <v>1</v>
      </c>
      <c r="AH149" s="11">
        <v>32701265.81</v>
      </c>
      <c r="AI149" s="12"/>
      <c r="AJ149" s="11">
        <v>0</v>
      </c>
      <c r="AK149" s="12"/>
      <c r="AL149" s="28">
        <v>-11496100</v>
      </c>
      <c r="AM149" s="33">
        <f t="shared" si="37"/>
        <v>2.8445530058019677</v>
      </c>
    </row>
    <row r="150" spans="1:39" ht="51" outlineLevel="4">
      <c r="A150" s="5" t="s">
        <v>242</v>
      </c>
      <c r="B150" s="6" t="s">
        <v>243</v>
      </c>
      <c r="C150" s="5" t="s">
        <v>242</v>
      </c>
      <c r="D150" s="5"/>
      <c r="E150" s="5"/>
      <c r="F150" s="7"/>
      <c r="G150" s="5"/>
      <c r="H150" s="5"/>
      <c r="I150" s="5"/>
      <c r="J150" s="5"/>
      <c r="K150" s="5"/>
      <c r="L150" s="5"/>
      <c r="M150" s="5"/>
      <c r="N150" s="5"/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-2000</v>
      </c>
      <c r="AA150" s="8">
        <v>-2000</v>
      </c>
      <c r="AB150" s="8">
        <v>0</v>
      </c>
      <c r="AC150" s="8">
        <v>-2000</v>
      </c>
      <c r="AD150" s="8">
        <v>-2000</v>
      </c>
      <c r="AE150" s="10">
        <v>-2000</v>
      </c>
      <c r="AF150" s="11">
        <v>2000</v>
      </c>
      <c r="AG150" s="12" t="e">
        <f t="shared" si="36"/>
        <v>#DIV/0!</v>
      </c>
      <c r="AH150" s="11">
        <v>2000</v>
      </c>
      <c r="AI150" s="12"/>
      <c r="AJ150" s="11">
        <v>0</v>
      </c>
      <c r="AK150" s="12"/>
      <c r="AL150" s="28"/>
      <c r="AM150" s="33" t="e">
        <f t="shared" si="37"/>
        <v>#DIV/0!</v>
      </c>
    </row>
    <row r="151" spans="1:39" s="34" customFormat="1" ht="15">
      <c r="A151" s="69" t="s">
        <v>244</v>
      </c>
      <c r="B151" s="70"/>
      <c r="C151" s="70"/>
      <c r="D151" s="70"/>
      <c r="E151" s="70"/>
      <c r="F151" s="70"/>
      <c r="G151" s="70"/>
      <c r="H151" s="70"/>
      <c r="I151" s="43"/>
      <c r="J151" s="43"/>
      <c r="K151" s="43"/>
      <c r="L151" s="43"/>
      <c r="M151" s="43"/>
      <c r="N151" s="43"/>
      <c r="O151" s="44">
        <v>57796709.59</v>
      </c>
      <c r="P151" s="44">
        <v>421578420</v>
      </c>
      <c r="Q151" s="44">
        <v>81088208.13</v>
      </c>
      <c r="R151" s="44">
        <f aca="true" t="shared" si="42" ref="R151:AA151">R11+R107</f>
        <v>411119672.09000003</v>
      </c>
      <c r="S151" s="44">
        <f t="shared" si="42"/>
        <v>250902748.82999998</v>
      </c>
      <c r="T151" s="44">
        <f t="shared" si="42"/>
        <v>250902748.82999998</v>
      </c>
      <c r="U151" s="44">
        <f t="shared" si="42"/>
        <v>0</v>
      </c>
      <c r="V151" s="44">
        <f t="shared" si="42"/>
        <v>0</v>
      </c>
      <c r="W151" s="44">
        <f t="shared" si="42"/>
        <v>0</v>
      </c>
      <c r="X151" s="44">
        <f t="shared" si="42"/>
        <v>0</v>
      </c>
      <c r="Y151" s="44">
        <f t="shared" si="42"/>
        <v>0</v>
      </c>
      <c r="Z151" s="44">
        <f t="shared" si="42"/>
        <v>-15912006.25</v>
      </c>
      <c r="AA151" s="44">
        <f t="shared" si="42"/>
        <v>123890875.36</v>
      </c>
      <c r="AB151" s="44">
        <v>30849620.24</v>
      </c>
      <c r="AC151" s="44">
        <v>59393353.77</v>
      </c>
      <c r="AD151" s="44">
        <v>28543733.53</v>
      </c>
      <c r="AE151" s="45">
        <v>28543733.53</v>
      </c>
      <c r="AF151" s="46">
        <v>531919604.19</v>
      </c>
      <c r="AG151" s="19">
        <f t="shared" si="36"/>
        <v>0.3013499079968095</v>
      </c>
      <c r="AH151" s="46">
        <v>474122894.6</v>
      </c>
      <c r="AI151" s="47">
        <v>0.05678462012922409</v>
      </c>
      <c r="AJ151" s="46">
        <v>0</v>
      </c>
      <c r="AK151" s="47"/>
      <c r="AL151" s="44">
        <f>AL11+AL107</f>
        <v>153046327.59</v>
      </c>
      <c r="AM151" s="32">
        <f t="shared" si="37"/>
        <v>0.8094991713351963</v>
      </c>
    </row>
    <row r="152" spans="1:3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 t="s">
        <v>1</v>
      </c>
      <c r="AF152" s="1"/>
      <c r="AG152" s="1"/>
      <c r="AH152" s="1"/>
      <c r="AI152" s="1"/>
      <c r="AJ152" s="1"/>
      <c r="AK152" s="1"/>
      <c r="AL152" s="24"/>
    </row>
    <row r="153" spans="1:38" ht="15">
      <c r="A153" s="55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9"/>
      <c r="AD153" s="9"/>
      <c r="AE153" s="9"/>
      <c r="AF153" s="9"/>
      <c r="AG153" s="9"/>
      <c r="AH153" s="9"/>
      <c r="AI153" s="9"/>
      <c r="AJ153" s="9"/>
      <c r="AK153" s="9"/>
      <c r="AL153" s="24"/>
    </row>
  </sheetData>
  <sheetProtection/>
  <mergeCells count="35">
    <mergeCell ref="AM7:AM8"/>
    <mergeCell ref="R7:R8"/>
    <mergeCell ref="S7:S8"/>
    <mergeCell ref="Y7:AA8"/>
    <mergeCell ref="AF7:AG8"/>
    <mergeCell ref="AL7:AL8"/>
    <mergeCell ref="V7:V8"/>
    <mergeCell ref="W7:W8"/>
    <mergeCell ref="X7:X8"/>
    <mergeCell ref="A6:AK6"/>
    <mergeCell ref="A153:AB153"/>
    <mergeCell ref="A151:H151"/>
    <mergeCell ref="F7:H7"/>
    <mergeCell ref="A7:A8"/>
    <mergeCell ref="B7:B8"/>
    <mergeCell ref="C7:C8"/>
    <mergeCell ref="D7:D8"/>
    <mergeCell ref="E7:E8"/>
    <mergeCell ref="I7:K7"/>
    <mergeCell ref="L7:L8"/>
    <mergeCell ref="M7:M8"/>
    <mergeCell ref="N7:N8"/>
    <mergeCell ref="O7:O8"/>
    <mergeCell ref="P7:P8"/>
    <mergeCell ref="Q7:Q8"/>
    <mergeCell ref="A1:AK1"/>
    <mergeCell ref="A2:AK2"/>
    <mergeCell ref="A3:AK3"/>
    <mergeCell ref="A4:AI4"/>
    <mergeCell ref="A5:AI5"/>
    <mergeCell ref="AB7:AD7"/>
    <mergeCell ref="AH7:AI7"/>
    <mergeCell ref="AJ7:AK7"/>
    <mergeCell ref="U7:U8"/>
    <mergeCell ref="T7:T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2020-03-30T07:19:28Z</cp:lastPrinted>
  <dcterms:created xsi:type="dcterms:W3CDTF">2020-03-30T06:00:18Z</dcterms:created>
  <dcterms:modified xsi:type="dcterms:W3CDTF">2020-07-02T08:53:12Z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2017.xlsx</vt:lpwstr>
  </property>
  <property fmtid="{D5CDD505-2E9C-101B-9397-08002B2CF9AE}" pid="3" name="Название отчета">
    <vt:lpwstr>Вариант 2017.xlsx</vt:lpwstr>
  </property>
  <property fmtid="{D5CDD505-2E9C-101B-9397-08002B2CF9AE}" pid="4" name="Версия клиента">
    <vt:lpwstr>19.2.39.2140</vt:lpwstr>
  </property>
  <property fmtid="{D5CDD505-2E9C-101B-9397-08002B2CF9AE}" pid="5" name="Версия базы">
    <vt:lpwstr>19.2.2804.1001366439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FObudg2020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