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25" windowWidth="20775" windowHeight="9405"/>
  </bookViews>
  <sheets>
    <sheet name="Расход консолид" sheetId="2" r:id="rId1"/>
  </sheets>
  <definedNames>
    <definedName name="_xlnm.Print_Titles" localSheetId="0">'Расход консолид'!$6:$7</definedName>
    <definedName name="_xlnm.Print_Area" localSheetId="0">'Расход консолид'!$A$1:$AO$191</definedName>
  </definedNames>
  <calcPr calcId="145621"/>
</workbook>
</file>

<file path=xl/calcChain.xml><?xml version="1.0" encoding="utf-8"?>
<calcChain xmlns="http://schemas.openxmlformats.org/spreadsheetml/2006/main">
  <c r="AN93" i="2" l="1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N93" i="2"/>
  <c r="AO101" i="2"/>
  <c r="AJ101" i="2"/>
  <c r="AO74" i="2"/>
  <c r="AJ74" i="2"/>
  <c r="A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N66" i="2"/>
  <c r="AO67" i="2"/>
  <c r="AJ67" i="2"/>
  <c r="AO171" i="2" l="1"/>
  <c r="AJ171" i="2"/>
  <c r="AO167" i="2"/>
  <c r="AJ167" i="2"/>
  <c r="AO163" i="2"/>
  <c r="AJ163" i="2"/>
  <c r="AO158" i="2"/>
  <c r="AJ158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N111" i="2"/>
  <c r="AN111" i="2"/>
  <c r="AJ112" i="2"/>
  <c r="AO112" i="2"/>
  <c r="AJ109" i="2"/>
  <c r="AO109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N83" i="2"/>
  <c r="AN83" i="2"/>
  <c r="AO85" i="2"/>
  <c r="AJ85" i="2"/>
  <c r="AO61" i="2"/>
  <c r="AJ61" i="2"/>
  <c r="AJ111" i="2" l="1"/>
  <c r="AO111" i="2"/>
  <c r="AN187" i="2"/>
  <c r="AN186" i="2" s="1"/>
  <c r="AO189" i="2"/>
  <c r="AO145" i="2"/>
  <c r="AJ145" i="2"/>
  <c r="AO129" i="2"/>
  <c r="AJ129" i="2"/>
  <c r="AN124" i="2"/>
  <c r="AO124" i="2" s="1"/>
  <c r="AJ124" i="2"/>
  <c r="AJ125" i="2"/>
  <c r="AO125" i="2"/>
  <c r="AN119" i="2"/>
  <c r="AO120" i="2"/>
  <c r="AJ120" i="2"/>
  <c r="AO107" i="2"/>
  <c r="AJ107" i="2"/>
  <c r="AO76" i="2"/>
  <c r="AJ76" i="2"/>
  <c r="AN39" i="2"/>
  <c r="AO46" i="2"/>
  <c r="AJ46" i="2"/>
  <c r="AO43" i="2"/>
  <c r="AJ43" i="2"/>
  <c r="AJ42" i="2"/>
  <c r="AO42" i="2"/>
  <c r="AN24" i="2"/>
  <c r="AO34" i="2"/>
  <c r="AO19" i="2"/>
  <c r="AF191" i="2"/>
  <c r="AG191" i="2"/>
  <c r="AH191" i="2"/>
  <c r="AI191" i="2"/>
  <c r="O187" i="2"/>
  <c r="O186" i="2" s="1"/>
  <c r="P187" i="2"/>
  <c r="P186" i="2" s="1"/>
  <c r="Q187" i="2"/>
  <c r="Q186" i="2" s="1"/>
  <c r="R187" i="2"/>
  <c r="R186" i="2" s="1"/>
  <c r="S187" i="2"/>
  <c r="S186" i="2" s="1"/>
  <c r="T187" i="2"/>
  <c r="T186" i="2" s="1"/>
  <c r="U187" i="2"/>
  <c r="U186" i="2" s="1"/>
  <c r="V187" i="2"/>
  <c r="V186" i="2" s="1"/>
  <c r="W187" i="2"/>
  <c r="W186" i="2" s="1"/>
  <c r="X187" i="2"/>
  <c r="X186" i="2" s="1"/>
  <c r="Y187" i="2"/>
  <c r="Y186" i="2" s="1"/>
  <c r="Z187" i="2"/>
  <c r="Z186" i="2" s="1"/>
  <c r="AA187" i="2"/>
  <c r="AA186" i="2" s="1"/>
  <c r="AB187" i="2"/>
  <c r="AB186" i="2" s="1"/>
  <c r="AC187" i="2"/>
  <c r="AC186" i="2" s="1"/>
  <c r="AD187" i="2"/>
  <c r="AD186" i="2" s="1"/>
  <c r="AE187" i="2"/>
  <c r="AE186" i="2" s="1"/>
  <c r="N187" i="2"/>
  <c r="N186" i="2" s="1"/>
  <c r="AN182" i="2"/>
  <c r="AO182" i="2" s="1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N182" i="2"/>
  <c r="AJ182" i="2" s="1"/>
  <c r="AN179" i="2"/>
  <c r="O179" i="2"/>
  <c r="P179" i="2"/>
  <c r="Q179" i="2"/>
  <c r="R179" i="2"/>
  <c r="S179" i="2"/>
  <c r="T179" i="2"/>
  <c r="T174" i="2" s="1"/>
  <c r="U179" i="2"/>
  <c r="V179" i="2"/>
  <c r="W179" i="2"/>
  <c r="X179" i="2"/>
  <c r="Y179" i="2"/>
  <c r="Z179" i="2"/>
  <c r="AA179" i="2"/>
  <c r="AB179" i="2"/>
  <c r="AB174" i="2" s="1"/>
  <c r="AC179" i="2"/>
  <c r="AD179" i="2"/>
  <c r="AE179" i="2"/>
  <c r="N179" i="2"/>
  <c r="A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N177" i="2"/>
  <c r="AJ177" i="2" s="1"/>
  <c r="AN175" i="2"/>
  <c r="O175" i="2"/>
  <c r="P175" i="2"/>
  <c r="Q175" i="2"/>
  <c r="R175" i="2"/>
  <c r="R174" i="2" s="1"/>
  <c r="S175" i="2"/>
  <c r="T175" i="2"/>
  <c r="U175" i="2"/>
  <c r="V175" i="2"/>
  <c r="V174" i="2" s="1"/>
  <c r="W175" i="2"/>
  <c r="X175" i="2"/>
  <c r="Y175" i="2"/>
  <c r="Z175" i="2"/>
  <c r="Z174" i="2" s="1"/>
  <c r="AA175" i="2"/>
  <c r="AB175" i="2"/>
  <c r="AC175" i="2"/>
  <c r="AD175" i="2"/>
  <c r="AD174" i="2" s="1"/>
  <c r="AE175" i="2"/>
  <c r="AO175" i="2" s="1"/>
  <c r="N175" i="2"/>
  <c r="P174" i="2"/>
  <c r="X174" i="2"/>
  <c r="AN160" i="2"/>
  <c r="O160" i="2"/>
  <c r="O147" i="2" s="1"/>
  <c r="P160" i="2"/>
  <c r="Q160" i="2"/>
  <c r="R160" i="2"/>
  <c r="S160" i="2"/>
  <c r="S147" i="2" s="1"/>
  <c r="T160" i="2"/>
  <c r="U160" i="2"/>
  <c r="V160" i="2"/>
  <c r="W160" i="2"/>
  <c r="W147" i="2" s="1"/>
  <c r="X160" i="2"/>
  <c r="Y160" i="2"/>
  <c r="Z160" i="2"/>
  <c r="AA160" i="2"/>
  <c r="AB160" i="2"/>
  <c r="AC160" i="2"/>
  <c r="AD160" i="2"/>
  <c r="AE160" i="2"/>
  <c r="AE147" i="2" s="1"/>
  <c r="N160" i="2"/>
  <c r="A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N148" i="2"/>
  <c r="AA147" i="2"/>
  <c r="A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O133" i="2" s="1"/>
  <c r="N133" i="2"/>
  <c r="AN126" i="2"/>
  <c r="O126" i="2"/>
  <c r="P126" i="2"/>
  <c r="Q126" i="2"/>
  <c r="Q116" i="2" s="1"/>
  <c r="R126" i="2"/>
  <c r="S126" i="2"/>
  <c r="S116" i="2" s="1"/>
  <c r="T126" i="2"/>
  <c r="U126" i="2"/>
  <c r="U116" i="2" s="1"/>
  <c r="V126" i="2"/>
  <c r="W126" i="2"/>
  <c r="W116" i="2" s="1"/>
  <c r="X126" i="2"/>
  <c r="Y126" i="2"/>
  <c r="Y116" i="2" s="1"/>
  <c r="Z126" i="2"/>
  <c r="AA126" i="2"/>
  <c r="AA116" i="2" s="1"/>
  <c r="AB126" i="2"/>
  <c r="AC126" i="2"/>
  <c r="AC116" i="2" s="1"/>
  <c r="AD126" i="2"/>
  <c r="AE126" i="2"/>
  <c r="N126" i="2"/>
  <c r="A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O122" i="2" s="1"/>
  <c r="N122" i="2"/>
  <c r="O119" i="2"/>
  <c r="P119" i="2"/>
  <c r="P116" i="2" s="1"/>
  <c r="Q119" i="2"/>
  <c r="R119" i="2"/>
  <c r="R116" i="2" s="1"/>
  <c r="S119" i="2"/>
  <c r="T119" i="2"/>
  <c r="T116" i="2" s="1"/>
  <c r="U119" i="2"/>
  <c r="V119" i="2"/>
  <c r="V116" i="2" s="1"/>
  <c r="W119" i="2"/>
  <c r="X119" i="2"/>
  <c r="X116" i="2" s="1"/>
  <c r="Y119" i="2"/>
  <c r="Z119" i="2"/>
  <c r="Z116" i="2" s="1"/>
  <c r="AA119" i="2"/>
  <c r="AB119" i="2"/>
  <c r="AB116" i="2" s="1"/>
  <c r="AC119" i="2"/>
  <c r="AD119" i="2"/>
  <c r="AD116" i="2" s="1"/>
  <c r="AE119" i="2"/>
  <c r="N119" i="2"/>
  <c r="A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N117" i="2"/>
  <c r="AJ117" i="2" s="1"/>
  <c r="O116" i="2"/>
  <c r="AN113" i="2"/>
  <c r="AN114" i="2"/>
  <c r="O114" i="2"/>
  <c r="O113" i="2" s="1"/>
  <c r="P114" i="2"/>
  <c r="P113" i="2" s="1"/>
  <c r="Q114" i="2"/>
  <c r="Q113" i="2" s="1"/>
  <c r="R114" i="2"/>
  <c r="R113" i="2" s="1"/>
  <c r="S114" i="2"/>
  <c r="S113" i="2" s="1"/>
  <c r="T114" i="2"/>
  <c r="T113" i="2" s="1"/>
  <c r="U114" i="2"/>
  <c r="U113" i="2" s="1"/>
  <c r="V114" i="2"/>
  <c r="V113" i="2" s="1"/>
  <c r="W114" i="2"/>
  <c r="W113" i="2" s="1"/>
  <c r="X114" i="2"/>
  <c r="X113" i="2" s="1"/>
  <c r="Y114" i="2"/>
  <c r="Y113" i="2" s="1"/>
  <c r="Z114" i="2"/>
  <c r="Z113" i="2" s="1"/>
  <c r="AA114" i="2"/>
  <c r="AA113" i="2" s="1"/>
  <c r="AB114" i="2"/>
  <c r="AB113" i="2" s="1"/>
  <c r="AC114" i="2"/>
  <c r="AC113" i="2" s="1"/>
  <c r="AD114" i="2"/>
  <c r="AD113" i="2" s="1"/>
  <c r="AE114" i="2"/>
  <c r="AE113" i="2" s="1"/>
  <c r="N114" i="2"/>
  <c r="N113" i="2" s="1"/>
  <c r="A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N102" i="2"/>
  <c r="AN90" i="2"/>
  <c r="AN89" i="2" s="1"/>
  <c r="O90" i="2"/>
  <c r="P90" i="2"/>
  <c r="P89" i="2" s="1"/>
  <c r="Q90" i="2"/>
  <c r="R90" i="2"/>
  <c r="R89" i="2" s="1"/>
  <c r="S90" i="2"/>
  <c r="T90" i="2"/>
  <c r="T89" i="2" s="1"/>
  <c r="U90" i="2"/>
  <c r="V90" i="2"/>
  <c r="V89" i="2" s="1"/>
  <c r="W90" i="2"/>
  <c r="X90" i="2"/>
  <c r="X89" i="2" s="1"/>
  <c r="Y90" i="2"/>
  <c r="Z90" i="2"/>
  <c r="Z89" i="2" s="1"/>
  <c r="AA90" i="2"/>
  <c r="AB90" i="2"/>
  <c r="AB89" i="2" s="1"/>
  <c r="AC90" i="2"/>
  <c r="AD90" i="2"/>
  <c r="AD89" i="2" s="1"/>
  <c r="AE90" i="2"/>
  <c r="N90" i="2"/>
  <c r="A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N87" i="2"/>
  <c r="AN80" i="2"/>
  <c r="O80" i="2"/>
  <c r="O79" i="2" s="1"/>
  <c r="P80" i="2"/>
  <c r="Q80" i="2"/>
  <c r="Q79" i="2" s="1"/>
  <c r="R80" i="2"/>
  <c r="S80" i="2"/>
  <c r="S79" i="2" s="1"/>
  <c r="T80" i="2"/>
  <c r="U80" i="2"/>
  <c r="U79" i="2" s="1"/>
  <c r="V80" i="2"/>
  <c r="W80" i="2"/>
  <c r="W79" i="2" s="1"/>
  <c r="X80" i="2"/>
  <c r="Y80" i="2"/>
  <c r="Y79" i="2" s="1"/>
  <c r="Z80" i="2"/>
  <c r="AA80" i="2"/>
  <c r="AA79" i="2" s="1"/>
  <c r="AB80" i="2"/>
  <c r="AC80" i="2"/>
  <c r="AC79" i="2" s="1"/>
  <c r="AD80" i="2"/>
  <c r="AE80" i="2"/>
  <c r="N80" i="2"/>
  <c r="N79" i="2" s="1"/>
  <c r="P79" i="2"/>
  <c r="R79" i="2"/>
  <c r="T79" i="2"/>
  <c r="V79" i="2"/>
  <c r="X79" i="2"/>
  <c r="Z79" i="2"/>
  <c r="AB79" i="2"/>
  <c r="AD79" i="2"/>
  <c r="A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N71" i="2"/>
  <c r="AJ71" i="2" s="1"/>
  <c r="AN64" i="2"/>
  <c r="O64" i="2"/>
  <c r="P64" i="2"/>
  <c r="Q64" i="2"/>
  <c r="R64" i="2"/>
  <c r="R52" i="2" s="1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O64" i="2" s="1"/>
  <c r="N64" i="2"/>
  <c r="A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N53" i="2"/>
  <c r="P52" i="2"/>
  <c r="T52" i="2"/>
  <c r="V52" i="2"/>
  <c r="X52" i="2"/>
  <c r="Z52" i="2"/>
  <c r="AB52" i="2"/>
  <c r="AD52" i="2"/>
  <c r="N52" i="2"/>
  <c r="AN48" i="2"/>
  <c r="AN47" i="2" s="1"/>
  <c r="O48" i="2"/>
  <c r="O47" i="2" s="1"/>
  <c r="P48" i="2"/>
  <c r="Q48" i="2"/>
  <c r="Q47" i="2" s="1"/>
  <c r="R48" i="2"/>
  <c r="S48" i="2"/>
  <c r="S47" i="2" s="1"/>
  <c r="T48" i="2"/>
  <c r="U48" i="2"/>
  <c r="U47" i="2" s="1"/>
  <c r="V48" i="2"/>
  <c r="W48" i="2"/>
  <c r="W47" i="2" s="1"/>
  <c r="X48" i="2"/>
  <c r="Y48" i="2"/>
  <c r="Y47" i="2" s="1"/>
  <c r="Z48" i="2"/>
  <c r="AA48" i="2"/>
  <c r="AA47" i="2" s="1"/>
  <c r="AB48" i="2"/>
  <c r="AC48" i="2"/>
  <c r="AC47" i="2" s="1"/>
  <c r="AD48" i="2"/>
  <c r="AE48" i="2"/>
  <c r="AE47" i="2" s="1"/>
  <c r="N48" i="2"/>
  <c r="P47" i="2"/>
  <c r="R47" i="2"/>
  <c r="T47" i="2"/>
  <c r="V47" i="2"/>
  <c r="X47" i="2"/>
  <c r="Z47" i="2"/>
  <c r="AB47" i="2"/>
  <c r="AD47" i="2"/>
  <c r="N47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O39" i="2" s="1"/>
  <c r="N39" i="2"/>
  <c r="A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N37" i="2"/>
  <c r="A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N35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O24" i="2" s="1"/>
  <c r="N24" i="2"/>
  <c r="AJ24" i="2" s="1"/>
  <c r="A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N22" i="2"/>
  <c r="A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N9" i="2"/>
  <c r="N8" i="2" s="1"/>
  <c r="P8" i="2"/>
  <c r="R8" i="2"/>
  <c r="T8" i="2"/>
  <c r="V8" i="2"/>
  <c r="X8" i="2"/>
  <c r="Z8" i="2"/>
  <c r="AB8" i="2"/>
  <c r="AD8" i="2"/>
  <c r="AO10" i="2"/>
  <c r="AO11" i="2"/>
  <c r="AO12" i="2"/>
  <c r="AO13" i="2"/>
  <c r="AO14" i="2"/>
  <c r="AO15" i="2"/>
  <c r="AO16" i="2"/>
  <c r="AO17" i="2"/>
  <c r="AO18" i="2"/>
  <c r="AO20" i="2"/>
  <c r="AO21" i="2"/>
  <c r="AO22" i="2"/>
  <c r="AO23" i="2"/>
  <c r="AO25" i="2"/>
  <c r="AO26" i="2"/>
  <c r="AO27" i="2"/>
  <c r="AO28" i="2"/>
  <c r="AO29" i="2"/>
  <c r="AO30" i="2"/>
  <c r="AO31" i="2"/>
  <c r="AO32" i="2"/>
  <c r="AO33" i="2"/>
  <c r="AO35" i="2"/>
  <c r="AO36" i="2"/>
  <c r="AO38" i="2"/>
  <c r="AO40" i="2"/>
  <c r="AO41" i="2"/>
  <c r="AO44" i="2"/>
  <c r="AO45" i="2"/>
  <c r="AO49" i="2"/>
  <c r="AO50" i="2"/>
  <c r="AO51" i="2"/>
  <c r="AO54" i="2"/>
  <c r="AO55" i="2"/>
  <c r="AO56" i="2"/>
  <c r="AO57" i="2"/>
  <c r="AO58" i="2"/>
  <c r="AO59" i="2"/>
  <c r="AO60" i="2"/>
  <c r="AO62" i="2"/>
  <c r="AO63" i="2"/>
  <c r="AO65" i="2"/>
  <c r="AO68" i="2"/>
  <c r="AO69" i="2"/>
  <c r="AO70" i="2"/>
  <c r="AO72" i="2"/>
  <c r="AO73" i="2"/>
  <c r="AO75" i="2"/>
  <c r="AO77" i="2"/>
  <c r="AO78" i="2"/>
  <c r="AO81" i="2"/>
  <c r="AO82" i="2"/>
  <c r="AO84" i="2"/>
  <c r="AO86" i="2"/>
  <c r="AO87" i="2"/>
  <c r="AO88" i="2"/>
  <c r="AO91" i="2"/>
  <c r="AO92" i="2"/>
  <c r="AO95" i="2"/>
  <c r="AO96" i="2"/>
  <c r="AO97" i="2"/>
  <c r="AO98" i="2"/>
  <c r="AO99" i="2"/>
  <c r="AO100" i="2"/>
  <c r="AO102" i="2"/>
  <c r="AO103" i="2"/>
  <c r="AO104" i="2"/>
  <c r="AO105" i="2"/>
  <c r="AO106" i="2"/>
  <c r="AO108" i="2"/>
  <c r="AO110" i="2"/>
  <c r="AO114" i="2"/>
  <c r="AO115" i="2"/>
  <c r="AO117" i="2"/>
  <c r="AO118" i="2"/>
  <c r="AO121" i="2"/>
  <c r="AO123" i="2"/>
  <c r="AO127" i="2"/>
  <c r="AO128" i="2"/>
  <c r="AO130" i="2"/>
  <c r="AO131" i="2"/>
  <c r="AO132" i="2"/>
  <c r="AO134" i="2"/>
  <c r="AO135" i="2"/>
  <c r="AO136" i="2"/>
  <c r="AO137" i="2"/>
  <c r="AO138" i="2"/>
  <c r="AO139" i="2"/>
  <c r="AO140" i="2"/>
  <c r="AO141" i="2"/>
  <c r="AO142" i="2"/>
  <c r="AO143" i="2"/>
  <c r="AO144" i="2"/>
  <c r="AO146" i="2"/>
  <c r="AO149" i="2"/>
  <c r="AO150" i="2"/>
  <c r="AO151" i="2"/>
  <c r="AO152" i="2"/>
  <c r="AO153" i="2"/>
  <c r="AO154" i="2"/>
  <c r="AO155" i="2"/>
  <c r="AO156" i="2"/>
  <c r="AO157" i="2"/>
  <c r="AO159" i="2"/>
  <c r="AO161" i="2"/>
  <c r="AO162" i="2"/>
  <c r="AO164" i="2"/>
  <c r="AO165" i="2"/>
  <c r="AO166" i="2"/>
  <c r="AO168" i="2"/>
  <c r="AO169" i="2"/>
  <c r="AO170" i="2"/>
  <c r="AO172" i="2"/>
  <c r="AO173" i="2"/>
  <c r="AO176" i="2"/>
  <c r="AO177" i="2"/>
  <c r="AO178" i="2"/>
  <c r="AO179" i="2"/>
  <c r="AO180" i="2"/>
  <c r="AO181" i="2"/>
  <c r="AO183" i="2"/>
  <c r="AO184" i="2"/>
  <c r="AO185" i="2"/>
  <c r="AO188" i="2"/>
  <c r="AO190" i="2"/>
  <c r="AJ10" i="2"/>
  <c r="AJ11" i="2"/>
  <c r="AJ12" i="2"/>
  <c r="AJ13" i="2"/>
  <c r="AJ14" i="2"/>
  <c r="AJ15" i="2"/>
  <c r="AJ16" i="2"/>
  <c r="AJ17" i="2"/>
  <c r="AJ18" i="2"/>
  <c r="AJ20" i="2"/>
  <c r="AJ21" i="2"/>
  <c r="AJ23" i="2"/>
  <c r="AJ25" i="2"/>
  <c r="AJ26" i="2"/>
  <c r="AJ27" i="2"/>
  <c r="AJ28" i="2"/>
  <c r="AJ29" i="2"/>
  <c r="AJ30" i="2"/>
  <c r="AJ31" i="2"/>
  <c r="AJ32" i="2"/>
  <c r="AJ33" i="2"/>
  <c r="AJ35" i="2"/>
  <c r="AJ36" i="2"/>
  <c r="AJ37" i="2"/>
  <c r="AJ38" i="2"/>
  <c r="AJ39" i="2"/>
  <c r="AJ40" i="2"/>
  <c r="AJ41" i="2"/>
  <c r="AJ44" i="2"/>
  <c r="AJ45" i="2"/>
  <c r="AJ49" i="2"/>
  <c r="AJ50" i="2"/>
  <c r="AJ51" i="2"/>
  <c r="AJ54" i="2"/>
  <c r="AJ55" i="2"/>
  <c r="AJ56" i="2"/>
  <c r="AJ57" i="2"/>
  <c r="AJ58" i="2"/>
  <c r="AJ59" i="2"/>
  <c r="AJ60" i="2"/>
  <c r="AJ62" i="2"/>
  <c r="AJ63" i="2"/>
  <c r="AJ64" i="2"/>
  <c r="AJ65" i="2"/>
  <c r="AJ66" i="2"/>
  <c r="AJ68" i="2"/>
  <c r="AJ69" i="2"/>
  <c r="AJ70" i="2"/>
  <c r="AJ72" i="2"/>
  <c r="AJ73" i="2"/>
  <c r="AJ75" i="2"/>
  <c r="AJ77" i="2"/>
  <c r="AJ78" i="2"/>
  <c r="AJ81" i="2"/>
  <c r="AJ82" i="2"/>
  <c r="AJ83" i="2"/>
  <c r="AJ84" i="2"/>
  <c r="AJ86" i="2"/>
  <c r="AJ87" i="2"/>
  <c r="AJ88" i="2"/>
  <c r="AJ91" i="2"/>
  <c r="AJ92" i="2"/>
  <c r="AJ93" i="2"/>
  <c r="AJ95" i="2"/>
  <c r="AJ96" i="2"/>
  <c r="AJ97" i="2"/>
  <c r="AJ98" i="2"/>
  <c r="AJ99" i="2"/>
  <c r="AJ100" i="2"/>
  <c r="AJ103" i="2"/>
  <c r="AJ104" i="2"/>
  <c r="AJ105" i="2"/>
  <c r="AJ106" i="2"/>
  <c r="AJ108" i="2"/>
  <c r="AJ110" i="2"/>
  <c r="AJ114" i="2"/>
  <c r="AJ115" i="2"/>
  <c r="AJ118" i="2"/>
  <c r="AJ119" i="2"/>
  <c r="AJ121" i="2"/>
  <c r="AJ122" i="2"/>
  <c r="AJ123" i="2"/>
  <c r="AJ127" i="2"/>
  <c r="AJ128" i="2"/>
  <c r="AJ130" i="2"/>
  <c r="AJ131" i="2"/>
  <c r="AJ132" i="2"/>
  <c r="AJ134" i="2"/>
  <c r="AJ135" i="2"/>
  <c r="AJ136" i="2"/>
  <c r="AJ137" i="2"/>
  <c r="AJ138" i="2"/>
  <c r="AJ139" i="2"/>
  <c r="AJ140" i="2"/>
  <c r="AJ141" i="2"/>
  <c r="AJ142" i="2"/>
  <c r="AJ143" i="2"/>
  <c r="AJ144" i="2"/>
  <c r="AJ146" i="2"/>
  <c r="AJ149" i="2"/>
  <c r="AJ150" i="2"/>
  <c r="AJ151" i="2"/>
  <c r="AJ152" i="2"/>
  <c r="AJ153" i="2"/>
  <c r="AJ154" i="2"/>
  <c r="AJ155" i="2"/>
  <c r="AJ156" i="2"/>
  <c r="AJ157" i="2"/>
  <c r="AJ159" i="2"/>
  <c r="AJ161" i="2"/>
  <c r="AJ162" i="2"/>
  <c r="AJ164" i="2"/>
  <c r="AJ165" i="2"/>
  <c r="AJ166" i="2"/>
  <c r="AJ168" i="2"/>
  <c r="AJ169" i="2"/>
  <c r="AJ170" i="2"/>
  <c r="AJ172" i="2"/>
  <c r="AJ173" i="2"/>
  <c r="AJ175" i="2"/>
  <c r="AJ176" i="2"/>
  <c r="AJ178" i="2"/>
  <c r="AJ179" i="2"/>
  <c r="AJ180" i="2"/>
  <c r="AJ181" i="2"/>
  <c r="AJ183" i="2"/>
  <c r="AJ184" i="2"/>
  <c r="AJ185" i="2"/>
  <c r="AJ187" i="2"/>
  <c r="AJ188" i="2"/>
  <c r="AJ190" i="2"/>
  <c r="AO187" i="2" l="1"/>
  <c r="AC147" i="2"/>
  <c r="Y147" i="2"/>
  <c r="U147" i="2"/>
  <c r="Q147" i="2"/>
  <c r="AO160" i="2"/>
  <c r="AO148" i="2"/>
  <c r="N147" i="2"/>
  <c r="AJ147" i="2" s="1"/>
  <c r="AE116" i="2"/>
  <c r="AE89" i="2"/>
  <c r="AC89" i="2"/>
  <c r="AA89" i="2"/>
  <c r="Y89" i="2"/>
  <c r="W89" i="2"/>
  <c r="U89" i="2"/>
  <c r="S89" i="2"/>
  <c r="Q89" i="2"/>
  <c r="O89" i="2"/>
  <c r="AJ102" i="2"/>
  <c r="AJ90" i="2"/>
  <c r="AJ53" i="2"/>
  <c r="AJ148" i="2"/>
  <c r="AJ133" i="2"/>
  <c r="AO119" i="2"/>
  <c r="AJ48" i="2"/>
  <c r="AO48" i="2"/>
  <c r="AJ160" i="2"/>
  <c r="N116" i="2"/>
  <c r="N89" i="2"/>
  <c r="AJ89" i="2" s="1"/>
  <c r="AJ80" i="2"/>
  <c r="AJ9" i="2"/>
  <c r="AO126" i="2"/>
  <c r="AN174" i="2"/>
  <c r="AO186" i="2"/>
  <c r="AJ186" i="2"/>
  <c r="N174" i="2"/>
  <c r="AD147" i="2"/>
  <c r="AB147" i="2"/>
  <c r="Z147" i="2"/>
  <c r="X147" i="2"/>
  <c r="X191" i="2" s="1"/>
  <c r="V147" i="2"/>
  <c r="T147" i="2"/>
  <c r="T191" i="2" s="1"/>
  <c r="R147" i="2"/>
  <c r="P147" i="2"/>
  <c r="P191" i="2" s="1"/>
  <c r="AJ126" i="2"/>
  <c r="AO113" i="2"/>
  <c r="AJ113" i="2"/>
  <c r="AB191" i="2"/>
  <c r="AD191" i="2"/>
  <c r="Z191" i="2"/>
  <c r="V191" i="2"/>
  <c r="AO93" i="2"/>
  <c r="R191" i="2"/>
  <c r="AE52" i="2"/>
  <c r="AJ52" i="2" s="1"/>
  <c r="AO66" i="2"/>
  <c r="AE79" i="2"/>
  <c r="AO83" i="2"/>
  <c r="AO71" i="2"/>
  <c r="AE174" i="2"/>
  <c r="AC174" i="2"/>
  <c r="AA174" i="2"/>
  <c r="Y174" i="2"/>
  <c r="W174" i="2"/>
  <c r="U174" i="2"/>
  <c r="S174" i="2"/>
  <c r="Q174" i="2"/>
  <c r="O174" i="2"/>
  <c r="AN147" i="2"/>
  <c r="AO147" i="2" s="1"/>
  <c r="AN116" i="2"/>
  <c r="AO89" i="2"/>
  <c r="AO90" i="2"/>
  <c r="AN79" i="2"/>
  <c r="AO79" i="2" s="1"/>
  <c r="AJ79" i="2"/>
  <c r="AO80" i="2"/>
  <c r="AN52" i="2"/>
  <c r="AC52" i="2"/>
  <c r="AA52" i="2"/>
  <c r="Y52" i="2"/>
  <c r="W52" i="2"/>
  <c r="U52" i="2"/>
  <c r="S52" i="2"/>
  <c r="Q52" i="2"/>
  <c r="O52" i="2"/>
  <c r="AO53" i="2"/>
  <c r="AO47" i="2"/>
  <c r="AJ47" i="2"/>
  <c r="AO37" i="2"/>
  <c r="AE8" i="2"/>
  <c r="AC8" i="2"/>
  <c r="AA8" i="2"/>
  <c r="Y8" i="2"/>
  <c r="W8" i="2"/>
  <c r="U8" i="2"/>
  <c r="S8" i="2"/>
  <c r="Q8" i="2"/>
  <c r="O8" i="2"/>
  <c r="AN8" i="2"/>
  <c r="AJ8" i="2"/>
  <c r="AJ22" i="2"/>
  <c r="AO9" i="2"/>
  <c r="N191" i="2" l="1"/>
  <c r="AJ116" i="2"/>
  <c r="AO174" i="2"/>
  <c r="Q191" i="2"/>
  <c r="U191" i="2"/>
  <c r="Y191" i="2"/>
  <c r="AC191" i="2"/>
  <c r="O191" i="2"/>
  <c r="S191" i="2"/>
  <c r="W191" i="2"/>
  <c r="AA191" i="2"/>
  <c r="AE191" i="2"/>
  <c r="AO116" i="2"/>
  <c r="AN191" i="2"/>
  <c r="AJ174" i="2"/>
  <c r="AO52" i="2"/>
  <c r="AO8" i="2"/>
  <c r="AJ191" i="2" l="1"/>
  <c r="AO191" i="2"/>
</calcChain>
</file>

<file path=xl/sharedStrings.xml><?xml version="1.0" encoding="utf-8"?>
<sst xmlns="http://schemas.openxmlformats.org/spreadsheetml/2006/main" count="1064" uniqueCount="155">
  <si>
    <t xml:space="preserve">                       2. РАСХОД</t>
  </si>
  <si>
    <t>Единица измерения: руб.</t>
  </si>
  <si>
    <t>Наименование показателя</t>
  </si>
  <si>
    <t/>
  </si>
  <si>
    <t>Разд.</t>
  </si>
  <si>
    <t>КОСГУ</t>
  </si>
  <si>
    <t>Уточненная роспись/план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</si>
  <si>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</si>
  <si>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</si>
  <si>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</si>
  <si>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</si>
  <si>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</si>
  <si>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</si>
  <si>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Заработная плата</t>
  </si>
  <si>
    <t>211</t>
  </si>
  <si>
    <t xml:space="preserve">        Прочие несоциальные выплаты персоналу в денежной форме</t>
  </si>
  <si>
    <t>212</t>
  </si>
  <si>
    <t xml:space="preserve">        Начисления на выплаты по оплате труда</t>
  </si>
  <si>
    <t>213</t>
  </si>
  <si>
    <t xml:space="preserve">        Услуги связи</t>
  </si>
  <si>
    <t>221</t>
  </si>
  <si>
    <t xml:space="preserve">        Коммунальные услуги</t>
  </si>
  <si>
    <t>223</t>
  </si>
  <si>
    <t xml:space="preserve">        Работы, услуги по содержанию имущества</t>
  </si>
  <si>
    <t>225</t>
  </si>
  <si>
    <t xml:space="preserve">        Прочие работы, услуги</t>
  </si>
  <si>
    <t>226</t>
  </si>
  <si>
    <t xml:space="preserve">        Социальные пособия и компенсации персоналу в денежной форме</t>
  </si>
  <si>
    <t>266</t>
  </si>
  <si>
    <t xml:space="preserve">        Налоги, пошлины и сборы</t>
  </si>
  <si>
    <t>291</t>
  </si>
  <si>
    <t xml:space="preserve">        Увеличение стоимости основных средств</t>
  </si>
  <si>
    <t>310</t>
  </si>
  <si>
    <t xml:space="preserve">        Увеличение стоимости прочих оборотных запасов (материалов)</t>
  </si>
  <si>
    <t>346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</si>
  <si>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</si>
  <si>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</si>
  <si>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</si>
  <si>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</si>
  <si>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</si>
  <si>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</si>
  <si>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  Иные выплаты текущего характера организациям</t>
  </si>
  <si>
    <t>297</t>
  </si>
  <si>
    <t xml:space="preserve">      Резервные фонды</t>
  </si>
  <si>
    <t>0111</t>
  </si>
  <si>
    <t xml:space="preserve">        Иные выплаты текущего характера физическим лицам</t>
  </si>
  <si>
    <t>296</t>
  </si>
  <si>
    <t xml:space="preserve">      Другие общегосударственные вопросы</t>
  </si>
  <si>
    <t>0113</t>
  </si>
  <si>
    <t xml:space="preserve">        Безвозмездные перечисления государственным (муниципальным) бюджетным и автономным учреждениям</t>
  </si>
  <si>
    <t>241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</si>
  <si>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</si>
  <si>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</si>
  <si>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</si>
  <si>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</si>
  <si>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</si>
  <si>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</si>
  <si>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</si>
  <si>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</si>
  <si>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Увеличение стоимости прочих материальных запасов однократного применения</t>
  </si>
  <si>
    <t>349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</si>
  <si>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</si>
  <si>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</si>
  <si>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</si>
  <si>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</si>
  <si>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  Страхование</t>
  </si>
  <si>
    <t>227</t>
  </si>
  <si>
    <t xml:space="preserve">        Увеличение стоимости горюче-смазочных материалов</t>
  </si>
  <si>
    <t>343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</si>
  <si>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</si>
  <si>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</si>
  <si>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</si>
  <si>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</si>
  <si>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</si>
  <si>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</si>
  <si>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</si>
  <si>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</si>
  <si>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</si>
  <si>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</si>
  <si>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</si>
  <si>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</si>
  <si>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</si>
  <si>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</si>
  <si>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</si>
  <si>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</si>
  <si>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  Услуги, работы для целей капитальных вложений</t>
  </si>
  <si>
    <t>228</t>
  </si>
  <si>
    <t xml:space="preserve">      Благоустройство</t>
  </si>
  <si>
    <t>0503</t>
  </si>
  <si>
    <t xml:space="preserve">        Транспортные услуги</t>
  </si>
  <si>
    <t>222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</si>
  <si>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</si>
  <si>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</si>
  <si>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</si>
  <si>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</si>
  <si>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</si>
  <si>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</si>
  <si>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</si>
  <si>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</si>
  <si>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</si>
  <si>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</si>
  <si>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</si>
  <si>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</si>
  <si>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</si>
  <si>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</si>
  <si>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  Пособия по социальной помощи населению в натуральной форме</t>
  </si>
  <si>
    <t>263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</si>
  <si>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</si>
  <si>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</si>
  <si>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</si>
  <si>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</si>
  <si>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</si>
  <si>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</si>
  <si>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</si>
  <si>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</si>
  <si>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    Увеличение стоимости продуктов питания</t>
  </si>
  <si>
    <t>342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</si>
  <si>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</si>
  <si>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</si>
  <si>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</si>
  <si>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</si>
  <si>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Пенсии, пособия, выплачиваемые работодателями, нанимателями бывшим работникам</t>
  </si>
  <si>
    <t>264</t>
  </si>
  <si>
    <t xml:space="preserve">      Социальное обеспечение населения</t>
  </si>
  <si>
    <t>1003</t>
  </si>
  <si>
    <t xml:space="preserve">        Пособия по социальной помощи населению в денежной форме</t>
  </si>
  <si>
    <t>262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</si>
  <si>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</si>
  <si>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</si>
  <si>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</si>
  <si>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</si>
  <si>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</si>
  <si>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</si>
  <si>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Другие вопросы в области физической культуры и спорта</t>
  </si>
  <si>
    <t>1105</t>
  </si>
  <si>
    <t>ВСЕГО РАСХОДОВ:</t>
  </si>
  <si>
    <t>% исполнения</t>
  </si>
  <si>
    <t xml:space="preserve">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</si>
  <si>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295</t>
  </si>
  <si>
    <t xml:space="preserve">        Другие экономические санкции</t>
  </si>
  <si>
    <t>352</t>
  </si>
  <si>
    <t xml:space="preserve">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</si>
  <si>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0705</t>
  </si>
  <si>
    <t xml:space="preserve">      Прочие работы, услуги</t>
  </si>
  <si>
    <t xml:space="preserve">       Профессиональная подготовка, переподгтовка и повышение квалификации</t>
  </si>
  <si>
    <t>345</t>
  </si>
  <si>
    <t xml:space="preserve">        Увеличение стоимости мягкого инвентаря</t>
  </si>
  <si>
    <t>344</t>
  </si>
  <si>
    <t>0505</t>
  </si>
  <si>
    <t xml:space="preserve">        Увеличение стоимости строительных материалов</t>
  </si>
  <si>
    <t xml:space="preserve">      Другие вопросы в области жилищно-коммунального хозяйства</t>
  </si>
  <si>
    <t>за период с 01.01.2020г. по 30.06.2020г.</t>
  </si>
  <si>
    <t>Исполнение на 01.07.2019</t>
  </si>
  <si>
    <t>Темп роста 01.07.2020/01.07.2019</t>
  </si>
  <si>
    <t>Касс. 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</si>
</sst>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 Cyr"/>
    </font>
    <font>
      <b/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97">
    <xf numFmtId="0" fontId="0" fillId="0" borderId="0" xfId="0"/>
    <xf numFmtId="0" fontId="1" fillId="5" borderId="1" xfId="2" applyNumberFormat="1" applyFont="1" applyFill="1" applyProtection="1"/>
    <xf numFmtId="0" fontId="0" fillId="5" borderId="0" xfId="0" applyFont="1" applyFill="1" applyProtection="1">
      <protection locked="0"/>
    </xf>
    <xf numFmtId="0" fontId="6" fillId="5" borderId="1" xfId="3" applyNumberFormat="1" applyFont="1" applyFill="1" applyProtection="1">
      <alignment horizontal="center" wrapText="1"/>
    </xf>
    <xf numFmtId="0" fontId="6" fillId="5" borderId="1" xfId="4" applyNumberFormat="1" applyFont="1" applyFill="1" applyProtection="1">
      <alignment horizontal="center"/>
    </xf>
    <xf numFmtId="0" fontId="1" fillId="5" borderId="2" xfId="30" applyNumberFormat="1" applyFont="1" applyFill="1" applyProtection="1">
      <alignment vertical="top" wrapText="1"/>
    </xf>
    <xf numFmtId="1" fontId="1" fillId="5" borderId="2" xfId="31" applyNumberFormat="1" applyFont="1" applyFill="1" applyProtection="1">
      <alignment horizontal="center" vertical="top" shrinkToFit="1"/>
    </xf>
    <xf numFmtId="4" fontId="1" fillId="5" borderId="2" xfId="32" applyNumberFormat="1" applyFont="1" applyFill="1" applyProtection="1">
      <alignment horizontal="right" vertical="top" shrinkToFit="1"/>
    </xf>
    <xf numFmtId="10" fontId="1" fillId="5" borderId="2" xfId="33" applyNumberFormat="1" applyFont="1" applyFill="1" applyProtection="1">
      <alignment horizontal="right" vertical="top" shrinkToFit="1"/>
    </xf>
    <xf numFmtId="0" fontId="1" fillId="5" borderId="1" xfId="37" applyNumberFormat="1" applyFont="1" applyFill="1" applyProtection="1">
      <alignment horizontal="left" wrapText="1"/>
    </xf>
    <xf numFmtId="4" fontId="1" fillId="5" borderId="4" xfId="32" applyNumberFormat="1" applyFont="1" applyFill="1" applyBorder="1" applyProtection="1">
      <alignment horizontal="right" vertical="top" shrinkToFit="1"/>
    </xf>
    <xf numFmtId="4" fontId="1" fillId="5" borderId="3" xfId="2" applyNumberFormat="1" applyFont="1" applyFill="1" applyBorder="1" applyAlignment="1" applyProtection="1">
      <alignment vertical="top" wrapText="1"/>
    </xf>
    <xf numFmtId="10" fontId="0" fillId="5" borderId="3" xfId="0" applyNumberFormat="1" applyFont="1" applyFill="1" applyBorder="1" applyAlignment="1" applyProtection="1">
      <alignment vertical="top" wrapText="1"/>
      <protection locked="0"/>
    </xf>
    <xf numFmtId="0" fontId="3" fillId="5" borderId="2" xfId="29" applyNumberFormat="1" applyFont="1" applyFill="1" applyProtection="1">
      <alignment horizontal="center" vertical="center" wrapText="1"/>
    </xf>
    <xf numFmtId="0" fontId="3" fillId="5" borderId="2" xfId="30" applyNumberFormat="1" applyFont="1" applyFill="1" applyProtection="1">
      <alignment vertical="top" wrapText="1"/>
    </xf>
    <xf numFmtId="1" fontId="3" fillId="5" borderId="2" xfId="31" applyNumberFormat="1" applyFont="1" applyFill="1" applyProtection="1">
      <alignment horizontal="center" vertical="top" shrinkToFit="1"/>
    </xf>
    <xf numFmtId="4" fontId="3" fillId="5" borderId="2" xfId="32" applyNumberFormat="1" applyFont="1" applyFill="1" applyProtection="1">
      <alignment horizontal="right" vertical="top" shrinkToFit="1"/>
    </xf>
    <xf numFmtId="10" fontId="3" fillId="5" borderId="2" xfId="33" applyNumberFormat="1" applyFont="1" applyFill="1" applyProtection="1">
      <alignment horizontal="right" vertical="top" shrinkToFit="1"/>
    </xf>
    <xf numFmtId="4" fontId="3" fillId="5" borderId="4" xfId="32" applyNumberFormat="1" applyFont="1" applyFill="1" applyBorder="1" applyProtection="1">
      <alignment horizontal="right" vertical="top" shrinkToFit="1"/>
    </xf>
    <xf numFmtId="4" fontId="3" fillId="5" borderId="3" xfId="2" applyNumberFormat="1" applyFont="1" applyFill="1" applyBorder="1" applyAlignment="1" applyProtection="1">
      <alignment vertical="top" wrapText="1"/>
    </xf>
    <xf numFmtId="10" fontId="5" fillId="5" borderId="3" xfId="0" applyNumberFormat="1" applyFont="1" applyFill="1" applyBorder="1" applyAlignment="1" applyProtection="1">
      <alignment vertical="top" wrapText="1"/>
      <protection locked="0"/>
    </xf>
    <xf numFmtId="4" fontId="3" fillId="5" borderId="2" xfId="35" applyNumberFormat="1" applyFont="1" applyFill="1" applyProtection="1">
      <alignment horizontal="right" vertical="top" shrinkToFit="1"/>
    </xf>
    <xf numFmtId="10" fontId="3" fillId="5" borderId="2" xfId="36" applyNumberFormat="1" applyFont="1" applyFill="1" applyProtection="1">
      <alignment horizontal="right" vertical="top" shrinkToFit="1"/>
    </xf>
    <xf numFmtId="4" fontId="3" fillId="5" borderId="4" xfId="35" applyNumberFormat="1" applyFont="1" applyFill="1" applyBorder="1" applyProtection="1">
      <alignment horizontal="right" vertical="top" shrinkToFit="1"/>
    </xf>
    <xf numFmtId="49" fontId="1" fillId="5" borderId="2" xfId="31" applyNumberFormat="1" applyFont="1" applyFill="1" applyProtection="1">
      <alignment horizontal="center" vertical="top" shrinkToFit="1"/>
    </xf>
    <xf numFmtId="4" fontId="1" fillId="5" borderId="1" xfId="2" applyNumberFormat="1" applyFont="1" applyFill="1" applyBorder="1" applyAlignment="1" applyProtection="1">
      <alignment vertical="top" wrapText="1"/>
    </xf>
    <xf numFmtId="49" fontId="3" fillId="5" borderId="2" xfId="31" applyNumberFormat="1" applyFont="1" applyFill="1" applyProtection="1">
      <alignment horizontal="center" vertical="top" shrinkToFit="1"/>
    </xf>
    <xf numFmtId="4" fontId="3" fillId="5" borderId="7" xfId="32" applyNumberFormat="1" applyFont="1" applyFill="1" applyBorder="1" applyProtection="1">
      <alignment horizontal="right" vertical="top" shrinkToFit="1"/>
    </xf>
    <xf numFmtId="0" fontId="1" fillId="0" borderId="2" xfId="30" applyNumberFormat="1" applyFont="1" applyFill="1" applyProtection="1">
      <alignment vertical="top" wrapText="1"/>
    </xf>
    <xf numFmtId="49" fontId="3" fillId="5" borderId="5" xfId="2" applyNumberFormat="1" applyFont="1" applyFill="1" applyBorder="1" applyAlignment="1" applyProtection="1">
      <alignment horizontal="center" vertical="center" wrapText="1"/>
    </xf>
    <xf numFmtId="49" fontId="3" fillId="5" borderId="6" xfId="2" applyNumberFormat="1" applyFont="1" applyFill="1" applyBorder="1" applyAlignment="1" applyProtection="1">
      <alignment horizontal="center" vertical="center" wrapText="1"/>
    </xf>
    <xf numFmtId="4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14" applyNumberFormat="1" applyFont="1" applyFill="1" applyProtection="1">
      <alignment horizontal="center" vertical="center" wrapText="1"/>
    </xf>
    <xf numFmtId="0" fontId="3" fillId="5" borderId="2" xfId="14" applyFont="1" applyFill="1">
      <alignment horizontal="center" vertical="center" wrapText="1"/>
    </xf>
    <xf numFmtId="0" fontId="3" fillId="5" borderId="2" xfId="15" applyNumberFormat="1" applyFont="1" applyFill="1" applyProtection="1">
      <alignment horizontal="center" vertical="center" wrapText="1"/>
    </xf>
    <xf numFmtId="0" fontId="3" fillId="5" borderId="2" xfId="15" applyFont="1" applyFill="1">
      <alignment horizontal="center" vertical="center" wrapText="1"/>
    </xf>
    <xf numFmtId="0" fontId="3" fillId="5" borderId="2" xfId="16" applyNumberFormat="1" applyFont="1" applyFill="1" applyProtection="1">
      <alignment horizontal="center" vertical="center" wrapText="1"/>
    </xf>
    <xf numFmtId="0" fontId="3" fillId="5" borderId="2" xfId="16" applyFont="1" applyFill="1">
      <alignment horizontal="center" vertical="center" wrapText="1"/>
    </xf>
    <xf numFmtId="0" fontId="3" fillId="5" borderId="2" xfId="17" applyNumberFormat="1" applyFont="1" applyFill="1" applyProtection="1">
      <alignment horizontal="center" vertical="center" wrapText="1"/>
    </xf>
    <xf numFmtId="0" fontId="3" fillId="5" borderId="2" xfId="17" applyFont="1" applyFill="1">
      <alignment horizontal="center" vertical="center" wrapText="1"/>
    </xf>
    <xf numFmtId="0" fontId="3" fillId="5" borderId="2" xfId="18" applyNumberFormat="1" applyFont="1" applyFill="1" applyProtection="1">
      <alignment horizontal="center" vertical="center" wrapText="1"/>
    </xf>
    <xf numFmtId="0" fontId="3" fillId="5" borderId="2" xfId="18" applyFont="1" applyFill="1">
      <alignment horizontal="center" vertical="center" wrapText="1"/>
    </xf>
    <xf numFmtId="0" fontId="3" fillId="5" borderId="2" xfId="29" applyNumberFormat="1" applyFont="1" applyFill="1" applyAlignment="1" applyProtection="1">
      <alignment horizontal="center" vertical="center" wrapText="1"/>
    </xf>
    <xf numFmtId="0" fontId="3" fillId="5" borderId="2" xfId="29" applyFont="1" applyFill="1" applyAlignment="1">
      <alignment horizontal="center" vertical="center" wrapText="1"/>
    </xf>
    <xf numFmtId="0" fontId="3" fillId="5" borderId="4" xfId="29" applyNumberFormat="1" applyFont="1" applyFill="1" applyBorder="1" applyAlignment="1" applyProtection="1">
      <alignment horizontal="center" vertical="center" wrapText="1"/>
    </xf>
    <xf numFmtId="0" fontId="3" fillId="5" borderId="4" xfId="29" applyFont="1" applyFill="1" applyBorder="1" applyAlignment="1">
      <alignment horizontal="center" vertical="center" wrapText="1"/>
    </xf>
    <xf numFmtId="0" fontId="3" fillId="5" borderId="2" xfId="29" applyNumberFormat="1" applyFont="1" applyFill="1" applyProtection="1">
      <alignment horizontal="center" vertical="center" wrapText="1"/>
    </xf>
    <xf numFmtId="0" fontId="3" fillId="5" borderId="2" xfId="29" applyFont="1" applyFill="1">
      <alignment horizontal="center" vertical="center" wrapText="1"/>
    </xf>
    <xf numFmtId="0" fontId="1" fillId="5" borderId="1" xfId="37" applyNumberFormat="1" applyFont="1" applyFill="1" applyProtection="1">
      <alignment horizontal="left" wrapText="1"/>
    </xf>
    <xf numFmtId="0" fontId="1" fillId="5" borderId="1" xfId="37" applyFont="1" applyFill="1">
      <alignment horizontal="left" wrapText="1"/>
    </xf>
    <xf numFmtId="0" fontId="3" fillId="5" borderId="2" xfId="34" applyNumberFormat="1" applyFont="1" applyFill="1" applyProtection="1">
      <alignment horizontal="left"/>
    </xf>
    <xf numFmtId="0" fontId="3" fillId="5" borderId="2" xfId="34" applyFont="1" applyFill="1">
      <alignment horizontal="left"/>
    </xf>
    <xf numFmtId="0" fontId="3" fillId="5" borderId="2" xfId="21" applyNumberFormat="1" applyFont="1" applyFill="1" applyProtection="1">
      <alignment horizontal="center" vertical="center" wrapText="1"/>
    </xf>
    <xf numFmtId="0" fontId="3" fillId="5" borderId="2" xfId="21" applyFont="1" applyFill="1">
      <alignment horizontal="center" vertical="center" wrapText="1"/>
    </xf>
    <xf numFmtId="0" fontId="3" fillId="5" borderId="2" xfId="22" applyNumberFormat="1" applyFont="1" applyFill="1" applyProtection="1">
      <alignment horizontal="center" vertical="center" wrapText="1"/>
    </xf>
    <xf numFmtId="0" fontId="3" fillId="5" borderId="2" xfId="22" applyFont="1" applyFill="1">
      <alignment horizontal="center" vertical="center" wrapText="1"/>
    </xf>
    <xf numFmtId="0" fontId="3" fillId="5" borderId="2" xfId="23" applyNumberFormat="1" applyFont="1" applyFill="1" applyProtection="1">
      <alignment horizontal="center" vertical="center" wrapText="1"/>
    </xf>
    <xf numFmtId="0" fontId="3" fillId="5" borderId="2" xfId="23" applyFont="1" applyFill="1">
      <alignment horizontal="center" vertical="center" wrapText="1"/>
    </xf>
    <xf numFmtId="0" fontId="3" fillId="5" borderId="2" xfId="24" applyNumberFormat="1" applyFont="1" applyFill="1" applyProtection="1">
      <alignment horizontal="center" vertical="center" wrapText="1"/>
    </xf>
    <xf numFmtId="0" fontId="3" fillId="5" borderId="2" xfId="24" applyFont="1" applyFill="1">
      <alignment horizontal="center" vertical="center" wrapText="1"/>
    </xf>
    <xf numFmtId="0" fontId="3" fillId="5" borderId="2" xfId="25" applyNumberFormat="1" applyFont="1" applyFill="1" applyProtection="1">
      <alignment horizontal="center" vertical="center" wrapText="1"/>
    </xf>
    <xf numFmtId="0" fontId="3" fillId="5" borderId="2" xfId="25" applyFont="1" applyFill="1">
      <alignment horizontal="center" vertical="center" wrapText="1"/>
    </xf>
    <xf numFmtId="0" fontId="3" fillId="5" borderId="2" xfId="26" applyNumberFormat="1" applyFont="1" applyFill="1" applyProtection="1">
      <alignment horizontal="center" vertical="center" wrapText="1"/>
    </xf>
    <xf numFmtId="0" fontId="3" fillId="5" borderId="2" xfId="26" applyFont="1" applyFill="1">
      <alignment horizontal="center" vertical="center" wrapText="1"/>
    </xf>
    <xf numFmtId="0" fontId="3" fillId="5" borderId="2" xfId="27" applyNumberFormat="1" applyFont="1" applyFill="1" applyProtection="1">
      <alignment horizontal="center" vertical="center" wrapText="1"/>
    </xf>
    <xf numFmtId="0" fontId="3" fillId="5" borderId="2" xfId="27" applyFont="1" applyFill="1">
      <alignment horizontal="center" vertical="center" wrapText="1"/>
    </xf>
    <xf numFmtId="0" fontId="3" fillId="5" borderId="2" xfId="28" applyNumberFormat="1" applyFont="1" applyFill="1" applyProtection="1">
      <alignment horizontal="center" vertical="center" wrapText="1"/>
    </xf>
    <xf numFmtId="0" fontId="3" fillId="5" borderId="2" xfId="28" applyFont="1" applyFill="1">
      <alignment horizontal="center" vertical="center" wrapText="1"/>
    </xf>
    <xf numFmtId="0" fontId="3" fillId="5" borderId="2" xfId="6" applyNumberFormat="1" applyFont="1" applyFill="1" applyProtection="1">
      <alignment horizontal="center" vertical="center" wrapText="1"/>
    </xf>
    <xf numFmtId="0" fontId="3" fillId="5" borderId="2" xfId="6" applyFont="1" applyFill="1">
      <alignment horizontal="center" vertical="center" wrapText="1"/>
    </xf>
    <xf numFmtId="0" fontId="1" fillId="5" borderId="1" xfId="1" applyNumberFormat="1" applyFont="1" applyFill="1" applyProtection="1">
      <alignment wrapText="1"/>
    </xf>
    <xf numFmtId="0" fontId="1" fillId="5" borderId="1" xfId="1" applyFont="1" applyFill="1">
      <alignment wrapText="1"/>
    </xf>
    <xf numFmtId="0" fontId="7" fillId="5" borderId="1" xfId="3" applyNumberFormat="1" applyFont="1" applyFill="1" applyProtection="1">
      <alignment horizontal="center" wrapText="1"/>
    </xf>
    <xf numFmtId="0" fontId="7" fillId="5" borderId="1" xfId="3" applyFont="1" applyFill="1">
      <alignment horizontal="center" wrapText="1"/>
    </xf>
    <xf numFmtId="0" fontId="7" fillId="5" borderId="1" xfId="4" applyNumberFormat="1" applyFont="1" applyFill="1" applyProtection="1">
      <alignment horizontal="center"/>
    </xf>
    <xf numFmtId="0" fontId="7" fillId="5" borderId="1" xfId="4" applyFont="1" applyFill="1">
      <alignment horizontal="center"/>
    </xf>
    <xf numFmtId="0" fontId="1" fillId="5" borderId="1" xfId="5" applyNumberFormat="1" applyFont="1" applyFill="1" applyProtection="1">
      <alignment horizontal="right"/>
    </xf>
    <xf numFmtId="0" fontId="1" fillId="5" borderId="1" xfId="5" applyFont="1" applyFill="1">
      <alignment horizontal="right"/>
    </xf>
    <xf numFmtId="0" fontId="3" fillId="5" borderId="2" xfId="7" applyNumberFormat="1" applyFont="1" applyFill="1" applyProtection="1">
      <alignment horizontal="center" vertical="center" wrapText="1"/>
    </xf>
    <xf numFmtId="0" fontId="3" fillId="5" borderId="2" xfId="7" applyFont="1" applyFill="1">
      <alignment horizontal="center" vertical="center" wrapText="1"/>
    </xf>
    <xf numFmtId="0" fontId="3" fillId="5" borderId="2" xfId="8" applyNumberFormat="1" applyFont="1" applyFill="1" applyProtection="1">
      <alignment horizontal="center" vertical="center" wrapText="1"/>
    </xf>
    <xf numFmtId="0" fontId="3" fillId="5" borderId="2" xfId="8" applyFont="1" applyFill="1">
      <alignment horizontal="center" vertical="center" wrapText="1"/>
    </xf>
    <xf numFmtId="0" fontId="3" fillId="5" borderId="2" xfId="9" applyNumberFormat="1" applyFont="1" applyFill="1" applyProtection="1">
      <alignment horizontal="center" vertical="center" wrapText="1"/>
    </xf>
    <xf numFmtId="0" fontId="3" fillId="5" borderId="2" xfId="9" applyFont="1" applyFill="1">
      <alignment horizontal="center" vertical="center" wrapText="1"/>
    </xf>
    <xf numFmtId="0" fontId="3" fillId="5" borderId="2" xfId="10" applyNumberFormat="1" applyFont="1" applyFill="1" applyProtection="1">
      <alignment horizontal="center" vertical="center" wrapText="1"/>
    </xf>
    <xf numFmtId="0" fontId="3" fillId="5" borderId="2" xfId="10" applyFont="1" applyFill="1">
      <alignment horizontal="center" vertical="center" wrapText="1"/>
    </xf>
    <xf numFmtId="0" fontId="3" fillId="5" borderId="2" xfId="11" applyNumberFormat="1" applyFont="1" applyFill="1" applyProtection="1">
      <alignment horizontal="center" vertical="center" wrapText="1"/>
    </xf>
    <xf numFmtId="0" fontId="3" fillId="5" borderId="2" xfId="11" applyFont="1" applyFill="1">
      <alignment horizontal="center" vertical="center" wrapText="1"/>
    </xf>
    <xf numFmtId="0" fontId="3" fillId="5" borderId="2" xfId="12" applyNumberFormat="1" applyFont="1" applyFill="1" applyProtection="1">
      <alignment horizontal="center" vertical="center" wrapText="1"/>
    </xf>
    <xf numFmtId="0" fontId="3" fillId="5" borderId="2" xfId="12" applyFont="1" applyFill="1">
      <alignment horizontal="center" vertical="center" wrapText="1"/>
    </xf>
    <xf numFmtId="0" fontId="3" fillId="5" borderId="2" xfId="13" applyNumberFormat="1" applyFont="1" applyFill="1" applyProtection="1">
      <alignment horizontal="center" vertical="center" wrapText="1"/>
    </xf>
    <xf numFmtId="0" fontId="3" fillId="5" borderId="2" xfId="13" applyFont="1" applyFill="1">
      <alignment horizontal="center" vertical="center" wrapText="1"/>
    </xf>
    <xf numFmtId="0" fontId="3" fillId="5" borderId="2" xfId="19" applyNumberFormat="1" applyFont="1" applyFill="1" applyProtection="1">
      <alignment horizontal="center" vertical="center" wrapText="1"/>
    </xf>
    <xf numFmtId="0" fontId="3" fillId="5" borderId="2" xfId="19" applyFont="1" applyFill="1">
      <alignment horizontal="center" vertical="center" wrapText="1"/>
    </xf>
    <xf numFmtId="0" fontId="3" fillId="5" borderId="2" xfId="20" applyNumberFormat="1" applyFont="1" applyFill="1" applyProtection="1">
      <alignment horizontal="center" vertical="center" wrapText="1"/>
    </xf>
    <xf numFmtId="0" fontId="3" fillId="5" borderId="2" xfId="20" applyFont="1" applyFill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3"/>
  <sheetViews>
    <sheetView showGridLines="0" tabSelected="1" view="pageBreakPreview" zoomScaleNormal="100" zoomScaleSheetLayoutView="100" workbookViewId="0">
      <pane ySplit="7" topLeftCell="A8" activePane="bottomLeft" state="frozen"/>
      <selection pane="bottomLeft" activeCell="AS10" sqref="AS10"/>
    </sheetView>
  </sheetViews>
  <sheetFormatPr defaultRowHeight="15" outlineLevelRow="2" x14ac:dyDescent="0.25"/>
  <cols>
    <col min="1" max="1" width="40" style="2" customWidth="1"/>
    <col min="2" max="2" width="9.140625" style="2" hidden="1"/>
    <col min="3" max="3" width="7.7109375" style="2" customWidth="1"/>
    <col min="4" max="5" width="9.140625" style="2" hidden="1"/>
    <col min="6" max="6" width="9.5703125" style="2" customWidth="1"/>
    <col min="7" max="13" width="9.140625" style="2" hidden="1"/>
    <col min="14" max="14" width="14.7109375" style="2" customWidth="1"/>
    <col min="15" max="30" width="9.140625" style="2" hidden="1"/>
    <col min="31" max="31" width="12.28515625" style="2" customWidth="1"/>
    <col min="32" max="35" width="9.140625" style="2" hidden="1"/>
    <col min="36" max="36" width="13.5703125" style="2" customWidth="1"/>
    <col min="37" max="39" width="9.140625" style="2" hidden="1"/>
    <col min="40" max="40" width="12.42578125" style="2" hidden="1" customWidth="1"/>
    <col min="41" max="41" width="11.140625" style="2" hidden="1" customWidth="1"/>
    <col min="42" max="16384" width="9.140625" style="2"/>
  </cols>
  <sheetData>
    <row r="1" spans="1:41" x14ac:dyDescent="0.2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1" ht="15.75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3"/>
      <c r="AM3" s="4"/>
      <c r="AN3" s="1"/>
    </row>
    <row r="4" spans="1:41" ht="15.75" x14ac:dyDescent="0.25">
      <c r="A4" s="75" t="s">
        <v>151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4"/>
      <c r="AM4" s="4"/>
      <c r="AN4" s="1"/>
    </row>
    <row r="5" spans="1:41" x14ac:dyDescent="0.25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1"/>
    </row>
    <row r="6" spans="1:41" x14ac:dyDescent="0.25">
      <c r="A6" s="69" t="s">
        <v>2</v>
      </c>
      <c r="B6" s="79" t="s">
        <v>3</v>
      </c>
      <c r="C6" s="81" t="s">
        <v>4</v>
      </c>
      <c r="D6" s="83" t="s">
        <v>3</v>
      </c>
      <c r="E6" s="85" t="s">
        <v>3</v>
      </c>
      <c r="F6" s="87" t="s">
        <v>5</v>
      </c>
      <c r="G6" s="89" t="s">
        <v>3</v>
      </c>
      <c r="H6" s="91" t="s">
        <v>3</v>
      </c>
      <c r="I6" s="33" t="s">
        <v>3</v>
      </c>
      <c r="J6" s="35" t="s">
        <v>3</v>
      </c>
      <c r="K6" s="37" t="s">
        <v>3</v>
      </c>
      <c r="L6" s="39" t="s">
        <v>3</v>
      </c>
      <c r="M6" s="41" t="s">
        <v>3</v>
      </c>
      <c r="N6" s="93" t="s">
        <v>6</v>
      </c>
      <c r="O6" s="95" t="s">
        <v>3</v>
      </c>
      <c r="P6" s="53" t="s">
        <v>3</v>
      </c>
      <c r="Q6" s="55" t="s">
        <v>3</v>
      </c>
      <c r="R6" s="57" t="s">
        <v>3</v>
      </c>
      <c r="S6" s="59" t="s">
        <v>3</v>
      </c>
      <c r="T6" s="61" t="s">
        <v>3</v>
      </c>
      <c r="U6" s="63" t="s">
        <v>3</v>
      </c>
      <c r="V6" s="65" t="s">
        <v>3</v>
      </c>
      <c r="W6" s="67" t="s">
        <v>3</v>
      </c>
      <c r="X6" s="13" t="s">
        <v>3</v>
      </c>
      <c r="Y6" s="47" t="s">
        <v>3</v>
      </c>
      <c r="Z6" s="47" t="s">
        <v>3</v>
      </c>
      <c r="AA6" s="47" t="s">
        <v>3</v>
      </c>
      <c r="AB6" s="47" t="s">
        <v>3</v>
      </c>
      <c r="AC6" s="47" t="s">
        <v>3</v>
      </c>
      <c r="AD6" s="13" t="s">
        <v>3</v>
      </c>
      <c r="AE6" s="47" t="s">
        <v>154</v>
      </c>
      <c r="AF6" s="47" t="s">
        <v>3</v>
      </c>
      <c r="AG6" s="47" t="s">
        <v>3</v>
      </c>
      <c r="AH6" s="13" t="s">
        <v>3</v>
      </c>
      <c r="AI6" s="47" t="s">
        <v>3</v>
      </c>
      <c r="AJ6" s="43" t="s">
        <v>136</v>
      </c>
      <c r="AK6" s="43" t="s">
        <v>3</v>
      </c>
      <c r="AL6" s="43" t="s">
        <v>3</v>
      </c>
      <c r="AM6" s="45" t="s">
        <v>3</v>
      </c>
      <c r="AN6" s="29" t="s">
        <v>152</v>
      </c>
      <c r="AO6" s="31" t="s">
        <v>153</v>
      </c>
    </row>
    <row r="7" spans="1:41" ht="42" customHeight="1" x14ac:dyDescent="0.25">
      <c r="A7" s="70"/>
      <c r="B7" s="80"/>
      <c r="C7" s="82"/>
      <c r="D7" s="84"/>
      <c r="E7" s="86"/>
      <c r="F7" s="88"/>
      <c r="G7" s="90"/>
      <c r="H7" s="92"/>
      <c r="I7" s="34"/>
      <c r="J7" s="36"/>
      <c r="K7" s="38"/>
      <c r="L7" s="40"/>
      <c r="M7" s="42"/>
      <c r="N7" s="94"/>
      <c r="O7" s="96"/>
      <c r="P7" s="54"/>
      <c r="Q7" s="56"/>
      <c r="R7" s="58"/>
      <c r="S7" s="60"/>
      <c r="T7" s="62"/>
      <c r="U7" s="64"/>
      <c r="V7" s="66"/>
      <c r="W7" s="68"/>
      <c r="X7" s="13"/>
      <c r="Y7" s="48"/>
      <c r="Z7" s="48"/>
      <c r="AA7" s="48"/>
      <c r="AB7" s="48"/>
      <c r="AC7" s="48"/>
      <c r="AD7" s="13"/>
      <c r="AE7" s="48"/>
      <c r="AF7" s="48"/>
      <c r="AG7" s="48"/>
      <c r="AH7" s="13"/>
      <c r="AI7" s="48"/>
      <c r="AJ7" s="44"/>
      <c r="AK7" s="44"/>
      <c r="AL7" s="44"/>
      <c r="AM7" s="46"/>
      <c r="AN7" s="30"/>
      <c r="AO7" s="32"/>
    </row>
    <row r="8" spans="1:41" x14ac:dyDescent="0.25">
      <c r="A8" s="14" t="s">
        <v>7</v>
      </c>
      <c r="B8" s="15" t="s">
        <v>8</v>
      </c>
      <c r="C8" s="15" t="s">
        <v>9</v>
      </c>
      <c r="D8" s="15" t="s">
        <v>10</v>
      </c>
      <c r="E8" s="15" t="s">
        <v>8</v>
      </c>
      <c r="F8" s="15" t="s">
        <v>8</v>
      </c>
      <c r="G8" s="15"/>
      <c r="H8" s="15"/>
      <c r="I8" s="15"/>
      <c r="J8" s="15"/>
      <c r="K8" s="15"/>
      <c r="L8" s="15"/>
      <c r="M8" s="16">
        <v>0</v>
      </c>
      <c r="N8" s="16">
        <f>N9+N22+N24+N35+N37+N39</f>
        <v>49572856.640000001</v>
      </c>
      <c r="O8" s="16">
        <f t="shared" ref="O8:AE8" si="0">O9+O22+O24+O35+O37+O39</f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6">
        <f t="shared" si="0"/>
        <v>0</v>
      </c>
      <c r="AD8" s="16">
        <f t="shared" si="0"/>
        <v>0</v>
      </c>
      <c r="AE8" s="16">
        <f t="shared" si="0"/>
        <v>21812061.77</v>
      </c>
      <c r="AF8" s="16">
        <v>0</v>
      </c>
      <c r="AG8" s="16">
        <v>0</v>
      </c>
      <c r="AH8" s="16">
        <v>8994462.1099999994</v>
      </c>
      <c r="AI8" s="16">
        <v>-8994462.1099999994</v>
      </c>
      <c r="AJ8" s="17">
        <f>AE8/N8</f>
        <v>0.44000009780352251</v>
      </c>
      <c r="AK8" s="16">
        <v>0</v>
      </c>
      <c r="AL8" s="17">
        <v>0</v>
      </c>
      <c r="AM8" s="18">
        <v>0</v>
      </c>
      <c r="AN8" s="16">
        <f t="shared" ref="AN8" si="1">AN9+AN22+AN24+AN35+AN37+AN39</f>
        <v>19461884.329999998</v>
      </c>
      <c r="AO8" s="20">
        <f>AE8/AN8</f>
        <v>1.1207579595146018</v>
      </c>
    </row>
    <row r="9" spans="1:41" ht="76.5" outlineLevel="1" x14ac:dyDescent="0.25">
      <c r="A9" s="14" t="s">
        <v>11</v>
      </c>
      <c r="B9" s="15" t="s">
        <v>8</v>
      </c>
      <c r="C9" s="15" t="s">
        <v>12</v>
      </c>
      <c r="D9" s="15" t="s">
        <v>10</v>
      </c>
      <c r="E9" s="15" t="s">
        <v>8</v>
      </c>
      <c r="F9" s="15" t="s">
        <v>8</v>
      </c>
      <c r="G9" s="15"/>
      <c r="H9" s="15"/>
      <c r="I9" s="15"/>
      <c r="J9" s="15"/>
      <c r="K9" s="15"/>
      <c r="L9" s="15"/>
      <c r="M9" s="16">
        <v>0</v>
      </c>
      <c r="N9" s="16">
        <f>SUM(N10:N21)</f>
        <v>31546804.149999999</v>
      </c>
      <c r="O9" s="16">
        <f t="shared" ref="O9:AE9" si="2">SUM(O10:O21)</f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0</v>
      </c>
      <c r="Z9" s="16">
        <f t="shared" si="2"/>
        <v>0</v>
      </c>
      <c r="AA9" s="16">
        <f t="shared" si="2"/>
        <v>0</v>
      </c>
      <c r="AB9" s="16">
        <f t="shared" si="2"/>
        <v>0</v>
      </c>
      <c r="AC9" s="16">
        <f t="shared" si="2"/>
        <v>0</v>
      </c>
      <c r="AD9" s="16">
        <f t="shared" si="2"/>
        <v>0</v>
      </c>
      <c r="AE9" s="16">
        <f t="shared" si="2"/>
        <v>13402533.42</v>
      </c>
      <c r="AF9" s="16">
        <v>0</v>
      </c>
      <c r="AG9" s="16">
        <v>0</v>
      </c>
      <c r="AH9" s="16">
        <v>5768956.3700000001</v>
      </c>
      <c r="AI9" s="16">
        <v>-5768956.3700000001</v>
      </c>
      <c r="AJ9" s="17">
        <f t="shared" ref="AJ9:AJ81" si="3">AE9/N9</f>
        <v>0.42484599569176962</v>
      </c>
      <c r="AK9" s="16">
        <v>0</v>
      </c>
      <c r="AL9" s="17">
        <v>0</v>
      </c>
      <c r="AM9" s="18">
        <v>0</v>
      </c>
      <c r="AN9" s="16">
        <f t="shared" ref="AN9" si="4">SUM(AN10:AN21)</f>
        <v>12386877.029999999</v>
      </c>
      <c r="AO9" s="20">
        <f t="shared" ref="AO9:AO81" si="5">AE9/AN9</f>
        <v>1.0819945485484488</v>
      </c>
    </row>
    <row r="10" spans="1:41" outlineLevel="2" x14ac:dyDescent="0.25">
      <c r="A10" s="5" t="s">
        <v>13</v>
      </c>
      <c r="B10" s="6" t="s">
        <v>8</v>
      </c>
      <c r="C10" s="6" t="s">
        <v>12</v>
      </c>
      <c r="D10" s="6" t="s">
        <v>10</v>
      </c>
      <c r="E10" s="6" t="s">
        <v>8</v>
      </c>
      <c r="F10" s="6" t="s">
        <v>14</v>
      </c>
      <c r="G10" s="6"/>
      <c r="H10" s="6"/>
      <c r="I10" s="6"/>
      <c r="J10" s="6"/>
      <c r="K10" s="6"/>
      <c r="L10" s="6"/>
      <c r="M10" s="7">
        <v>0</v>
      </c>
      <c r="N10" s="7">
        <v>20705338.629999999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>
        <v>8920064.2300000004</v>
      </c>
      <c r="AF10" s="7">
        <v>0</v>
      </c>
      <c r="AG10" s="7">
        <v>0</v>
      </c>
      <c r="AH10" s="7">
        <v>3671564.28</v>
      </c>
      <c r="AI10" s="7">
        <v>-3671564.28</v>
      </c>
      <c r="AJ10" s="8">
        <f t="shared" si="3"/>
        <v>0.43080986934817406</v>
      </c>
      <c r="AK10" s="7">
        <v>0</v>
      </c>
      <c r="AL10" s="8">
        <v>0</v>
      </c>
      <c r="AM10" s="10">
        <v>0</v>
      </c>
      <c r="AN10" s="11">
        <v>8099931.4400000004</v>
      </c>
      <c r="AO10" s="12">
        <f t="shared" si="5"/>
        <v>1.1012518187437892</v>
      </c>
    </row>
    <row r="11" spans="1:41" ht="25.5" outlineLevel="2" x14ac:dyDescent="0.25">
      <c r="A11" s="5" t="s">
        <v>15</v>
      </c>
      <c r="B11" s="6" t="s">
        <v>8</v>
      </c>
      <c r="C11" s="6" t="s">
        <v>12</v>
      </c>
      <c r="D11" s="6" t="s">
        <v>10</v>
      </c>
      <c r="E11" s="6" t="s">
        <v>8</v>
      </c>
      <c r="F11" s="6" t="s">
        <v>16</v>
      </c>
      <c r="G11" s="6"/>
      <c r="H11" s="6"/>
      <c r="I11" s="6"/>
      <c r="J11" s="6"/>
      <c r="K11" s="6"/>
      <c r="L11" s="6"/>
      <c r="M11" s="7">
        <v>0</v>
      </c>
      <c r="N11" s="7">
        <v>6000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v>0</v>
      </c>
      <c r="AG11" s="7">
        <v>0</v>
      </c>
      <c r="AH11" s="7">
        <v>0</v>
      </c>
      <c r="AI11" s="7">
        <v>0</v>
      </c>
      <c r="AJ11" s="8">
        <f t="shared" si="3"/>
        <v>0</v>
      </c>
      <c r="AK11" s="7">
        <v>0</v>
      </c>
      <c r="AL11" s="8">
        <v>0</v>
      </c>
      <c r="AM11" s="10">
        <v>0</v>
      </c>
      <c r="AN11" s="11">
        <v>2630</v>
      </c>
      <c r="AO11" s="12">
        <f t="shared" si="5"/>
        <v>0</v>
      </c>
    </row>
    <row r="12" spans="1:41" ht="25.5" outlineLevel="2" x14ac:dyDescent="0.25">
      <c r="A12" s="5" t="s">
        <v>17</v>
      </c>
      <c r="B12" s="6" t="s">
        <v>8</v>
      </c>
      <c r="C12" s="6" t="s">
        <v>12</v>
      </c>
      <c r="D12" s="6" t="s">
        <v>10</v>
      </c>
      <c r="E12" s="6" t="s">
        <v>8</v>
      </c>
      <c r="F12" s="6" t="s">
        <v>18</v>
      </c>
      <c r="G12" s="6"/>
      <c r="H12" s="6"/>
      <c r="I12" s="6"/>
      <c r="J12" s="6"/>
      <c r="K12" s="6"/>
      <c r="L12" s="6"/>
      <c r="M12" s="7">
        <v>0</v>
      </c>
      <c r="N12" s="7">
        <v>6254895.5199999996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2472096.15</v>
      </c>
      <c r="AF12" s="7">
        <v>0</v>
      </c>
      <c r="AG12" s="7">
        <v>0</v>
      </c>
      <c r="AH12" s="7">
        <v>895527.39</v>
      </c>
      <c r="AI12" s="7">
        <v>-895527.39</v>
      </c>
      <c r="AJ12" s="8">
        <f t="shared" si="3"/>
        <v>0.39522581026261494</v>
      </c>
      <c r="AK12" s="7">
        <v>0</v>
      </c>
      <c r="AL12" s="8">
        <v>0</v>
      </c>
      <c r="AM12" s="10">
        <v>0</v>
      </c>
      <c r="AN12" s="11">
        <v>2080639.4</v>
      </c>
      <c r="AO12" s="12">
        <f t="shared" si="5"/>
        <v>1.1881425248411619</v>
      </c>
    </row>
    <row r="13" spans="1:41" outlineLevel="2" x14ac:dyDescent="0.25">
      <c r="A13" s="5" t="s">
        <v>19</v>
      </c>
      <c r="B13" s="6" t="s">
        <v>8</v>
      </c>
      <c r="C13" s="6" t="s">
        <v>12</v>
      </c>
      <c r="D13" s="6" t="s">
        <v>10</v>
      </c>
      <c r="E13" s="6" t="s">
        <v>8</v>
      </c>
      <c r="F13" s="6" t="s">
        <v>20</v>
      </c>
      <c r="G13" s="6"/>
      <c r="H13" s="6"/>
      <c r="I13" s="6"/>
      <c r="J13" s="6"/>
      <c r="K13" s="6"/>
      <c r="L13" s="6"/>
      <c r="M13" s="7">
        <v>0</v>
      </c>
      <c r="N13" s="7">
        <v>316600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>
        <v>172412.61</v>
      </c>
      <c r="AF13" s="7">
        <v>0</v>
      </c>
      <c r="AG13" s="7">
        <v>0</v>
      </c>
      <c r="AH13" s="7">
        <v>63113.17</v>
      </c>
      <c r="AI13" s="7">
        <v>-63113.17</v>
      </c>
      <c r="AJ13" s="8">
        <f t="shared" si="3"/>
        <v>0.54457552116234997</v>
      </c>
      <c r="AK13" s="7">
        <v>0</v>
      </c>
      <c r="AL13" s="8">
        <v>0</v>
      </c>
      <c r="AM13" s="10">
        <v>0</v>
      </c>
      <c r="AN13" s="11">
        <v>136258.49</v>
      </c>
      <c r="AO13" s="12">
        <f t="shared" si="5"/>
        <v>1.2653348059265885</v>
      </c>
    </row>
    <row r="14" spans="1:41" outlineLevel="2" x14ac:dyDescent="0.25">
      <c r="A14" s="5" t="s">
        <v>21</v>
      </c>
      <c r="B14" s="6" t="s">
        <v>8</v>
      </c>
      <c r="C14" s="6" t="s">
        <v>12</v>
      </c>
      <c r="D14" s="6" t="s">
        <v>10</v>
      </c>
      <c r="E14" s="6" t="s">
        <v>8</v>
      </c>
      <c r="F14" s="6" t="s">
        <v>22</v>
      </c>
      <c r="G14" s="6"/>
      <c r="H14" s="6"/>
      <c r="I14" s="6"/>
      <c r="J14" s="6"/>
      <c r="K14" s="6"/>
      <c r="L14" s="6"/>
      <c r="M14" s="7">
        <v>0</v>
      </c>
      <c r="N14" s="7">
        <v>950200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>
        <v>434958.63</v>
      </c>
      <c r="AF14" s="7">
        <v>0</v>
      </c>
      <c r="AG14" s="7">
        <v>0</v>
      </c>
      <c r="AH14" s="7">
        <v>238631.5</v>
      </c>
      <c r="AI14" s="7">
        <v>-238631.5</v>
      </c>
      <c r="AJ14" s="8">
        <f t="shared" si="3"/>
        <v>0.45775482003788676</v>
      </c>
      <c r="AK14" s="7">
        <v>0</v>
      </c>
      <c r="AL14" s="8">
        <v>0</v>
      </c>
      <c r="AM14" s="10">
        <v>0</v>
      </c>
      <c r="AN14" s="11">
        <v>417740.39</v>
      </c>
      <c r="AO14" s="12">
        <f t="shared" si="5"/>
        <v>1.0412175609832699</v>
      </c>
    </row>
    <row r="15" spans="1:41" ht="25.5" outlineLevel="2" x14ac:dyDescent="0.25">
      <c r="A15" s="5" t="s">
        <v>23</v>
      </c>
      <c r="B15" s="6" t="s">
        <v>8</v>
      </c>
      <c r="C15" s="6" t="s">
        <v>12</v>
      </c>
      <c r="D15" s="6" t="s">
        <v>10</v>
      </c>
      <c r="E15" s="6" t="s">
        <v>8</v>
      </c>
      <c r="F15" s="6" t="s">
        <v>24</v>
      </c>
      <c r="G15" s="6"/>
      <c r="H15" s="6"/>
      <c r="I15" s="6"/>
      <c r="J15" s="6"/>
      <c r="K15" s="6"/>
      <c r="L15" s="6"/>
      <c r="M15" s="7">
        <v>0</v>
      </c>
      <c r="N15" s="7">
        <v>1823070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v>474001.86</v>
      </c>
      <c r="AF15" s="7">
        <v>0</v>
      </c>
      <c r="AG15" s="7">
        <v>0</v>
      </c>
      <c r="AH15" s="7">
        <v>293876</v>
      </c>
      <c r="AI15" s="7">
        <v>-293876</v>
      </c>
      <c r="AJ15" s="8">
        <f t="shared" si="3"/>
        <v>0.26000200760256048</v>
      </c>
      <c r="AK15" s="7">
        <v>0</v>
      </c>
      <c r="AL15" s="8">
        <v>0</v>
      </c>
      <c r="AM15" s="10">
        <v>0</v>
      </c>
      <c r="AN15" s="11">
        <v>867835.03</v>
      </c>
      <c r="AO15" s="12">
        <f t="shared" si="5"/>
        <v>0.5461888995193015</v>
      </c>
    </row>
    <row r="16" spans="1:41" outlineLevel="2" x14ac:dyDescent="0.25">
      <c r="A16" s="5" t="s">
        <v>25</v>
      </c>
      <c r="B16" s="6" t="s">
        <v>8</v>
      </c>
      <c r="C16" s="6" t="s">
        <v>12</v>
      </c>
      <c r="D16" s="6" t="s">
        <v>10</v>
      </c>
      <c r="E16" s="6" t="s">
        <v>8</v>
      </c>
      <c r="F16" s="6" t="s">
        <v>26</v>
      </c>
      <c r="G16" s="6"/>
      <c r="H16" s="6"/>
      <c r="I16" s="6"/>
      <c r="J16" s="6"/>
      <c r="K16" s="6"/>
      <c r="L16" s="6"/>
      <c r="M16" s="7">
        <v>0</v>
      </c>
      <c r="N16" s="7">
        <v>167100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>
        <v>40422.94</v>
      </c>
      <c r="AF16" s="7">
        <v>0</v>
      </c>
      <c r="AG16" s="7">
        <v>0</v>
      </c>
      <c r="AH16" s="7">
        <v>18705</v>
      </c>
      <c r="AI16" s="7">
        <v>-18705</v>
      </c>
      <c r="AJ16" s="8">
        <f t="shared" si="3"/>
        <v>0.24190867743865949</v>
      </c>
      <c r="AK16" s="7">
        <v>0</v>
      </c>
      <c r="AL16" s="8">
        <v>0</v>
      </c>
      <c r="AM16" s="10">
        <v>0</v>
      </c>
      <c r="AN16" s="11">
        <v>100630.18</v>
      </c>
      <c r="AO16" s="12">
        <f t="shared" si="5"/>
        <v>0.4016979796717049</v>
      </c>
    </row>
    <row r="17" spans="1:41" ht="25.5" outlineLevel="2" x14ac:dyDescent="0.25">
      <c r="A17" s="5" t="s">
        <v>27</v>
      </c>
      <c r="B17" s="6" t="s">
        <v>8</v>
      </c>
      <c r="C17" s="6" t="s">
        <v>12</v>
      </c>
      <c r="D17" s="6" t="s">
        <v>10</v>
      </c>
      <c r="E17" s="6" t="s">
        <v>8</v>
      </c>
      <c r="F17" s="6" t="s">
        <v>28</v>
      </c>
      <c r="G17" s="6"/>
      <c r="H17" s="6"/>
      <c r="I17" s="6"/>
      <c r="J17" s="6"/>
      <c r="K17" s="6"/>
      <c r="L17" s="6"/>
      <c r="M17" s="7">
        <v>0</v>
      </c>
      <c r="N17" s="7">
        <v>58000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>
        <v>20059.939999999999</v>
      </c>
      <c r="AF17" s="7">
        <v>0</v>
      </c>
      <c r="AG17" s="7">
        <v>0</v>
      </c>
      <c r="AH17" s="7">
        <v>9252.4699999999993</v>
      </c>
      <c r="AI17" s="7">
        <v>-9252.4699999999993</v>
      </c>
      <c r="AJ17" s="8">
        <f t="shared" si="3"/>
        <v>0.34586103448275862</v>
      </c>
      <c r="AK17" s="7">
        <v>0</v>
      </c>
      <c r="AL17" s="8">
        <v>0</v>
      </c>
      <c r="AM17" s="10">
        <v>0</v>
      </c>
      <c r="AN17" s="11">
        <v>25951.919999999998</v>
      </c>
      <c r="AO17" s="12">
        <f t="shared" si="5"/>
        <v>0.77296554551647811</v>
      </c>
    </row>
    <row r="18" spans="1:41" outlineLevel="2" x14ac:dyDescent="0.25">
      <c r="A18" s="5" t="s">
        <v>29</v>
      </c>
      <c r="B18" s="6" t="s">
        <v>8</v>
      </c>
      <c r="C18" s="6" t="s">
        <v>12</v>
      </c>
      <c r="D18" s="6" t="s">
        <v>10</v>
      </c>
      <c r="E18" s="6" t="s">
        <v>8</v>
      </c>
      <c r="F18" s="6" t="s">
        <v>30</v>
      </c>
      <c r="G18" s="6"/>
      <c r="H18" s="6"/>
      <c r="I18" s="6"/>
      <c r="J18" s="6"/>
      <c r="K18" s="6"/>
      <c r="L18" s="6"/>
      <c r="M18" s="7">
        <v>0</v>
      </c>
      <c r="N18" s="7">
        <v>33000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>
        <v>3775</v>
      </c>
      <c r="AF18" s="7">
        <v>0</v>
      </c>
      <c r="AG18" s="7">
        <v>0</v>
      </c>
      <c r="AH18" s="7">
        <v>1275</v>
      </c>
      <c r="AI18" s="7">
        <v>-1275</v>
      </c>
      <c r="AJ18" s="8">
        <f t="shared" si="3"/>
        <v>0.1143939393939394</v>
      </c>
      <c r="AK18" s="7">
        <v>0</v>
      </c>
      <c r="AL18" s="8">
        <v>0</v>
      </c>
      <c r="AM18" s="10">
        <v>0</v>
      </c>
      <c r="AN18" s="11">
        <v>7532.6</v>
      </c>
      <c r="AO18" s="12">
        <f t="shared" si="5"/>
        <v>0.50115497968828826</v>
      </c>
    </row>
    <row r="19" spans="1:41" ht="25.5" hidden="1" outlineLevel="2" x14ac:dyDescent="0.25">
      <c r="A19" s="5" t="s">
        <v>45</v>
      </c>
      <c r="B19" s="6"/>
      <c r="C19" s="24" t="s">
        <v>12</v>
      </c>
      <c r="D19" s="6"/>
      <c r="E19" s="6"/>
      <c r="F19" s="6">
        <v>296</v>
      </c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7"/>
      <c r="AL19" s="8"/>
      <c r="AM19" s="10"/>
      <c r="AN19" s="11">
        <v>18301.96</v>
      </c>
      <c r="AO19" s="12">
        <f t="shared" si="5"/>
        <v>0</v>
      </c>
    </row>
    <row r="20" spans="1:41" ht="25.5" outlineLevel="2" x14ac:dyDescent="0.25">
      <c r="A20" s="5" t="s">
        <v>31</v>
      </c>
      <c r="B20" s="6" t="s">
        <v>8</v>
      </c>
      <c r="C20" s="6" t="s">
        <v>12</v>
      </c>
      <c r="D20" s="6" t="s">
        <v>10</v>
      </c>
      <c r="E20" s="6" t="s">
        <v>8</v>
      </c>
      <c r="F20" s="6" t="s">
        <v>32</v>
      </c>
      <c r="G20" s="6"/>
      <c r="H20" s="6"/>
      <c r="I20" s="6"/>
      <c r="J20" s="6"/>
      <c r="K20" s="6"/>
      <c r="L20" s="6"/>
      <c r="M20" s="7">
        <v>0</v>
      </c>
      <c r="N20" s="7">
        <v>806600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>
        <v>645190</v>
      </c>
      <c r="AF20" s="7">
        <v>0</v>
      </c>
      <c r="AG20" s="7">
        <v>0</v>
      </c>
      <c r="AH20" s="7">
        <v>441260</v>
      </c>
      <c r="AI20" s="7">
        <v>-441260</v>
      </c>
      <c r="AJ20" s="8">
        <f t="shared" si="3"/>
        <v>0.79988842053062237</v>
      </c>
      <c r="AK20" s="7">
        <v>0</v>
      </c>
      <c r="AL20" s="8">
        <v>0</v>
      </c>
      <c r="AM20" s="10">
        <v>0</v>
      </c>
      <c r="AN20" s="11">
        <v>441714.5</v>
      </c>
      <c r="AO20" s="12">
        <f t="shared" si="5"/>
        <v>1.4606493560886047</v>
      </c>
    </row>
    <row r="21" spans="1:41" ht="25.5" outlineLevel="2" x14ac:dyDescent="0.25">
      <c r="A21" s="5" t="s">
        <v>33</v>
      </c>
      <c r="B21" s="6" t="s">
        <v>8</v>
      </c>
      <c r="C21" s="6" t="s">
        <v>12</v>
      </c>
      <c r="D21" s="6" t="s">
        <v>10</v>
      </c>
      <c r="E21" s="6" t="s">
        <v>8</v>
      </c>
      <c r="F21" s="6" t="s">
        <v>34</v>
      </c>
      <c r="G21" s="6"/>
      <c r="H21" s="6"/>
      <c r="I21" s="6"/>
      <c r="J21" s="6"/>
      <c r="K21" s="6"/>
      <c r="L21" s="6"/>
      <c r="M21" s="7">
        <v>0</v>
      </c>
      <c r="N21" s="7">
        <v>426000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v>219552.06</v>
      </c>
      <c r="AF21" s="7">
        <v>0</v>
      </c>
      <c r="AG21" s="7">
        <v>0</v>
      </c>
      <c r="AH21" s="7">
        <v>135751.56</v>
      </c>
      <c r="AI21" s="7">
        <v>-135751.56</v>
      </c>
      <c r="AJ21" s="8">
        <f t="shared" si="3"/>
        <v>0.51538042253521121</v>
      </c>
      <c r="AK21" s="7">
        <v>0</v>
      </c>
      <c r="AL21" s="8">
        <v>0</v>
      </c>
      <c r="AM21" s="10">
        <v>0</v>
      </c>
      <c r="AN21" s="11">
        <v>187711.12</v>
      </c>
      <c r="AO21" s="12">
        <f t="shared" si="5"/>
        <v>1.1696273507930697</v>
      </c>
    </row>
    <row r="22" spans="1:41" outlineLevel="1" x14ac:dyDescent="0.25">
      <c r="A22" s="14" t="s">
        <v>35</v>
      </c>
      <c r="B22" s="15" t="s">
        <v>8</v>
      </c>
      <c r="C22" s="15" t="s">
        <v>36</v>
      </c>
      <c r="D22" s="15" t="s">
        <v>10</v>
      </c>
      <c r="E22" s="15" t="s">
        <v>8</v>
      </c>
      <c r="F22" s="15" t="s">
        <v>8</v>
      </c>
      <c r="G22" s="15"/>
      <c r="H22" s="15"/>
      <c r="I22" s="15"/>
      <c r="J22" s="15"/>
      <c r="K22" s="15"/>
      <c r="L22" s="15"/>
      <c r="M22" s="16">
        <v>0</v>
      </c>
      <c r="N22" s="16">
        <f>N23</f>
        <v>11200</v>
      </c>
      <c r="O22" s="16">
        <f t="shared" ref="O22:AE22" si="6">O23</f>
        <v>0</v>
      </c>
      <c r="P22" s="16">
        <f t="shared" si="6"/>
        <v>0</v>
      </c>
      <c r="Q22" s="16">
        <f t="shared" si="6"/>
        <v>0</v>
      </c>
      <c r="R22" s="16">
        <f t="shared" si="6"/>
        <v>0</v>
      </c>
      <c r="S22" s="16">
        <f t="shared" si="6"/>
        <v>0</v>
      </c>
      <c r="T22" s="16">
        <f t="shared" si="6"/>
        <v>0</v>
      </c>
      <c r="U22" s="16">
        <f t="shared" si="6"/>
        <v>0</v>
      </c>
      <c r="V22" s="16">
        <f t="shared" si="6"/>
        <v>0</v>
      </c>
      <c r="W22" s="16">
        <f t="shared" si="6"/>
        <v>0</v>
      </c>
      <c r="X22" s="16">
        <f t="shared" si="6"/>
        <v>0</v>
      </c>
      <c r="Y22" s="16">
        <f t="shared" si="6"/>
        <v>0</v>
      </c>
      <c r="Z22" s="16">
        <f t="shared" si="6"/>
        <v>0</v>
      </c>
      <c r="AA22" s="16">
        <f t="shared" si="6"/>
        <v>0</v>
      </c>
      <c r="AB22" s="16">
        <f t="shared" si="6"/>
        <v>0</v>
      </c>
      <c r="AC22" s="16">
        <f t="shared" si="6"/>
        <v>0</v>
      </c>
      <c r="AD22" s="16">
        <f t="shared" si="6"/>
        <v>0</v>
      </c>
      <c r="AE22" s="16">
        <f t="shared" si="6"/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f t="shared" si="3"/>
        <v>0</v>
      </c>
      <c r="AK22" s="16">
        <v>0</v>
      </c>
      <c r="AL22" s="17">
        <v>0</v>
      </c>
      <c r="AM22" s="18">
        <v>0</v>
      </c>
      <c r="AN22" s="19">
        <f>AN23</f>
        <v>0</v>
      </c>
      <c r="AO22" s="20" t="e">
        <f t="shared" si="5"/>
        <v>#DIV/0!</v>
      </c>
    </row>
    <row r="23" spans="1:41" outlineLevel="2" x14ac:dyDescent="0.25">
      <c r="A23" s="5" t="s">
        <v>25</v>
      </c>
      <c r="B23" s="6" t="s">
        <v>8</v>
      </c>
      <c r="C23" s="6" t="s">
        <v>36</v>
      </c>
      <c r="D23" s="6" t="s">
        <v>10</v>
      </c>
      <c r="E23" s="6" t="s">
        <v>8</v>
      </c>
      <c r="F23" s="6" t="s">
        <v>26</v>
      </c>
      <c r="G23" s="6"/>
      <c r="H23" s="6"/>
      <c r="I23" s="6"/>
      <c r="J23" s="6"/>
      <c r="K23" s="6"/>
      <c r="L23" s="6"/>
      <c r="M23" s="7">
        <v>0</v>
      </c>
      <c r="N23" s="7">
        <v>11200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0</v>
      </c>
      <c r="AG23" s="7">
        <v>0</v>
      </c>
      <c r="AH23" s="7">
        <v>0</v>
      </c>
      <c r="AI23" s="7">
        <v>0</v>
      </c>
      <c r="AJ23" s="8">
        <f t="shared" si="3"/>
        <v>0</v>
      </c>
      <c r="AK23" s="7">
        <v>0</v>
      </c>
      <c r="AL23" s="8">
        <v>0</v>
      </c>
      <c r="AM23" s="10">
        <v>0</v>
      </c>
      <c r="AN23" s="11">
        <v>0</v>
      </c>
      <c r="AO23" s="12" t="e">
        <f t="shared" si="5"/>
        <v>#DIV/0!</v>
      </c>
    </row>
    <row r="24" spans="1:41" ht="51" outlineLevel="1" x14ac:dyDescent="0.25">
      <c r="A24" s="14" t="s">
        <v>37</v>
      </c>
      <c r="B24" s="15" t="s">
        <v>8</v>
      </c>
      <c r="C24" s="15" t="s">
        <v>38</v>
      </c>
      <c r="D24" s="15" t="s">
        <v>10</v>
      </c>
      <c r="E24" s="15" t="s">
        <v>8</v>
      </c>
      <c r="F24" s="15" t="s">
        <v>8</v>
      </c>
      <c r="G24" s="15"/>
      <c r="H24" s="15"/>
      <c r="I24" s="15"/>
      <c r="J24" s="15"/>
      <c r="K24" s="15"/>
      <c r="L24" s="15"/>
      <c r="M24" s="16">
        <v>0</v>
      </c>
      <c r="N24" s="16">
        <f>SUM(N25:N33)</f>
        <v>4680353.45</v>
      </c>
      <c r="O24" s="16">
        <f t="shared" ref="O24:AE24" si="7">SUM(O25:O33)</f>
        <v>0</v>
      </c>
      <c r="P24" s="16">
        <f t="shared" si="7"/>
        <v>0</v>
      </c>
      <c r="Q24" s="16">
        <f t="shared" si="7"/>
        <v>0</v>
      </c>
      <c r="R24" s="16">
        <f t="shared" si="7"/>
        <v>0</v>
      </c>
      <c r="S24" s="16">
        <f t="shared" si="7"/>
        <v>0</v>
      </c>
      <c r="T24" s="16">
        <f t="shared" si="7"/>
        <v>0</v>
      </c>
      <c r="U24" s="16">
        <f t="shared" si="7"/>
        <v>0</v>
      </c>
      <c r="V24" s="16">
        <f t="shared" si="7"/>
        <v>0</v>
      </c>
      <c r="W24" s="16">
        <f t="shared" si="7"/>
        <v>0</v>
      </c>
      <c r="X24" s="16">
        <f t="shared" si="7"/>
        <v>0</v>
      </c>
      <c r="Y24" s="16">
        <f t="shared" si="7"/>
        <v>0</v>
      </c>
      <c r="Z24" s="16">
        <f t="shared" si="7"/>
        <v>0</v>
      </c>
      <c r="AA24" s="16">
        <f t="shared" si="7"/>
        <v>0</v>
      </c>
      <c r="AB24" s="16">
        <f t="shared" si="7"/>
        <v>0</v>
      </c>
      <c r="AC24" s="16">
        <f t="shared" si="7"/>
        <v>0</v>
      </c>
      <c r="AD24" s="16">
        <f t="shared" si="7"/>
        <v>0</v>
      </c>
      <c r="AE24" s="16">
        <f t="shared" si="7"/>
        <v>2306910.5300000003</v>
      </c>
      <c r="AF24" s="16">
        <v>0</v>
      </c>
      <c r="AG24" s="16">
        <v>0</v>
      </c>
      <c r="AH24" s="16">
        <v>805681.2</v>
      </c>
      <c r="AI24" s="16">
        <v>-805681.2</v>
      </c>
      <c r="AJ24" s="17">
        <f t="shared" si="3"/>
        <v>0.49289237546792541</v>
      </c>
      <c r="AK24" s="16">
        <v>0</v>
      </c>
      <c r="AL24" s="17">
        <v>0</v>
      </c>
      <c r="AM24" s="18">
        <v>0</v>
      </c>
      <c r="AN24" s="16">
        <f>SUM(AN25:AN34)</f>
        <v>1966192.57</v>
      </c>
      <c r="AO24" s="20">
        <f t="shared" si="5"/>
        <v>1.1732881942484403</v>
      </c>
    </row>
    <row r="25" spans="1:41" outlineLevel="2" x14ac:dyDescent="0.25">
      <c r="A25" s="5" t="s">
        <v>13</v>
      </c>
      <c r="B25" s="6" t="s">
        <v>8</v>
      </c>
      <c r="C25" s="6" t="s">
        <v>38</v>
      </c>
      <c r="D25" s="6" t="s">
        <v>10</v>
      </c>
      <c r="E25" s="6" t="s">
        <v>8</v>
      </c>
      <c r="F25" s="6" t="s">
        <v>14</v>
      </c>
      <c r="G25" s="6"/>
      <c r="H25" s="6"/>
      <c r="I25" s="6"/>
      <c r="J25" s="6"/>
      <c r="K25" s="6"/>
      <c r="L25" s="6"/>
      <c r="M25" s="7">
        <v>0</v>
      </c>
      <c r="N25" s="7">
        <v>3379915.93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>
        <v>1671582.48</v>
      </c>
      <c r="AF25" s="7">
        <v>0</v>
      </c>
      <c r="AG25" s="7">
        <v>0</v>
      </c>
      <c r="AH25" s="7">
        <v>619452.32999999996</v>
      </c>
      <c r="AI25" s="7">
        <v>-619452.32999999996</v>
      </c>
      <c r="AJ25" s="8">
        <f t="shared" si="3"/>
        <v>0.49456333075124737</v>
      </c>
      <c r="AK25" s="7">
        <v>0</v>
      </c>
      <c r="AL25" s="8">
        <v>0</v>
      </c>
      <c r="AM25" s="10">
        <v>0</v>
      </c>
      <c r="AN25" s="11">
        <v>1453504.76</v>
      </c>
      <c r="AO25" s="12">
        <f t="shared" si="5"/>
        <v>1.1500357797245879</v>
      </c>
    </row>
    <row r="26" spans="1:41" ht="25.5" outlineLevel="2" x14ac:dyDescent="0.25">
      <c r="A26" s="5" t="s">
        <v>15</v>
      </c>
      <c r="B26" s="6" t="s">
        <v>8</v>
      </c>
      <c r="C26" s="6" t="s">
        <v>38</v>
      </c>
      <c r="D26" s="6" t="s">
        <v>10</v>
      </c>
      <c r="E26" s="6" t="s">
        <v>8</v>
      </c>
      <c r="F26" s="6" t="s">
        <v>16</v>
      </c>
      <c r="G26" s="6"/>
      <c r="H26" s="6"/>
      <c r="I26" s="6"/>
      <c r="J26" s="6"/>
      <c r="K26" s="6"/>
      <c r="L26" s="6"/>
      <c r="M26" s="7">
        <v>0</v>
      </c>
      <c r="N26" s="7">
        <v>1000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v>0</v>
      </c>
      <c r="AG26" s="7">
        <v>0</v>
      </c>
      <c r="AH26" s="7">
        <v>0</v>
      </c>
      <c r="AI26" s="7">
        <v>0</v>
      </c>
      <c r="AJ26" s="8">
        <f t="shared" si="3"/>
        <v>0</v>
      </c>
      <c r="AK26" s="7">
        <v>0</v>
      </c>
      <c r="AL26" s="8">
        <v>0</v>
      </c>
      <c r="AM26" s="10">
        <v>0</v>
      </c>
      <c r="AN26" s="11"/>
      <c r="AO26" s="12" t="e">
        <f t="shared" si="5"/>
        <v>#DIV/0!</v>
      </c>
    </row>
    <row r="27" spans="1:41" ht="25.5" outlineLevel="2" x14ac:dyDescent="0.25">
      <c r="A27" s="5" t="s">
        <v>17</v>
      </c>
      <c r="B27" s="6" t="s">
        <v>8</v>
      </c>
      <c r="C27" s="6" t="s">
        <v>38</v>
      </c>
      <c r="D27" s="6" t="s">
        <v>10</v>
      </c>
      <c r="E27" s="6" t="s">
        <v>8</v>
      </c>
      <c r="F27" s="6" t="s">
        <v>18</v>
      </c>
      <c r="G27" s="6"/>
      <c r="H27" s="6"/>
      <c r="I27" s="6"/>
      <c r="J27" s="6"/>
      <c r="K27" s="6"/>
      <c r="L27" s="6"/>
      <c r="M27" s="7">
        <v>0</v>
      </c>
      <c r="N27" s="7">
        <v>1021937.52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>
        <v>495824.54</v>
      </c>
      <c r="AF27" s="7">
        <v>0</v>
      </c>
      <c r="AG27" s="7">
        <v>0</v>
      </c>
      <c r="AH27" s="7">
        <v>123480.59</v>
      </c>
      <c r="AI27" s="7">
        <v>-123480.59</v>
      </c>
      <c r="AJ27" s="8">
        <f t="shared" si="3"/>
        <v>0.48518087485426697</v>
      </c>
      <c r="AK27" s="7">
        <v>0</v>
      </c>
      <c r="AL27" s="8">
        <v>0</v>
      </c>
      <c r="AM27" s="10">
        <v>0</v>
      </c>
      <c r="AN27" s="11">
        <v>429974.27</v>
      </c>
      <c r="AO27" s="12">
        <f t="shared" si="5"/>
        <v>1.1531493268190209</v>
      </c>
    </row>
    <row r="28" spans="1:41" outlineLevel="2" x14ac:dyDescent="0.25">
      <c r="A28" s="5" t="s">
        <v>19</v>
      </c>
      <c r="B28" s="6" t="s">
        <v>8</v>
      </c>
      <c r="C28" s="6" t="s">
        <v>38</v>
      </c>
      <c r="D28" s="6" t="s">
        <v>10</v>
      </c>
      <c r="E28" s="6" t="s">
        <v>8</v>
      </c>
      <c r="F28" s="6" t="s">
        <v>20</v>
      </c>
      <c r="G28" s="6"/>
      <c r="H28" s="6"/>
      <c r="I28" s="6"/>
      <c r="J28" s="6"/>
      <c r="K28" s="6"/>
      <c r="L28" s="6"/>
      <c r="M28" s="7">
        <v>0</v>
      </c>
      <c r="N28" s="7">
        <v>15000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>
        <v>6627.47</v>
      </c>
      <c r="AF28" s="7">
        <v>0</v>
      </c>
      <c r="AG28" s="7">
        <v>0</v>
      </c>
      <c r="AH28" s="7">
        <v>3389.44</v>
      </c>
      <c r="AI28" s="7">
        <v>-3389.44</v>
      </c>
      <c r="AJ28" s="8">
        <f t="shared" si="3"/>
        <v>0.44183133333333335</v>
      </c>
      <c r="AK28" s="7">
        <v>0</v>
      </c>
      <c r="AL28" s="8">
        <v>0</v>
      </c>
      <c r="AM28" s="10">
        <v>0</v>
      </c>
      <c r="AN28" s="11">
        <v>6007.5</v>
      </c>
      <c r="AO28" s="12">
        <f t="shared" si="5"/>
        <v>1.1031993341656263</v>
      </c>
    </row>
    <row r="29" spans="1:41" ht="25.5" outlineLevel="2" x14ac:dyDescent="0.25">
      <c r="A29" s="5" t="s">
        <v>23</v>
      </c>
      <c r="B29" s="6" t="s">
        <v>8</v>
      </c>
      <c r="C29" s="6" t="s">
        <v>38</v>
      </c>
      <c r="D29" s="6" t="s">
        <v>10</v>
      </c>
      <c r="E29" s="6" t="s">
        <v>8</v>
      </c>
      <c r="F29" s="6" t="s">
        <v>24</v>
      </c>
      <c r="G29" s="6"/>
      <c r="H29" s="6"/>
      <c r="I29" s="6"/>
      <c r="J29" s="6"/>
      <c r="K29" s="6"/>
      <c r="L29" s="6"/>
      <c r="M29" s="7">
        <v>0</v>
      </c>
      <c r="N29" s="7">
        <v>20000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>
        <v>6990</v>
      </c>
      <c r="AF29" s="7">
        <v>0</v>
      </c>
      <c r="AG29" s="7">
        <v>0</v>
      </c>
      <c r="AH29" s="7">
        <v>3470</v>
      </c>
      <c r="AI29" s="7">
        <v>-3470</v>
      </c>
      <c r="AJ29" s="8">
        <f t="shared" si="3"/>
        <v>0.34949999999999998</v>
      </c>
      <c r="AK29" s="7">
        <v>0</v>
      </c>
      <c r="AL29" s="8">
        <v>0</v>
      </c>
      <c r="AM29" s="10">
        <v>0</v>
      </c>
      <c r="AN29" s="11">
        <v>4830</v>
      </c>
      <c r="AO29" s="12">
        <f t="shared" si="5"/>
        <v>1.4472049689440993</v>
      </c>
    </row>
    <row r="30" spans="1:41" outlineLevel="2" x14ac:dyDescent="0.25">
      <c r="A30" s="5" t="s">
        <v>25</v>
      </c>
      <c r="B30" s="6" t="s">
        <v>8</v>
      </c>
      <c r="C30" s="6" t="s">
        <v>38</v>
      </c>
      <c r="D30" s="6" t="s">
        <v>10</v>
      </c>
      <c r="E30" s="6" t="s">
        <v>8</v>
      </c>
      <c r="F30" s="6" t="s">
        <v>26</v>
      </c>
      <c r="G30" s="6"/>
      <c r="H30" s="6"/>
      <c r="I30" s="6"/>
      <c r="J30" s="6"/>
      <c r="K30" s="6"/>
      <c r="L30" s="6"/>
      <c r="M30" s="7">
        <v>0</v>
      </c>
      <c r="N30" s="7">
        <v>148050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>
        <v>53618</v>
      </c>
      <c r="AF30" s="7">
        <v>0</v>
      </c>
      <c r="AG30" s="7">
        <v>0</v>
      </c>
      <c r="AH30" s="7">
        <v>37136</v>
      </c>
      <c r="AI30" s="7">
        <v>-37136</v>
      </c>
      <c r="AJ30" s="8">
        <f t="shared" si="3"/>
        <v>0.36216143194866601</v>
      </c>
      <c r="AK30" s="7">
        <v>0</v>
      </c>
      <c r="AL30" s="8">
        <v>0</v>
      </c>
      <c r="AM30" s="10">
        <v>0</v>
      </c>
      <c r="AN30" s="11">
        <v>41928</v>
      </c>
      <c r="AO30" s="12">
        <f t="shared" si="5"/>
        <v>1.2788112955542836</v>
      </c>
    </row>
    <row r="31" spans="1:41" ht="25.5" outlineLevel="2" x14ac:dyDescent="0.25">
      <c r="A31" s="5" t="s">
        <v>27</v>
      </c>
      <c r="B31" s="6" t="s">
        <v>8</v>
      </c>
      <c r="C31" s="6" t="s">
        <v>38</v>
      </c>
      <c r="D31" s="6" t="s">
        <v>10</v>
      </c>
      <c r="E31" s="6" t="s">
        <v>8</v>
      </c>
      <c r="F31" s="6" t="s">
        <v>28</v>
      </c>
      <c r="G31" s="6"/>
      <c r="H31" s="6"/>
      <c r="I31" s="6"/>
      <c r="J31" s="6"/>
      <c r="K31" s="6"/>
      <c r="L31" s="6"/>
      <c r="M31" s="7">
        <v>0</v>
      </c>
      <c r="N31" s="7">
        <v>10000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>
        <v>7728.04</v>
      </c>
      <c r="AF31" s="7">
        <v>0</v>
      </c>
      <c r="AG31" s="7">
        <v>0</v>
      </c>
      <c r="AH31" s="7">
        <v>3552.84</v>
      </c>
      <c r="AI31" s="7">
        <v>-3552.84</v>
      </c>
      <c r="AJ31" s="8">
        <f t="shared" si="3"/>
        <v>0.77280400000000005</v>
      </c>
      <c r="AK31" s="7">
        <v>0</v>
      </c>
      <c r="AL31" s="8">
        <v>0</v>
      </c>
      <c r="AM31" s="10">
        <v>0</v>
      </c>
      <c r="AN31" s="11">
        <v>3548.04</v>
      </c>
      <c r="AO31" s="12">
        <f t="shared" si="5"/>
        <v>2.1781152410908557</v>
      </c>
    </row>
    <row r="32" spans="1:41" ht="25.5" outlineLevel="2" x14ac:dyDescent="0.25">
      <c r="A32" s="5" t="s">
        <v>31</v>
      </c>
      <c r="B32" s="6" t="s">
        <v>8</v>
      </c>
      <c r="C32" s="6" t="s">
        <v>38</v>
      </c>
      <c r="D32" s="6" t="s">
        <v>10</v>
      </c>
      <c r="E32" s="6" t="s">
        <v>8</v>
      </c>
      <c r="F32" s="6" t="s">
        <v>32</v>
      </c>
      <c r="G32" s="6"/>
      <c r="H32" s="6"/>
      <c r="I32" s="6"/>
      <c r="J32" s="6"/>
      <c r="K32" s="6"/>
      <c r="L32" s="6"/>
      <c r="M32" s="7">
        <v>0</v>
      </c>
      <c r="N32" s="7">
        <v>48900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>
        <v>48800</v>
      </c>
      <c r="AF32" s="7">
        <v>0</v>
      </c>
      <c r="AG32" s="7">
        <v>0</v>
      </c>
      <c r="AH32" s="7">
        <v>0</v>
      </c>
      <c r="AI32" s="7">
        <v>0</v>
      </c>
      <c r="AJ32" s="8">
        <f t="shared" si="3"/>
        <v>0.99795501022494892</v>
      </c>
      <c r="AK32" s="7">
        <v>0</v>
      </c>
      <c r="AL32" s="8">
        <v>0</v>
      </c>
      <c r="AM32" s="10">
        <v>0</v>
      </c>
      <c r="AN32" s="11"/>
      <c r="AO32" s="12" t="e">
        <f t="shared" si="5"/>
        <v>#DIV/0!</v>
      </c>
    </row>
    <row r="33" spans="1:41" ht="25.5" outlineLevel="2" x14ac:dyDescent="0.25">
      <c r="A33" s="5" t="s">
        <v>33</v>
      </c>
      <c r="B33" s="6" t="s">
        <v>8</v>
      </c>
      <c r="C33" s="6" t="s">
        <v>38</v>
      </c>
      <c r="D33" s="6" t="s">
        <v>10</v>
      </c>
      <c r="E33" s="6" t="s">
        <v>8</v>
      </c>
      <c r="F33" s="6" t="s">
        <v>34</v>
      </c>
      <c r="G33" s="6"/>
      <c r="H33" s="6"/>
      <c r="I33" s="6"/>
      <c r="J33" s="6"/>
      <c r="K33" s="6"/>
      <c r="L33" s="6"/>
      <c r="M33" s="7">
        <v>0</v>
      </c>
      <c r="N33" s="7">
        <v>35550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>
        <v>15740</v>
      </c>
      <c r="AF33" s="7">
        <v>0</v>
      </c>
      <c r="AG33" s="7">
        <v>0</v>
      </c>
      <c r="AH33" s="7">
        <v>15200</v>
      </c>
      <c r="AI33" s="7">
        <v>-15200</v>
      </c>
      <c r="AJ33" s="8">
        <f t="shared" si="3"/>
        <v>0.44275668073136426</v>
      </c>
      <c r="AK33" s="7">
        <v>0</v>
      </c>
      <c r="AL33" s="8">
        <v>0</v>
      </c>
      <c r="AM33" s="10">
        <v>0</v>
      </c>
      <c r="AN33" s="11">
        <v>26400</v>
      </c>
      <c r="AO33" s="12">
        <f t="shared" si="5"/>
        <v>0.59621212121212119</v>
      </c>
    </row>
    <row r="34" spans="1:41" ht="63.75" hidden="1" outlineLevel="2" x14ac:dyDescent="0.25">
      <c r="A34" s="5" t="s">
        <v>137</v>
      </c>
      <c r="B34" s="6"/>
      <c r="C34" s="24" t="s">
        <v>38</v>
      </c>
      <c r="D34" s="24"/>
      <c r="E34" s="24"/>
      <c r="F34" s="24">
        <v>352</v>
      </c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7"/>
      <c r="AL34" s="8"/>
      <c r="AM34" s="10"/>
      <c r="AN34" s="25"/>
      <c r="AO34" s="12" t="e">
        <f t="shared" si="5"/>
        <v>#DIV/0!</v>
      </c>
    </row>
    <row r="35" spans="1:41" ht="25.5" outlineLevel="1" collapsed="1" x14ac:dyDescent="0.25">
      <c r="A35" s="14" t="s">
        <v>39</v>
      </c>
      <c r="B35" s="15" t="s">
        <v>8</v>
      </c>
      <c r="C35" s="15" t="s">
        <v>40</v>
      </c>
      <c r="D35" s="15" t="s">
        <v>10</v>
      </c>
      <c r="E35" s="15" t="s">
        <v>8</v>
      </c>
      <c r="F35" s="15" t="s">
        <v>8</v>
      </c>
      <c r="G35" s="15"/>
      <c r="H35" s="15"/>
      <c r="I35" s="15"/>
      <c r="J35" s="15"/>
      <c r="K35" s="15"/>
      <c r="L35" s="15"/>
      <c r="M35" s="16">
        <v>0</v>
      </c>
      <c r="N35" s="16">
        <f>N36</f>
        <v>1145400</v>
      </c>
      <c r="O35" s="16">
        <f t="shared" ref="O35:AE35" si="8">O36</f>
        <v>0</v>
      </c>
      <c r="P35" s="16">
        <f t="shared" si="8"/>
        <v>0</v>
      </c>
      <c r="Q35" s="16">
        <f t="shared" si="8"/>
        <v>0</v>
      </c>
      <c r="R35" s="16">
        <f t="shared" si="8"/>
        <v>0</v>
      </c>
      <c r="S35" s="16">
        <f t="shared" si="8"/>
        <v>0</v>
      </c>
      <c r="T35" s="16">
        <f t="shared" si="8"/>
        <v>0</v>
      </c>
      <c r="U35" s="16">
        <f t="shared" si="8"/>
        <v>0</v>
      </c>
      <c r="V35" s="16">
        <f t="shared" si="8"/>
        <v>0</v>
      </c>
      <c r="W35" s="16">
        <f t="shared" si="8"/>
        <v>0</v>
      </c>
      <c r="X35" s="16">
        <f t="shared" si="8"/>
        <v>0</v>
      </c>
      <c r="Y35" s="16">
        <f t="shared" si="8"/>
        <v>0</v>
      </c>
      <c r="Z35" s="16">
        <f t="shared" si="8"/>
        <v>0</v>
      </c>
      <c r="AA35" s="16">
        <f t="shared" si="8"/>
        <v>0</v>
      </c>
      <c r="AB35" s="16">
        <f t="shared" si="8"/>
        <v>0</v>
      </c>
      <c r="AC35" s="16">
        <f t="shared" si="8"/>
        <v>0</v>
      </c>
      <c r="AD35" s="16">
        <f t="shared" si="8"/>
        <v>0</v>
      </c>
      <c r="AE35" s="16">
        <f t="shared" si="8"/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f t="shared" si="3"/>
        <v>0</v>
      </c>
      <c r="AK35" s="16">
        <v>0</v>
      </c>
      <c r="AL35" s="17">
        <v>0</v>
      </c>
      <c r="AM35" s="18">
        <v>0</v>
      </c>
      <c r="AN35" s="16">
        <f t="shared" ref="AN35" si="9">AN36</f>
        <v>0</v>
      </c>
      <c r="AO35" s="20" t="e">
        <f t="shared" si="5"/>
        <v>#DIV/0!</v>
      </c>
    </row>
    <row r="36" spans="1:41" ht="25.5" outlineLevel="2" x14ac:dyDescent="0.25">
      <c r="A36" s="5" t="s">
        <v>41</v>
      </c>
      <c r="B36" s="6" t="s">
        <v>8</v>
      </c>
      <c r="C36" s="6" t="s">
        <v>40</v>
      </c>
      <c r="D36" s="6" t="s">
        <v>10</v>
      </c>
      <c r="E36" s="6" t="s">
        <v>8</v>
      </c>
      <c r="F36" s="6" t="s">
        <v>42</v>
      </c>
      <c r="G36" s="6"/>
      <c r="H36" s="6"/>
      <c r="I36" s="6"/>
      <c r="J36" s="6"/>
      <c r="K36" s="6"/>
      <c r="L36" s="6"/>
      <c r="M36" s="7">
        <v>0</v>
      </c>
      <c r="N36" s="7">
        <v>1145400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v>0</v>
      </c>
      <c r="AG36" s="7">
        <v>0</v>
      </c>
      <c r="AH36" s="7">
        <v>0</v>
      </c>
      <c r="AI36" s="7">
        <v>0</v>
      </c>
      <c r="AJ36" s="8">
        <f t="shared" si="3"/>
        <v>0</v>
      </c>
      <c r="AK36" s="7">
        <v>0</v>
      </c>
      <c r="AL36" s="8">
        <v>0</v>
      </c>
      <c r="AM36" s="10">
        <v>0</v>
      </c>
      <c r="AN36" s="11"/>
      <c r="AO36" s="12" t="e">
        <f t="shared" si="5"/>
        <v>#DIV/0!</v>
      </c>
    </row>
    <row r="37" spans="1:41" outlineLevel="1" x14ac:dyDescent="0.25">
      <c r="A37" s="14" t="s">
        <v>43</v>
      </c>
      <c r="B37" s="15" t="s">
        <v>8</v>
      </c>
      <c r="C37" s="15" t="s">
        <v>44</v>
      </c>
      <c r="D37" s="15" t="s">
        <v>10</v>
      </c>
      <c r="E37" s="15" t="s">
        <v>8</v>
      </c>
      <c r="F37" s="15" t="s">
        <v>8</v>
      </c>
      <c r="G37" s="15"/>
      <c r="H37" s="15"/>
      <c r="I37" s="15"/>
      <c r="J37" s="15"/>
      <c r="K37" s="15"/>
      <c r="L37" s="15"/>
      <c r="M37" s="16">
        <v>0</v>
      </c>
      <c r="N37" s="16">
        <f>N38</f>
        <v>234100</v>
      </c>
      <c r="O37" s="16">
        <f t="shared" ref="O37:AE37" si="10">O38</f>
        <v>0</v>
      </c>
      <c r="P37" s="16">
        <f t="shared" si="10"/>
        <v>0</v>
      </c>
      <c r="Q37" s="16">
        <f t="shared" si="10"/>
        <v>0</v>
      </c>
      <c r="R37" s="16">
        <f t="shared" si="10"/>
        <v>0</v>
      </c>
      <c r="S37" s="16">
        <f t="shared" si="10"/>
        <v>0</v>
      </c>
      <c r="T37" s="16">
        <f t="shared" si="10"/>
        <v>0</v>
      </c>
      <c r="U37" s="16">
        <f t="shared" si="10"/>
        <v>0</v>
      </c>
      <c r="V37" s="16">
        <f t="shared" si="10"/>
        <v>0</v>
      </c>
      <c r="W37" s="16">
        <f t="shared" si="10"/>
        <v>0</v>
      </c>
      <c r="X37" s="16">
        <f t="shared" si="10"/>
        <v>0</v>
      </c>
      <c r="Y37" s="16">
        <f t="shared" si="10"/>
        <v>0</v>
      </c>
      <c r="Z37" s="16">
        <f t="shared" si="10"/>
        <v>0</v>
      </c>
      <c r="AA37" s="16">
        <f t="shared" si="10"/>
        <v>0</v>
      </c>
      <c r="AB37" s="16">
        <f t="shared" si="10"/>
        <v>0</v>
      </c>
      <c r="AC37" s="16">
        <f t="shared" si="10"/>
        <v>0</v>
      </c>
      <c r="AD37" s="16">
        <f t="shared" si="10"/>
        <v>0</v>
      </c>
      <c r="AE37" s="16">
        <f t="shared" si="10"/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f t="shared" si="3"/>
        <v>0</v>
      </c>
      <c r="AK37" s="16">
        <v>0</v>
      </c>
      <c r="AL37" s="17">
        <v>0</v>
      </c>
      <c r="AM37" s="18">
        <v>0</v>
      </c>
      <c r="AN37" s="16">
        <f t="shared" ref="AN37" si="11">AN38</f>
        <v>0</v>
      </c>
      <c r="AO37" s="20" t="e">
        <f t="shared" si="5"/>
        <v>#DIV/0!</v>
      </c>
    </row>
    <row r="38" spans="1:41" ht="25.5" outlineLevel="2" x14ac:dyDescent="0.25">
      <c r="A38" s="5" t="s">
        <v>45</v>
      </c>
      <c r="B38" s="6" t="s">
        <v>8</v>
      </c>
      <c r="C38" s="6" t="s">
        <v>44</v>
      </c>
      <c r="D38" s="6" t="s">
        <v>10</v>
      </c>
      <c r="E38" s="6" t="s">
        <v>8</v>
      </c>
      <c r="F38" s="6" t="s">
        <v>46</v>
      </c>
      <c r="G38" s="6"/>
      <c r="H38" s="6"/>
      <c r="I38" s="6"/>
      <c r="J38" s="6"/>
      <c r="K38" s="6"/>
      <c r="L38" s="6"/>
      <c r="M38" s="7">
        <v>0</v>
      </c>
      <c r="N38" s="7">
        <v>234100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v>0</v>
      </c>
      <c r="AG38" s="7">
        <v>0</v>
      </c>
      <c r="AH38" s="7">
        <v>0</v>
      </c>
      <c r="AI38" s="7">
        <v>0</v>
      </c>
      <c r="AJ38" s="8">
        <f t="shared" si="3"/>
        <v>0</v>
      </c>
      <c r="AK38" s="7">
        <v>0</v>
      </c>
      <c r="AL38" s="8">
        <v>0</v>
      </c>
      <c r="AM38" s="10">
        <v>0</v>
      </c>
      <c r="AN38" s="11"/>
      <c r="AO38" s="12" t="e">
        <f t="shared" si="5"/>
        <v>#DIV/0!</v>
      </c>
    </row>
    <row r="39" spans="1:41" ht="25.5" outlineLevel="1" x14ac:dyDescent="0.25">
      <c r="A39" s="14" t="s">
        <v>47</v>
      </c>
      <c r="B39" s="15" t="s">
        <v>8</v>
      </c>
      <c r="C39" s="15" t="s">
        <v>48</v>
      </c>
      <c r="D39" s="15" t="s">
        <v>10</v>
      </c>
      <c r="E39" s="15" t="s">
        <v>8</v>
      </c>
      <c r="F39" s="15" t="s">
        <v>8</v>
      </c>
      <c r="G39" s="15"/>
      <c r="H39" s="15"/>
      <c r="I39" s="15"/>
      <c r="J39" s="15"/>
      <c r="K39" s="15"/>
      <c r="L39" s="15"/>
      <c r="M39" s="16">
        <v>0</v>
      </c>
      <c r="N39" s="16">
        <f>SUM(N40:N45)</f>
        <v>11954999.039999999</v>
      </c>
      <c r="O39" s="16">
        <f t="shared" ref="O39:AE39" si="12">SUM(O40:O45)</f>
        <v>0</v>
      </c>
      <c r="P39" s="16">
        <f t="shared" si="12"/>
        <v>0</v>
      </c>
      <c r="Q39" s="16">
        <f t="shared" si="12"/>
        <v>0</v>
      </c>
      <c r="R39" s="16">
        <f t="shared" si="12"/>
        <v>0</v>
      </c>
      <c r="S39" s="16">
        <f t="shared" si="12"/>
        <v>0</v>
      </c>
      <c r="T39" s="16">
        <f t="shared" si="12"/>
        <v>0</v>
      </c>
      <c r="U39" s="16">
        <f t="shared" si="12"/>
        <v>0</v>
      </c>
      <c r="V39" s="16">
        <f t="shared" si="12"/>
        <v>0</v>
      </c>
      <c r="W39" s="16">
        <f t="shared" si="12"/>
        <v>0</v>
      </c>
      <c r="X39" s="16">
        <f t="shared" si="12"/>
        <v>0</v>
      </c>
      <c r="Y39" s="16">
        <f t="shared" si="12"/>
        <v>0</v>
      </c>
      <c r="Z39" s="16">
        <f t="shared" si="12"/>
        <v>0</v>
      </c>
      <c r="AA39" s="16">
        <f t="shared" si="12"/>
        <v>0</v>
      </c>
      <c r="AB39" s="16">
        <f t="shared" si="12"/>
        <v>0</v>
      </c>
      <c r="AC39" s="16">
        <f t="shared" si="12"/>
        <v>0</v>
      </c>
      <c r="AD39" s="16">
        <f t="shared" si="12"/>
        <v>0</v>
      </c>
      <c r="AE39" s="16">
        <f t="shared" si="12"/>
        <v>6102617.8200000003</v>
      </c>
      <c r="AF39" s="16">
        <v>0</v>
      </c>
      <c r="AG39" s="16">
        <v>0</v>
      </c>
      <c r="AH39" s="16">
        <v>2419824.54</v>
      </c>
      <c r="AI39" s="16">
        <v>-2419824.54</v>
      </c>
      <c r="AJ39" s="17">
        <f t="shared" si="3"/>
        <v>0.5104657724840771</v>
      </c>
      <c r="AK39" s="16">
        <v>0</v>
      </c>
      <c r="AL39" s="17">
        <v>0</v>
      </c>
      <c r="AM39" s="18">
        <v>0</v>
      </c>
      <c r="AN39" s="16">
        <f>SUM(AN40:AN46)</f>
        <v>5108814.7300000004</v>
      </c>
      <c r="AO39" s="20">
        <f t="shared" si="5"/>
        <v>1.1945271344768456</v>
      </c>
    </row>
    <row r="40" spans="1:41" outlineLevel="2" x14ac:dyDescent="0.25">
      <c r="A40" s="5" t="s">
        <v>25</v>
      </c>
      <c r="B40" s="6" t="s">
        <v>8</v>
      </c>
      <c r="C40" s="6" t="s">
        <v>48</v>
      </c>
      <c r="D40" s="6" t="s">
        <v>10</v>
      </c>
      <c r="E40" s="6" t="s">
        <v>8</v>
      </c>
      <c r="F40" s="6" t="s">
        <v>26</v>
      </c>
      <c r="G40" s="6"/>
      <c r="H40" s="6"/>
      <c r="I40" s="6"/>
      <c r="J40" s="6"/>
      <c r="K40" s="6"/>
      <c r="L40" s="6"/>
      <c r="M40" s="7">
        <v>0</v>
      </c>
      <c r="N40" s="7">
        <v>1593100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>
        <v>628488.54</v>
      </c>
      <c r="AF40" s="7">
        <v>0</v>
      </c>
      <c r="AG40" s="7">
        <v>0</v>
      </c>
      <c r="AH40" s="7">
        <v>184828.54</v>
      </c>
      <c r="AI40" s="7">
        <v>-184828.54</v>
      </c>
      <c r="AJ40" s="8">
        <f t="shared" si="3"/>
        <v>0.39450664741698577</v>
      </c>
      <c r="AK40" s="7">
        <v>0</v>
      </c>
      <c r="AL40" s="8">
        <v>0</v>
      </c>
      <c r="AM40" s="10">
        <v>0</v>
      </c>
      <c r="AN40" s="11">
        <v>430692.03</v>
      </c>
      <c r="AO40" s="12">
        <f t="shared" si="5"/>
        <v>1.4592527751210069</v>
      </c>
    </row>
    <row r="41" spans="1:41" ht="38.25" outlineLevel="2" x14ac:dyDescent="0.25">
      <c r="A41" s="5" t="s">
        <v>49</v>
      </c>
      <c r="B41" s="6" t="s">
        <v>8</v>
      </c>
      <c r="C41" s="6" t="s">
        <v>48</v>
      </c>
      <c r="D41" s="6" t="s">
        <v>10</v>
      </c>
      <c r="E41" s="6" t="s">
        <v>8</v>
      </c>
      <c r="F41" s="6" t="s">
        <v>50</v>
      </c>
      <c r="G41" s="6"/>
      <c r="H41" s="6"/>
      <c r="I41" s="6"/>
      <c r="J41" s="6"/>
      <c r="K41" s="6"/>
      <c r="L41" s="6"/>
      <c r="M41" s="7">
        <v>0</v>
      </c>
      <c r="N41" s="7">
        <v>10176680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>
        <v>5351880</v>
      </c>
      <c r="AF41" s="7">
        <v>0</v>
      </c>
      <c r="AG41" s="7">
        <v>0</v>
      </c>
      <c r="AH41" s="7">
        <v>2191000</v>
      </c>
      <c r="AI41" s="7">
        <v>-2191000</v>
      </c>
      <c r="AJ41" s="8">
        <f t="shared" si="3"/>
        <v>0.52589646132137402</v>
      </c>
      <c r="AK41" s="7">
        <v>0</v>
      </c>
      <c r="AL41" s="8">
        <v>0</v>
      </c>
      <c r="AM41" s="10">
        <v>0</v>
      </c>
      <c r="AN41" s="11">
        <v>4330000</v>
      </c>
      <c r="AO41" s="12">
        <f t="shared" si="5"/>
        <v>1.236</v>
      </c>
    </row>
    <row r="42" spans="1:41" hidden="1" outlineLevel="2" x14ac:dyDescent="0.25">
      <c r="A42" s="5" t="s">
        <v>29</v>
      </c>
      <c r="B42" s="6"/>
      <c r="C42" s="24" t="s">
        <v>48</v>
      </c>
      <c r="D42" s="24"/>
      <c r="E42" s="24"/>
      <c r="F42" s="24" t="s">
        <v>30</v>
      </c>
      <c r="G42" s="6"/>
      <c r="H42" s="6"/>
      <c r="I42" s="6"/>
      <c r="J42" s="6"/>
      <c r="K42" s="6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 t="e">
        <f t="shared" si="3"/>
        <v>#DIV/0!</v>
      </c>
      <c r="AK42" s="7"/>
      <c r="AL42" s="8"/>
      <c r="AM42" s="10"/>
      <c r="AN42" s="11">
        <v>138500</v>
      </c>
      <c r="AO42" s="12">
        <f t="shared" si="5"/>
        <v>0</v>
      </c>
    </row>
    <row r="43" spans="1:41" hidden="1" outlineLevel="2" x14ac:dyDescent="0.25">
      <c r="A43" s="5" t="s">
        <v>139</v>
      </c>
      <c r="B43" s="6"/>
      <c r="C43" s="24" t="s">
        <v>48</v>
      </c>
      <c r="D43" s="24"/>
      <c r="E43" s="24"/>
      <c r="F43" s="24" t="s">
        <v>138</v>
      </c>
      <c r="G43" s="6"/>
      <c r="H43" s="6"/>
      <c r="I43" s="6"/>
      <c r="J43" s="6"/>
      <c r="K43" s="6"/>
      <c r="L43" s="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8" t="e">
        <f t="shared" si="3"/>
        <v>#DIV/0!</v>
      </c>
      <c r="AK43" s="7"/>
      <c r="AL43" s="8"/>
      <c r="AM43" s="10"/>
      <c r="AN43" s="11">
        <v>144388.70000000001</v>
      </c>
      <c r="AO43" s="12">
        <f t="shared" si="5"/>
        <v>0</v>
      </c>
    </row>
    <row r="44" spans="1:41" ht="25.5" outlineLevel="2" x14ac:dyDescent="0.25">
      <c r="A44" s="5" t="s">
        <v>45</v>
      </c>
      <c r="B44" s="6" t="s">
        <v>8</v>
      </c>
      <c r="C44" s="6" t="s">
        <v>48</v>
      </c>
      <c r="D44" s="6" t="s">
        <v>10</v>
      </c>
      <c r="E44" s="6" t="s">
        <v>8</v>
      </c>
      <c r="F44" s="6" t="s">
        <v>46</v>
      </c>
      <c r="G44" s="6"/>
      <c r="H44" s="6"/>
      <c r="I44" s="6"/>
      <c r="J44" s="6"/>
      <c r="K44" s="6"/>
      <c r="L44" s="6"/>
      <c r="M44" s="7">
        <v>0</v>
      </c>
      <c r="N44" s="7">
        <v>147521.04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>
        <v>94551.28</v>
      </c>
      <c r="AF44" s="7">
        <v>0</v>
      </c>
      <c r="AG44" s="7">
        <v>0</v>
      </c>
      <c r="AH44" s="7">
        <v>16298</v>
      </c>
      <c r="AI44" s="7">
        <v>-16298</v>
      </c>
      <c r="AJ44" s="8">
        <f t="shared" si="3"/>
        <v>0.64093420165692971</v>
      </c>
      <c r="AK44" s="7">
        <v>0</v>
      </c>
      <c r="AL44" s="8">
        <v>0</v>
      </c>
      <c r="AM44" s="10">
        <v>0</v>
      </c>
      <c r="AN44" s="11">
        <v>34117</v>
      </c>
      <c r="AO44" s="12">
        <f t="shared" si="5"/>
        <v>2.7713831814051644</v>
      </c>
    </row>
    <row r="45" spans="1:41" ht="25.5" outlineLevel="2" x14ac:dyDescent="0.25">
      <c r="A45" s="5" t="s">
        <v>41</v>
      </c>
      <c r="B45" s="6" t="s">
        <v>8</v>
      </c>
      <c r="C45" s="6" t="s">
        <v>48</v>
      </c>
      <c r="D45" s="6" t="s">
        <v>10</v>
      </c>
      <c r="E45" s="6" t="s">
        <v>8</v>
      </c>
      <c r="F45" s="6" t="s">
        <v>42</v>
      </c>
      <c r="G45" s="6"/>
      <c r="H45" s="6"/>
      <c r="I45" s="6"/>
      <c r="J45" s="6"/>
      <c r="K45" s="6"/>
      <c r="L45" s="6"/>
      <c r="M45" s="7">
        <v>0</v>
      </c>
      <c r="N45" s="7">
        <v>37698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>
        <v>27698</v>
      </c>
      <c r="AF45" s="7">
        <v>0</v>
      </c>
      <c r="AG45" s="7">
        <v>0</v>
      </c>
      <c r="AH45" s="7">
        <v>27698</v>
      </c>
      <c r="AI45" s="7">
        <v>-27698</v>
      </c>
      <c r="AJ45" s="8">
        <f t="shared" si="3"/>
        <v>0.73473393813995436</v>
      </c>
      <c r="AK45" s="7">
        <v>0</v>
      </c>
      <c r="AL45" s="8">
        <v>0</v>
      </c>
      <c r="AM45" s="10">
        <v>0</v>
      </c>
      <c r="AN45" s="11">
        <v>31117</v>
      </c>
      <c r="AO45" s="12">
        <f t="shared" si="5"/>
        <v>0.89012436931580807</v>
      </c>
    </row>
    <row r="46" spans="1:41" ht="63.75" hidden="1" outlineLevel="2" x14ac:dyDescent="0.25">
      <c r="A46" s="5" t="s">
        <v>141</v>
      </c>
      <c r="B46" s="6"/>
      <c r="C46" s="24" t="s">
        <v>48</v>
      </c>
      <c r="D46" s="24"/>
      <c r="E46" s="24"/>
      <c r="F46" s="24" t="s">
        <v>140</v>
      </c>
      <c r="G46" s="6"/>
      <c r="H46" s="6"/>
      <c r="I46" s="6"/>
      <c r="J46" s="6"/>
      <c r="K46" s="6"/>
      <c r="L46" s="6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" t="e">
        <f t="shared" si="3"/>
        <v>#DIV/0!</v>
      </c>
      <c r="AK46" s="7"/>
      <c r="AL46" s="8"/>
      <c r="AM46" s="10"/>
      <c r="AN46" s="11"/>
      <c r="AO46" s="12" t="e">
        <f t="shared" si="5"/>
        <v>#DIV/0!</v>
      </c>
    </row>
    <row r="47" spans="1:41" collapsed="1" x14ac:dyDescent="0.25">
      <c r="A47" s="14" t="s">
        <v>51</v>
      </c>
      <c r="B47" s="15" t="s">
        <v>8</v>
      </c>
      <c r="C47" s="15" t="s">
        <v>52</v>
      </c>
      <c r="D47" s="15" t="s">
        <v>10</v>
      </c>
      <c r="E47" s="15" t="s">
        <v>8</v>
      </c>
      <c r="F47" s="15" t="s">
        <v>8</v>
      </c>
      <c r="G47" s="15"/>
      <c r="H47" s="15"/>
      <c r="I47" s="15"/>
      <c r="J47" s="15"/>
      <c r="K47" s="15"/>
      <c r="L47" s="15"/>
      <c r="M47" s="16">
        <v>0</v>
      </c>
      <c r="N47" s="16">
        <f>N48</f>
        <v>903400</v>
      </c>
      <c r="O47" s="16">
        <f t="shared" ref="O47:AE47" si="13">O48</f>
        <v>0</v>
      </c>
      <c r="P47" s="16">
        <f t="shared" si="13"/>
        <v>0</v>
      </c>
      <c r="Q47" s="16">
        <f t="shared" si="13"/>
        <v>0</v>
      </c>
      <c r="R47" s="16">
        <f t="shared" si="13"/>
        <v>0</v>
      </c>
      <c r="S47" s="16">
        <f t="shared" si="13"/>
        <v>0</v>
      </c>
      <c r="T47" s="16">
        <f t="shared" si="13"/>
        <v>0</v>
      </c>
      <c r="U47" s="16">
        <f t="shared" si="13"/>
        <v>0</v>
      </c>
      <c r="V47" s="16">
        <f t="shared" si="13"/>
        <v>0</v>
      </c>
      <c r="W47" s="16">
        <f t="shared" si="13"/>
        <v>0</v>
      </c>
      <c r="X47" s="16">
        <f t="shared" si="13"/>
        <v>0</v>
      </c>
      <c r="Y47" s="16">
        <f t="shared" si="13"/>
        <v>0</v>
      </c>
      <c r="Z47" s="16">
        <f t="shared" si="13"/>
        <v>0</v>
      </c>
      <c r="AA47" s="16">
        <f t="shared" si="13"/>
        <v>0</v>
      </c>
      <c r="AB47" s="16">
        <f t="shared" si="13"/>
        <v>0</v>
      </c>
      <c r="AC47" s="16">
        <f t="shared" si="13"/>
        <v>0</v>
      </c>
      <c r="AD47" s="16">
        <f t="shared" si="13"/>
        <v>0</v>
      </c>
      <c r="AE47" s="16">
        <f t="shared" si="13"/>
        <v>450600</v>
      </c>
      <c r="AF47" s="16">
        <v>0</v>
      </c>
      <c r="AG47" s="16">
        <v>0</v>
      </c>
      <c r="AH47" s="16">
        <v>172746.74</v>
      </c>
      <c r="AI47" s="16">
        <v>-172746.74</v>
      </c>
      <c r="AJ47" s="17">
        <f t="shared" si="3"/>
        <v>0.49878237768430372</v>
      </c>
      <c r="AK47" s="16">
        <v>0</v>
      </c>
      <c r="AL47" s="17">
        <v>0</v>
      </c>
      <c r="AM47" s="18">
        <v>0</v>
      </c>
      <c r="AN47" s="19">
        <f>AN48</f>
        <v>447900</v>
      </c>
      <c r="AO47" s="20">
        <f t="shared" si="5"/>
        <v>1.0060281312793034</v>
      </c>
    </row>
    <row r="48" spans="1:41" ht="25.5" outlineLevel="1" x14ac:dyDescent="0.25">
      <c r="A48" s="14" t="s">
        <v>53</v>
      </c>
      <c r="B48" s="15" t="s">
        <v>8</v>
      </c>
      <c r="C48" s="15" t="s">
        <v>54</v>
      </c>
      <c r="D48" s="15" t="s">
        <v>10</v>
      </c>
      <c r="E48" s="15" t="s">
        <v>8</v>
      </c>
      <c r="F48" s="15" t="s">
        <v>8</v>
      </c>
      <c r="G48" s="15"/>
      <c r="H48" s="15"/>
      <c r="I48" s="15"/>
      <c r="J48" s="15"/>
      <c r="K48" s="15"/>
      <c r="L48" s="15"/>
      <c r="M48" s="16">
        <v>0</v>
      </c>
      <c r="N48" s="16">
        <f>N49+N50+N51</f>
        <v>903400</v>
      </c>
      <c r="O48" s="16">
        <f t="shared" ref="O48:AE48" si="14">O49+O50+O51</f>
        <v>0</v>
      </c>
      <c r="P48" s="16">
        <f t="shared" si="14"/>
        <v>0</v>
      </c>
      <c r="Q48" s="16">
        <f t="shared" si="14"/>
        <v>0</v>
      </c>
      <c r="R48" s="16">
        <f t="shared" si="14"/>
        <v>0</v>
      </c>
      <c r="S48" s="16">
        <f t="shared" si="14"/>
        <v>0</v>
      </c>
      <c r="T48" s="16">
        <f t="shared" si="14"/>
        <v>0</v>
      </c>
      <c r="U48" s="16">
        <f t="shared" si="14"/>
        <v>0</v>
      </c>
      <c r="V48" s="16">
        <f t="shared" si="14"/>
        <v>0</v>
      </c>
      <c r="W48" s="16">
        <f t="shared" si="14"/>
        <v>0</v>
      </c>
      <c r="X48" s="16">
        <f t="shared" si="14"/>
        <v>0</v>
      </c>
      <c r="Y48" s="16">
        <f t="shared" si="14"/>
        <v>0</v>
      </c>
      <c r="Z48" s="16">
        <f t="shared" si="14"/>
        <v>0</v>
      </c>
      <c r="AA48" s="16">
        <f t="shared" si="14"/>
        <v>0</v>
      </c>
      <c r="AB48" s="16">
        <f t="shared" si="14"/>
        <v>0</v>
      </c>
      <c r="AC48" s="16">
        <f t="shared" si="14"/>
        <v>0</v>
      </c>
      <c r="AD48" s="16">
        <f t="shared" si="14"/>
        <v>0</v>
      </c>
      <c r="AE48" s="16">
        <f t="shared" si="14"/>
        <v>450600</v>
      </c>
      <c r="AF48" s="16">
        <v>0</v>
      </c>
      <c r="AG48" s="16">
        <v>0</v>
      </c>
      <c r="AH48" s="16">
        <v>172746.74</v>
      </c>
      <c r="AI48" s="16">
        <v>-172746.74</v>
      </c>
      <c r="AJ48" s="17">
        <f t="shared" si="3"/>
        <v>0.49878237768430372</v>
      </c>
      <c r="AK48" s="16">
        <v>0</v>
      </c>
      <c r="AL48" s="17">
        <v>0</v>
      </c>
      <c r="AM48" s="18">
        <v>0</v>
      </c>
      <c r="AN48" s="16">
        <f t="shared" ref="AN48" si="15">AN49+AN50+AN51</f>
        <v>447900</v>
      </c>
      <c r="AO48" s="20">
        <f t="shared" si="5"/>
        <v>1.0060281312793034</v>
      </c>
    </row>
    <row r="49" spans="1:41" outlineLevel="2" x14ac:dyDescent="0.25">
      <c r="A49" s="5" t="s">
        <v>13</v>
      </c>
      <c r="B49" s="6" t="s">
        <v>8</v>
      </c>
      <c r="C49" s="6" t="s">
        <v>54</v>
      </c>
      <c r="D49" s="6" t="s">
        <v>10</v>
      </c>
      <c r="E49" s="6" t="s">
        <v>8</v>
      </c>
      <c r="F49" s="6" t="s">
        <v>14</v>
      </c>
      <c r="G49" s="6"/>
      <c r="H49" s="6"/>
      <c r="I49" s="6"/>
      <c r="J49" s="6"/>
      <c r="K49" s="6"/>
      <c r="L49" s="6"/>
      <c r="M49" s="7">
        <v>0</v>
      </c>
      <c r="N49" s="7">
        <v>640900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>
        <v>358443.01</v>
      </c>
      <c r="AF49" s="7">
        <v>0</v>
      </c>
      <c r="AG49" s="7">
        <v>0</v>
      </c>
      <c r="AH49" s="7">
        <v>136226.49</v>
      </c>
      <c r="AI49" s="7">
        <v>-136226.49</v>
      </c>
      <c r="AJ49" s="8">
        <f t="shared" si="3"/>
        <v>0.55928071462006557</v>
      </c>
      <c r="AK49" s="7">
        <v>0</v>
      </c>
      <c r="AL49" s="8">
        <v>0</v>
      </c>
      <c r="AM49" s="10">
        <v>0</v>
      </c>
      <c r="AN49" s="11">
        <v>339179.07</v>
      </c>
      <c r="AO49" s="12">
        <f t="shared" si="5"/>
        <v>1.0567957804707702</v>
      </c>
    </row>
    <row r="50" spans="1:41" ht="25.5" outlineLevel="2" x14ac:dyDescent="0.25">
      <c r="A50" s="5" t="s">
        <v>17</v>
      </c>
      <c r="B50" s="6" t="s">
        <v>8</v>
      </c>
      <c r="C50" s="6" t="s">
        <v>54</v>
      </c>
      <c r="D50" s="6" t="s">
        <v>10</v>
      </c>
      <c r="E50" s="6" t="s">
        <v>8</v>
      </c>
      <c r="F50" s="6" t="s">
        <v>18</v>
      </c>
      <c r="G50" s="6"/>
      <c r="H50" s="6"/>
      <c r="I50" s="6"/>
      <c r="J50" s="6"/>
      <c r="K50" s="6"/>
      <c r="L50" s="6"/>
      <c r="M50" s="7">
        <v>0</v>
      </c>
      <c r="N50" s="7">
        <v>193500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>
        <v>92156.99</v>
      </c>
      <c r="AF50" s="7">
        <v>0</v>
      </c>
      <c r="AG50" s="7">
        <v>0</v>
      </c>
      <c r="AH50" s="7">
        <v>36520.25</v>
      </c>
      <c r="AI50" s="7">
        <v>-36520.25</v>
      </c>
      <c r="AJ50" s="8">
        <f t="shared" si="3"/>
        <v>0.47626351421188634</v>
      </c>
      <c r="AK50" s="7">
        <v>0</v>
      </c>
      <c r="AL50" s="8">
        <v>0</v>
      </c>
      <c r="AM50" s="10">
        <v>0</v>
      </c>
      <c r="AN50" s="11">
        <v>106980.93</v>
      </c>
      <c r="AO50" s="12">
        <f t="shared" si="5"/>
        <v>0.86143380881059839</v>
      </c>
    </row>
    <row r="51" spans="1:41" ht="25.5" outlineLevel="2" x14ac:dyDescent="0.25">
      <c r="A51" s="5" t="s">
        <v>33</v>
      </c>
      <c r="B51" s="6" t="s">
        <v>8</v>
      </c>
      <c r="C51" s="6" t="s">
        <v>54</v>
      </c>
      <c r="D51" s="6" t="s">
        <v>10</v>
      </c>
      <c r="E51" s="6" t="s">
        <v>8</v>
      </c>
      <c r="F51" s="6" t="s">
        <v>34</v>
      </c>
      <c r="G51" s="6"/>
      <c r="H51" s="6"/>
      <c r="I51" s="6"/>
      <c r="J51" s="6"/>
      <c r="K51" s="6"/>
      <c r="L51" s="6"/>
      <c r="M51" s="7">
        <v>0</v>
      </c>
      <c r="N51" s="7">
        <v>69000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>
        <v>0</v>
      </c>
      <c r="AG51" s="7">
        <v>0</v>
      </c>
      <c r="AH51" s="7">
        <v>0</v>
      </c>
      <c r="AI51" s="7">
        <v>0</v>
      </c>
      <c r="AJ51" s="8">
        <f t="shared" si="3"/>
        <v>0</v>
      </c>
      <c r="AK51" s="7">
        <v>0</v>
      </c>
      <c r="AL51" s="8">
        <v>0</v>
      </c>
      <c r="AM51" s="10">
        <v>0</v>
      </c>
      <c r="AN51" s="11">
        <v>1740</v>
      </c>
      <c r="AO51" s="12">
        <f t="shared" si="5"/>
        <v>0</v>
      </c>
    </row>
    <row r="52" spans="1:41" ht="38.25" x14ac:dyDescent="0.25">
      <c r="A52" s="14" t="s">
        <v>55</v>
      </c>
      <c r="B52" s="15" t="s">
        <v>8</v>
      </c>
      <c r="C52" s="15" t="s">
        <v>56</v>
      </c>
      <c r="D52" s="15" t="s">
        <v>10</v>
      </c>
      <c r="E52" s="15" t="s">
        <v>8</v>
      </c>
      <c r="F52" s="15" t="s">
        <v>8</v>
      </c>
      <c r="G52" s="15"/>
      <c r="H52" s="15"/>
      <c r="I52" s="15"/>
      <c r="J52" s="15"/>
      <c r="K52" s="15"/>
      <c r="L52" s="15"/>
      <c r="M52" s="16">
        <v>0</v>
      </c>
      <c r="N52" s="16">
        <f>N53+N64+N66+N71</f>
        <v>3573950</v>
      </c>
      <c r="O52" s="16">
        <f t="shared" ref="O52:AD52" si="16">O53+O64+O66+O71</f>
        <v>0</v>
      </c>
      <c r="P52" s="16">
        <f t="shared" si="16"/>
        <v>0</v>
      </c>
      <c r="Q52" s="16">
        <f t="shared" si="16"/>
        <v>0</v>
      </c>
      <c r="R52" s="16">
        <f t="shared" si="16"/>
        <v>0</v>
      </c>
      <c r="S52" s="16">
        <f t="shared" si="16"/>
        <v>0</v>
      </c>
      <c r="T52" s="16">
        <f t="shared" si="16"/>
        <v>0</v>
      </c>
      <c r="U52" s="16">
        <f t="shared" si="16"/>
        <v>0</v>
      </c>
      <c r="V52" s="16">
        <f t="shared" si="16"/>
        <v>0</v>
      </c>
      <c r="W52" s="16">
        <f t="shared" si="16"/>
        <v>0</v>
      </c>
      <c r="X52" s="16">
        <f t="shared" si="16"/>
        <v>0</v>
      </c>
      <c r="Y52" s="16">
        <f t="shared" si="16"/>
        <v>0</v>
      </c>
      <c r="Z52" s="16">
        <f t="shared" si="16"/>
        <v>0</v>
      </c>
      <c r="AA52" s="16">
        <f t="shared" si="16"/>
        <v>0</v>
      </c>
      <c r="AB52" s="16">
        <f t="shared" si="16"/>
        <v>0</v>
      </c>
      <c r="AC52" s="16">
        <f t="shared" si="16"/>
        <v>0</v>
      </c>
      <c r="AD52" s="16">
        <f t="shared" si="16"/>
        <v>0</v>
      </c>
      <c r="AE52" s="16">
        <f>AE53+AE64+AE66+AE71</f>
        <v>1760763.97</v>
      </c>
      <c r="AF52" s="16">
        <v>0</v>
      </c>
      <c r="AG52" s="16">
        <v>0</v>
      </c>
      <c r="AH52" s="16">
        <v>600245.87</v>
      </c>
      <c r="AI52" s="16">
        <v>-600245.87</v>
      </c>
      <c r="AJ52" s="17">
        <f t="shared" si="3"/>
        <v>0.49266608934092532</v>
      </c>
      <c r="AK52" s="16">
        <v>0</v>
      </c>
      <c r="AL52" s="17">
        <v>0</v>
      </c>
      <c r="AM52" s="18">
        <v>0</v>
      </c>
      <c r="AN52" s="16">
        <f t="shared" ref="AN52" si="17">AN53+AN64+AN66+AN71</f>
        <v>4896714.43</v>
      </c>
      <c r="AO52" s="20">
        <f t="shared" si="5"/>
        <v>0.35958069337525161</v>
      </c>
    </row>
    <row r="53" spans="1:41" outlineLevel="1" x14ac:dyDescent="0.25">
      <c r="A53" s="14" t="s">
        <v>57</v>
      </c>
      <c r="B53" s="15" t="s">
        <v>8</v>
      </c>
      <c r="C53" s="15" t="s">
        <v>58</v>
      </c>
      <c r="D53" s="15" t="s">
        <v>10</v>
      </c>
      <c r="E53" s="15" t="s">
        <v>8</v>
      </c>
      <c r="F53" s="15" t="s">
        <v>8</v>
      </c>
      <c r="G53" s="15"/>
      <c r="H53" s="15"/>
      <c r="I53" s="15"/>
      <c r="J53" s="15"/>
      <c r="K53" s="15"/>
      <c r="L53" s="15"/>
      <c r="M53" s="16">
        <v>0</v>
      </c>
      <c r="N53" s="16">
        <f>SUM(N54:N63)</f>
        <v>1536600</v>
      </c>
      <c r="O53" s="16">
        <f t="shared" ref="O53:AE53" si="18">SUM(O54:O63)</f>
        <v>0</v>
      </c>
      <c r="P53" s="16">
        <f t="shared" si="18"/>
        <v>0</v>
      </c>
      <c r="Q53" s="16">
        <f t="shared" si="18"/>
        <v>0</v>
      </c>
      <c r="R53" s="16">
        <f t="shared" si="18"/>
        <v>0</v>
      </c>
      <c r="S53" s="16">
        <f t="shared" si="18"/>
        <v>0</v>
      </c>
      <c r="T53" s="16">
        <f t="shared" si="18"/>
        <v>0</v>
      </c>
      <c r="U53" s="16">
        <f t="shared" si="18"/>
        <v>0</v>
      </c>
      <c r="V53" s="16">
        <f t="shared" si="18"/>
        <v>0</v>
      </c>
      <c r="W53" s="16">
        <f t="shared" si="18"/>
        <v>0</v>
      </c>
      <c r="X53" s="16">
        <f t="shared" si="18"/>
        <v>0</v>
      </c>
      <c r="Y53" s="16">
        <f t="shared" si="18"/>
        <v>0</v>
      </c>
      <c r="Z53" s="16">
        <f t="shared" si="18"/>
        <v>0</v>
      </c>
      <c r="AA53" s="16">
        <f t="shared" si="18"/>
        <v>0</v>
      </c>
      <c r="AB53" s="16">
        <f t="shared" si="18"/>
        <v>0</v>
      </c>
      <c r="AC53" s="16">
        <f t="shared" si="18"/>
        <v>0</v>
      </c>
      <c r="AD53" s="16">
        <f t="shared" si="18"/>
        <v>0</v>
      </c>
      <c r="AE53" s="16">
        <f t="shared" si="18"/>
        <v>800000.00000000012</v>
      </c>
      <c r="AF53" s="16">
        <v>0</v>
      </c>
      <c r="AG53" s="16">
        <v>0</v>
      </c>
      <c r="AH53" s="16">
        <v>298500</v>
      </c>
      <c r="AI53" s="16">
        <v>-298500</v>
      </c>
      <c r="AJ53" s="17">
        <f t="shared" si="3"/>
        <v>0.52062996225432778</v>
      </c>
      <c r="AK53" s="16">
        <v>0</v>
      </c>
      <c r="AL53" s="17">
        <v>0</v>
      </c>
      <c r="AM53" s="18">
        <v>0</v>
      </c>
      <c r="AN53" s="16">
        <f t="shared" ref="AN53" si="19">SUM(AN54:AN63)</f>
        <v>830000</v>
      </c>
      <c r="AO53" s="20">
        <f t="shared" si="5"/>
        <v>0.96385542168674709</v>
      </c>
    </row>
    <row r="54" spans="1:41" outlineLevel="2" x14ac:dyDescent="0.25">
      <c r="A54" s="5" t="s">
        <v>13</v>
      </c>
      <c r="B54" s="6" t="s">
        <v>8</v>
      </c>
      <c r="C54" s="6" t="s">
        <v>58</v>
      </c>
      <c r="D54" s="6" t="s">
        <v>10</v>
      </c>
      <c r="E54" s="6" t="s">
        <v>8</v>
      </c>
      <c r="F54" s="6" t="s">
        <v>14</v>
      </c>
      <c r="G54" s="6"/>
      <c r="H54" s="6"/>
      <c r="I54" s="6"/>
      <c r="J54" s="6"/>
      <c r="K54" s="6"/>
      <c r="L54" s="6"/>
      <c r="M54" s="7">
        <v>0</v>
      </c>
      <c r="N54" s="7">
        <v>738100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>
        <v>327296.19</v>
      </c>
      <c r="AF54" s="7">
        <v>0</v>
      </c>
      <c r="AG54" s="7">
        <v>0</v>
      </c>
      <c r="AH54" s="7">
        <v>142582.26999999999</v>
      </c>
      <c r="AI54" s="7">
        <v>-142582.26999999999</v>
      </c>
      <c r="AJ54" s="8">
        <f t="shared" si="3"/>
        <v>0.44343068689879422</v>
      </c>
      <c r="AK54" s="7">
        <v>0</v>
      </c>
      <c r="AL54" s="8">
        <v>0</v>
      </c>
      <c r="AM54" s="10">
        <v>0</v>
      </c>
      <c r="AN54" s="11">
        <v>362409.28</v>
      </c>
      <c r="AO54" s="12">
        <f t="shared" si="5"/>
        <v>0.90311205607097034</v>
      </c>
    </row>
    <row r="55" spans="1:41" ht="25.5" outlineLevel="2" x14ac:dyDescent="0.25">
      <c r="A55" s="5" t="s">
        <v>15</v>
      </c>
      <c r="B55" s="6" t="s">
        <v>8</v>
      </c>
      <c r="C55" s="6" t="s">
        <v>58</v>
      </c>
      <c r="D55" s="6" t="s">
        <v>10</v>
      </c>
      <c r="E55" s="6" t="s">
        <v>8</v>
      </c>
      <c r="F55" s="6" t="s">
        <v>16</v>
      </c>
      <c r="G55" s="6"/>
      <c r="H55" s="6"/>
      <c r="I55" s="6"/>
      <c r="J55" s="6"/>
      <c r="K55" s="6"/>
      <c r="L55" s="6"/>
      <c r="M55" s="7">
        <v>0</v>
      </c>
      <c r="N55" s="7">
        <v>1000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>
        <v>0</v>
      </c>
      <c r="AG55" s="7">
        <v>0</v>
      </c>
      <c r="AH55" s="7">
        <v>0</v>
      </c>
      <c r="AI55" s="7">
        <v>0</v>
      </c>
      <c r="AJ55" s="8">
        <f t="shared" si="3"/>
        <v>0</v>
      </c>
      <c r="AK55" s="7">
        <v>0</v>
      </c>
      <c r="AL55" s="8">
        <v>0</v>
      </c>
      <c r="AM55" s="10">
        <v>0</v>
      </c>
      <c r="AN55" s="11"/>
      <c r="AO55" s="12" t="e">
        <f t="shared" si="5"/>
        <v>#DIV/0!</v>
      </c>
    </row>
    <row r="56" spans="1:41" ht="25.5" outlineLevel="2" x14ac:dyDescent="0.25">
      <c r="A56" s="5" t="s">
        <v>17</v>
      </c>
      <c r="B56" s="6" t="s">
        <v>8</v>
      </c>
      <c r="C56" s="6" t="s">
        <v>58</v>
      </c>
      <c r="D56" s="6" t="s">
        <v>10</v>
      </c>
      <c r="E56" s="6" t="s">
        <v>8</v>
      </c>
      <c r="F56" s="6" t="s">
        <v>18</v>
      </c>
      <c r="G56" s="6"/>
      <c r="H56" s="6"/>
      <c r="I56" s="6"/>
      <c r="J56" s="6"/>
      <c r="K56" s="6"/>
      <c r="L56" s="6"/>
      <c r="M56" s="7">
        <v>0</v>
      </c>
      <c r="N56" s="7">
        <v>222900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>
        <v>76302.850000000006</v>
      </c>
      <c r="AF56" s="7">
        <v>0</v>
      </c>
      <c r="AG56" s="7">
        <v>0</v>
      </c>
      <c r="AH56" s="7">
        <v>9887.44</v>
      </c>
      <c r="AI56" s="7">
        <v>-9887.44</v>
      </c>
      <c r="AJ56" s="8">
        <f t="shared" si="3"/>
        <v>0.34231875280394797</v>
      </c>
      <c r="AK56" s="7">
        <v>0</v>
      </c>
      <c r="AL56" s="8">
        <v>0</v>
      </c>
      <c r="AM56" s="10">
        <v>0</v>
      </c>
      <c r="AN56" s="11">
        <v>94632.83</v>
      </c>
      <c r="AO56" s="12">
        <f t="shared" si="5"/>
        <v>0.80630421810274511</v>
      </c>
    </row>
    <row r="57" spans="1:41" outlineLevel="2" x14ac:dyDescent="0.25">
      <c r="A57" s="5" t="s">
        <v>19</v>
      </c>
      <c r="B57" s="6" t="s">
        <v>8</v>
      </c>
      <c r="C57" s="6" t="s">
        <v>58</v>
      </c>
      <c r="D57" s="6" t="s">
        <v>10</v>
      </c>
      <c r="E57" s="6" t="s">
        <v>8</v>
      </c>
      <c r="F57" s="6" t="s">
        <v>20</v>
      </c>
      <c r="G57" s="6"/>
      <c r="H57" s="6"/>
      <c r="I57" s="6"/>
      <c r="J57" s="6"/>
      <c r="K57" s="6"/>
      <c r="L57" s="6"/>
      <c r="M57" s="7">
        <v>0</v>
      </c>
      <c r="N57" s="7">
        <v>34000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>
        <v>11582.38</v>
      </c>
      <c r="AF57" s="7">
        <v>0</v>
      </c>
      <c r="AG57" s="7">
        <v>0</v>
      </c>
      <c r="AH57" s="7">
        <v>4588.43</v>
      </c>
      <c r="AI57" s="7">
        <v>-4588.43</v>
      </c>
      <c r="AJ57" s="8">
        <f t="shared" si="3"/>
        <v>0.34065823529411765</v>
      </c>
      <c r="AK57" s="7">
        <v>0</v>
      </c>
      <c r="AL57" s="8">
        <v>0</v>
      </c>
      <c r="AM57" s="10">
        <v>0</v>
      </c>
      <c r="AN57" s="11">
        <v>22860.74</v>
      </c>
      <c r="AO57" s="12">
        <f t="shared" si="5"/>
        <v>0.50664939105208306</v>
      </c>
    </row>
    <row r="58" spans="1:41" outlineLevel="2" x14ac:dyDescent="0.25">
      <c r="A58" s="5" t="s">
        <v>21</v>
      </c>
      <c r="B58" s="6" t="s">
        <v>8</v>
      </c>
      <c r="C58" s="6" t="s">
        <v>58</v>
      </c>
      <c r="D58" s="6" t="s">
        <v>10</v>
      </c>
      <c r="E58" s="6" t="s">
        <v>8</v>
      </c>
      <c r="F58" s="6" t="s">
        <v>22</v>
      </c>
      <c r="G58" s="6"/>
      <c r="H58" s="6"/>
      <c r="I58" s="6"/>
      <c r="J58" s="6"/>
      <c r="K58" s="6"/>
      <c r="L58" s="6"/>
      <c r="M58" s="7">
        <v>0</v>
      </c>
      <c r="N58" s="7">
        <v>99400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>
        <v>46748.92</v>
      </c>
      <c r="AF58" s="7">
        <v>0</v>
      </c>
      <c r="AG58" s="7">
        <v>0</v>
      </c>
      <c r="AH58" s="7">
        <v>30641.88</v>
      </c>
      <c r="AI58" s="7">
        <v>-30641.88</v>
      </c>
      <c r="AJ58" s="8">
        <f t="shared" si="3"/>
        <v>0.47031106639839032</v>
      </c>
      <c r="AK58" s="7">
        <v>0</v>
      </c>
      <c r="AL58" s="8">
        <v>0</v>
      </c>
      <c r="AM58" s="10">
        <v>0</v>
      </c>
      <c r="AN58" s="11">
        <v>43719.95</v>
      </c>
      <c r="AO58" s="12">
        <f t="shared" si="5"/>
        <v>1.0692811862776606</v>
      </c>
    </row>
    <row r="59" spans="1:41" ht="25.5" outlineLevel="2" x14ac:dyDescent="0.25">
      <c r="A59" s="5" t="s">
        <v>23</v>
      </c>
      <c r="B59" s="6" t="s">
        <v>8</v>
      </c>
      <c r="C59" s="6" t="s">
        <v>58</v>
      </c>
      <c r="D59" s="6" t="s">
        <v>10</v>
      </c>
      <c r="E59" s="6" t="s">
        <v>8</v>
      </c>
      <c r="F59" s="6" t="s">
        <v>24</v>
      </c>
      <c r="G59" s="6"/>
      <c r="H59" s="6"/>
      <c r="I59" s="6"/>
      <c r="J59" s="6"/>
      <c r="K59" s="6"/>
      <c r="L59" s="6"/>
      <c r="M59" s="7">
        <v>0</v>
      </c>
      <c r="N59" s="7">
        <v>165518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>
        <v>77968.86</v>
      </c>
      <c r="AF59" s="7">
        <v>0</v>
      </c>
      <c r="AG59" s="7">
        <v>0</v>
      </c>
      <c r="AH59" s="7">
        <v>29455.98</v>
      </c>
      <c r="AI59" s="7">
        <v>-29455.98</v>
      </c>
      <c r="AJ59" s="8">
        <f t="shared" si="3"/>
        <v>0.47105970347635906</v>
      </c>
      <c r="AK59" s="7">
        <v>0</v>
      </c>
      <c r="AL59" s="8">
        <v>0</v>
      </c>
      <c r="AM59" s="10">
        <v>0</v>
      </c>
      <c r="AN59" s="11">
        <v>68329.399999999994</v>
      </c>
      <c r="AO59" s="12">
        <f t="shared" si="5"/>
        <v>1.1410733886145643</v>
      </c>
    </row>
    <row r="60" spans="1:41" outlineLevel="2" x14ac:dyDescent="0.25">
      <c r="A60" s="5" t="s">
        <v>25</v>
      </c>
      <c r="B60" s="6" t="s">
        <v>8</v>
      </c>
      <c r="C60" s="24" t="s">
        <v>58</v>
      </c>
      <c r="D60" s="6" t="s">
        <v>10</v>
      </c>
      <c r="E60" s="6" t="s">
        <v>8</v>
      </c>
      <c r="F60" s="6" t="s">
        <v>26</v>
      </c>
      <c r="G60" s="6"/>
      <c r="H60" s="6"/>
      <c r="I60" s="6"/>
      <c r="J60" s="6"/>
      <c r="K60" s="6"/>
      <c r="L60" s="6"/>
      <c r="M60" s="7">
        <v>0</v>
      </c>
      <c r="N60" s="7">
        <v>245682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>
        <v>245682</v>
      </c>
      <c r="AF60" s="7">
        <v>0</v>
      </c>
      <c r="AG60" s="7">
        <v>0</v>
      </c>
      <c r="AH60" s="7">
        <v>81344</v>
      </c>
      <c r="AI60" s="7">
        <v>-81344</v>
      </c>
      <c r="AJ60" s="8">
        <f t="shared" si="3"/>
        <v>1</v>
      </c>
      <c r="AK60" s="7">
        <v>0</v>
      </c>
      <c r="AL60" s="8">
        <v>0</v>
      </c>
      <c r="AM60" s="10">
        <v>0</v>
      </c>
      <c r="AN60" s="11">
        <v>145788.79999999999</v>
      </c>
      <c r="AO60" s="12">
        <f t="shared" si="5"/>
        <v>1.6851911806668278</v>
      </c>
    </row>
    <row r="61" spans="1:41" ht="25.5" hidden="1" outlineLevel="2" x14ac:dyDescent="0.25">
      <c r="A61" s="5" t="s">
        <v>31</v>
      </c>
      <c r="B61" s="6"/>
      <c r="C61" s="24" t="s">
        <v>58</v>
      </c>
      <c r="D61" s="24"/>
      <c r="E61" s="24"/>
      <c r="F61" s="24" t="s">
        <v>32</v>
      </c>
      <c r="G61" s="6"/>
      <c r="H61" s="6"/>
      <c r="I61" s="6"/>
      <c r="J61" s="6"/>
      <c r="K61" s="6"/>
      <c r="L61" s="6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8" t="e">
        <f t="shared" si="3"/>
        <v>#DIV/0!</v>
      </c>
      <c r="AK61" s="7"/>
      <c r="AL61" s="8"/>
      <c r="AM61" s="10"/>
      <c r="AN61" s="11">
        <v>75000</v>
      </c>
      <c r="AO61" s="12">
        <f t="shared" si="5"/>
        <v>0</v>
      </c>
    </row>
    <row r="62" spans="1:41" ht="25.5" outlineLevel="2" x14ac:dyDescent="0.25">
      <c r="A62" s="5" t="s">
        <v>33</v>
      </c>
      <c r="B62" s="6" t="s">
        <v>8</v>
      </c>
      <c r="C62" s="6" t="s">
        <v>58</v>
      </c>
      <c r="D62" s="6" t="s">
        <v>10</v>
      </c>
      <c r="E62" s="6" t="s">
        <v>8</v>
      </c>
      <c r="F62" s="6" t="s">
        <v>34</v>
      </c>
      <c r="G62" s="6"/>
      <c r="H62" s="6"/>
      <c r="I62" s="6"/>
      <c r="J62" s="6"/>
      <c r="K62" s="6"/>
      <c r="L62" s="6"/>
      <c r="M62" s="7">
        <v>0</v>
      </c>
      <c r="N62" s="7">
        <v>25000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>
        <v>14418.8</v>
      </c>
      <c r="AF62" s="7">
        <v>0</v>
      </c>
      <c r="AG62" s="7">
        <v>0</v>
      </c>
      <c r="AH62" s="7">
        <v>0</v>
      </c>
      <c r="AI62" s="7">
        <v>0</v>
      </c>
      <c r="AJ62" s="8">
        <f t="shared" si="3"/>
        <v>0.57675199999999993</v>
      </c>
      <c r="AK62" s="7">
        <v>0</v>
      </c>
      <c r="AL62" s="8">
        <v>0</v>
      </c>
      <c r="AM62" s="10">
        <v>0</v>
      </c>
      <c r="AN62" s="11">
        <v>17259</v>
      </c>
      <c r="AO62" s="12">
        <f t="shared" si="5"/>
        <v>0.83543658381134478</v>
      </c>
    </row>
    <row r="63" spans="1:41" ht="38.25" outlineLevel="2" x14ac:dyDescent="0.25">
      <c r="A63" s="5" t="s">
        <v>59</v>
      </c>
      <c r="B63" s="6" t="s">
        <v>8</v>
      </c>
      <c r="C63" s="6" t="s">
        <v>58</v>
      </c>
      <c r="D63" s="6" t="s">
        <v>10</v>
      </c>
      <c r="E63" s="6" t="s">
        <v>8</v>
      </c>
      <c r="F63" s="6" t="s">
        <v>60</v>
      </c>
      <c r="G63" s="6"/>
      <c r="H63" s="6"/>
      <c r="I63" s="6"/>
      <c r="J63" s="6"/>
      <c r="K63" s="6"/>
      <c r="L63" s="6"/>
      <c r="M63" s="7">
        <v>0</v>
      </c>
      <c r="N63" s="7">
        <v>5000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>
        <v>0</v>
      </c>
      <c r="AG63" s="7">
        <v>0</v>
      </c>
      <c r="AH63" s="7">
        <v>0</v>
      </c>
      <c r="AI63" s="7">
        <v>0</v>
      </c>
      <c r="AJ63" s="8">
        <f t="shared" si="3"/>
        <v>0</v>
      </c>
      <c r="AK63" s="7">
        <v>0</v>
      </c>
      <c r="AL63" s="8">
        <v>0</v>
      </c>
      <c r="AM63" s="10">
        <v>0</v>
      </c>
      <c r="AN63" s="11"/>
      <c r="AO63" s="12" t="e">
        <f t="shared" si="5"/>
        <v>#DIV/0!</v>
      </c>
    </row>
    <row r="64" spans="1:41" ht="51" outlineLevel="1" x14ac:dyDescent="0.25">
      <c r="A64" s="14" t="s">
        <v>61</v>
      </c>
      <c r="B64" s="15" t="s">
        <v>8</v>
      </c>
      <c r="C64" s="15" t="s">
        <v>62</v>
      </c>
      <c r="D64" s="15" t="s">
        <v>10</v>
      </c>
      <c r="E64" s="15" t="s">
        <v>8</v>
      </c>
      <c r="F64" s="15" t="s">
        <v>8</v>
      </c>
      <c r="G64" s="15"/>
      <c r="H64" s="15"/>
      <c r="I64" s="15"/>
      <c r="J64" s="15"/>
      <c r="K64" s="15"/>
      <c r="L64" s="15"/>
      <c r="M64" s="16">
        <v>0</v>
      </c>
      <c r="N64" s="16">
        <f>N65</f>
        <v>1265500</v>
      </c>
      <c r="O64" s="16">
        <f t="shared" ref="O64:AE64" si="20">O65</f>
        <v>0</v>
      </c>
      <c r="P64" s="16">
        <f t="shared" si="20"/>
        <v>0</v>
      </c>
      <c r="Q64" s="16">
        <f t="shared" si="20"/>
        <v>0</v>
      </c>
      <c r="R64" s="16">
        <f t="shared" si="20"/>
        <v>0</v>
      </c>
      <c r="S64" s="16">
        <f t="shared" si="20"/>
        <v>0</v>
      </c>
      <c r="T64" s="16">
        <f t="shared" si="20"/>
        <v>0</v>
      </c>
      <c r="U64" s="16">
        <f t="shared" si="20"/>
        <v>0</v>
      </c>
      <c r="V64" s="16">
        <f t="shared" si="20"/>
        <v>0</v>
      </c>
      <c r="W64" s="16">
        <f t="shared" si="20"/>
        <v>0</v>
      </c>
      <c r="X64" s="16">
        <f t="shared" si="20"/>
        <v>0</v>
      </c>
      <c r="Y64" s="16">
        <f t="shared" si="20"/>
        <v>0</v>
      </c>
      <c r="Z64" s="16">
        <f t="shared" si="20"/>
        <v>0</v>
      </c>
      <c r="AA64" s="16">
        <f t="shared" si="20"/>
        <v>0</v>
      </c>
      <c r="AB64" s="16">
        <f t="shared" si="20"/>
        <v>0</v>
      </c>
      <c r="AC64" s="16">
        <f t="shared" si="20"/>
        <v>0</v>
      </c>
      <c r="AD64" s="16">
        <f t="shared" si="20"/>
        <v>0</v>
      </c>
      <c r="AE64" s="16">
        <f t="shared" si="20"/>
        <v>651000</v>
      </c>
      <c r="AF64" s="16">
        <v>0</v>
      </c>
      <c r="AG64" s="16">
        <v>0</v>
      </c>
      <c r="AH64" s="16">
        <v>250000</v>
      </c>
      <c r="AI64" s="16">
        <v>-250000</v>
      </c>
      <c r="AJ64" s="17">
        <f t="shared" si="3"/>
        <v>0.51442117740023707</v>
      </c>
      <c r="AK64" s="16">
        <v>0</v>
      </c>
      <c r="AL64" s="17">
        <v>0</v>
      </c>
      <c r="AM64" s="18">
        <v>0</v>
      </c>
      <c r="AN64" s="19">
        <f>AN65</f>
        <v>820000</v>
      </c>
      <c r="AO64" s="20">
        <f t="shared" si="5"/>
        <v>0.79390243902439028</v>
      </c>
    </row>
    <row r="65" spans="1:41" ht="38.25" outlineLevel="2" x14ac:dyDescent="0.25">
      <c r="A65" s="5" t="s">
        <v>49</v>
      </c>
      <c r="B65" s="6" t="s">
        <v>8</v>
      </c>
      <c r="C65" s="6" t="s">
        <v>62</v>
      </c>
      <c r="D65" s="6" t="s">
        <v>10</v>
      </c>
      <c r="E65" s="6" t="s">
        <v>8</v>
      </c>
      <c r="F65" s="6" t="s">
        <v>50</v>
      </c>
      <c r="G65" s="6"/>
      <c r="H65" s="6"/>
      <c r="I65" s="6"/>
      <c r="J65" s="6"/>
      <c r="K65" s="6"/>
      <c r="L65" s="6"/>
      <c r="M65" s="7">
        <v>0</v>
      </c>
      <c r="N65" s="7">
        <v>1265500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>
        <v>651000</v>
      </c>
      <c r="AF65" s="7">
        <v>0</v>
      </c>
      <c r="AG65" s="7">
        <v>0</v>
      </c>
      <c r="AH65" s="7">
        <v>250000</v>
      </c>
      <c r="AI65" s="7">
        <v>-250000</v>
      </c>
      <c r="AJ65" s="8">
        <f t="shared" si="3"/>
        <v>0.51442117740023707</v>
      </c>
      <c r="AK65" s="7">
        <v>0</v>
      </c>
      <c r="AL65" s="8">
        <v>0</v>
      </c>
      <c r="AM65" s="10">
        <v>0</v>
      </c>
      <c r="AN65" s="11">
        <v>820000</v>
      </c>
      <c r="AO65" s="12">
        <f t="shared" si="5"/>
        <v>0.79390243902439028</v>
      </c>
    </row>
    <row r="66" spans="1:41" ht="25.5" outlineLevel="1" x14ac:dyDescent="0.25">
      <c r="A66" s="14" t="s">
        <v>63</v>
      </c>
      <c r="B66" s="15" t="s">
        <v>8</v>
      </c>
      <c r="C66" s="15" t="s">
        <v>64</v>
      </c>
      <c r="D66" s="15" t="s">
        <v>10</v>
      </c>
      <c r="E66" s="15" t="s">
        <v>8</v>
      </c>
      <c r="F66" s="15" t="s">
        <v>8</v>
      </c>
      <c r="G66" s="15"/>
      <c r="H66" s="15"/>
      <c r="I66" s="15"/>
      <c r="J66" s="15"/>
      <c r="K66" s="15"/>
      <c r="L66" s="15"/>
      <c r="M66" s="16">
        <v>0</v>
      </c>
      <c r="N66" s="16">
        <f>N67+N68+N69+N70</f>
        <v>107050</v>
      </c>
      <c r="O66" s="16">
        <f t="shared" ref="O66:AE66" si="21">O67+O68+O69+O70</f>
        <v>0</v>
      </c>
      <c r="P66" s="16">
        <f t="shared" si="21"/>
        <v>0</v>
      </c>
      <c r="Q66" s="16">
        <f t="shared" si="21"/>
        <v>0</v>
      </c>
      <c r="R66" s="16">
        <f t="shared" si="21"/>
        <v>0</v>
      </c>
      <c r="S66" s="16">
        <f t="shared" si="21"/>
        <v>0</v>
      </c>
      <c r="T66" s="16">
        <f t="shared" si="21"/>
        <v>0</v>
      </c>
      <c r="U66" s="16">
        <f t="shared" si="21"/>
        <v>0</v>
      </c>
      <c r="V66" s="16">
        <f t="shared" si="21"/>
        <v>0</v>
      </c>
      <c r="W66" s="16">
        <f t="shared" si="21"/>
        <v>0</v>
      </c>
      <c r="X66" s="16">
        <f t="shared" si="21"/>
        <v>0</v>
      </c>
      <c r="Y66" s="16">
        <f t="shared" si="21"/>
        <v>0</v>
      </c>
      <c r="Z66" s="16">
        <f t="shared" si="21"/>
        <v>0</v>
      </c>
      <c r="AA66" s="16">
        <f t="shared" si="21"/>
        <v>0</v>
      </c>
      <c r="AB66" s="16">
        <f t="shared" si="21"/>
        <v>0</v>
      </c>
      <c r="AC66" s="16">
        <f t="shared" si="21"/>
        <v>0</v>
      </c>
      <c r="AD66" s="16">
        <f t="shared" si="21"/>
        <v>0</v>
      </c>
      <c r="AE66" s="16">
        <f t="shared" si="21"/>
        <v>34036.949999999997</v>
      </c>
      <c r="AF66" s="16">
        <v>0</v>
      </c>
      <c r="AG66" s="16">
        <v>0</v>
      </c>
      <c r="AH66" s="16">
        <v>9892</v>
      </c>
      <c r="AI66" s="16">
        <v>-9892</v>
      </c>
      <c r="AJ66" s="17">
        <f t="shared" si="3"/>
        <v>0.31795375992526853</v>
      </c>
      <c r="AK66" s="16">
        <v>0</v>
      </c>
      <c r="AL66" s="17">
        <v>0</v>
      </c>
      <c r="AM66" s="18">
        <v>0</v>
      </c>
      <c r="AN66" s="16">
        <f>AN67+AN68+AN69+AN70</f>
        <v>12131.93</v>
      </c>
      <c r="AO66" s="20">
        <f t="shared" si="5"/>
        <v>2.8055676219694639</v>
      </c>
    </row>
    <row r="67" spans="1:41" outlineLevel="1" x14ac:dyDescent="0.25">
      <c r="A67" s="5"/>
      <c r="B67" s="6"/>
      <c r="C67" s="24" t="s">
        <v>64</v>
      </c>
      <c r="D67" s="24"/>
      <c r="E67" s="24"/>
      <c r="F67" s="24" t="s">
        <v>26</v>
      </c>
      <c r="G67" s="6"/>
      <c r="H67" s="6"/>
      <c r="I67" s="6"/>
      <c r="J67" s="6"/>
      <c r="K67" s="6"/>
      <c r="L67" s="6"/>
      <c r="M67" s="7"/>
      <c r="N67" s="7">
        <v>39500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>
        <v>11844.95</v>
      </c>
      <c r="AF67" s="7"/>
      <c r="AG67" s="7"/>
      <c r="AH67" s="7"/>
      <c r="AI67" s="7"/>
      <c r="AJ67" s="8">
        <f t="shared" si="3"/>
        <v>0.29987215189873417</v>
      </c>
      <c r="AK67" s="7"/>
      <c r="AL67" s="8"/>
      <c r="AM67" s="10"/>
      <c r="AN67" s="7"/>
      <c r="AO67" s="12" t="e">
        <f t="shared" si="5"/>
        <v>#DIV/0!</v>
      </c>
    </row>
    <row r="68" spans="1:41" outlineLevel="2" x14ac:dyDescent="0.25">
      <c r="A68" s="5" t="s">
        <v>65</v>
      </c>
      <c r="B68" s="6" t="s">
        <v>8</v>
      </c>
      <c r="C68" s="6" t="s">
        <v>64</v>
      </c>
      <c r="D68" s="6" t="s">
        <v>10</v>
      </c>
      <c r="E68" s="6" t="s">
        <v>8</v>
      </c>
      <c r="F68" s="6" t="s">
        <v>66</v>
      </c>
      <c r="G68" s="6"/>
      <c r="H68" s="6"/>
      <c r="I68" s="6"/>
      <c r="J68" s="6"/>
      <c r="K68" s="6"/>
      <c r="L68" s="6"/>
      <c r="M68" s="7">
        <v>0</v>
      </c>
      <c r="N68" s="7">
        <v>6000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>
        <v>0</v>
      </c>
      <c r="AG68" s="7">
        <v>0</v>
      </c>
      <c r="AH68" s="7">
        <v>0</v>
      </c>
      <c r="AI68" s="7">
        <v>0</v>
      </c>
      <c r="AJ68" s="8">
        <f t="shared" si="3"/>
        <v>0</v>
      </c>
      <c r="AK68" s="7">
        <v>0</v>
      </c>
      <c r="AL68" s="8">
        <v>0</v>
      </c>
      <c r="AM68" s="10">
        <v>0</v>
      </c>
      <c r="AN68" s="11"/>
      <c r="AO68" s="12" t="e">
        <f t="shared" si="5"/>
        <v>#DIV/0!</v>
      </c>
    </row>
    <row r="69" spans="1:41" outlineLevel="2" x14ac:dyDescent="0.25">
      <c r="A69" s="5" t="s">
        <v>29</v>
      </c>
      <c r="B69" s="6" t="s">
        <v>8</v>
      </c>
      <c r="C69" s="6" t="s">
        <v>64</v>
      </c>
      <c r="D69" s="6" t="s">
        <v>10</v>
      </c>
      <c r="E69" s="6" t="s">
        <v>8</v>
      </c>
      <c r="F69" s="6" t="s">
        <v>30</v>
      </c>
      <c r="G69" s="6"/>
      <c r="H69" s="6"/>
      <c r="I69" s="6"/>
      <c r="J69" s="6"/>
      <c r="K69" s="6"/>
      <c r="L69" s="6"/>
      <c r="M69" s="7">
        <v>0</v>
      </c>
      <c r="N69" s="7">
        <v>30550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>
        <v>17192</v>
      </c>
      <c r="AF69" s="7">
        <v>0</v>
      </c>
      <c r="AG69" s="7">
        <v>0</v>
      </c>
      <c r="AH69" s="7">
        <v>9892</v>
      </c>
      <c r="AI69" s="7">
        <v>-9892</v>
      </c>
      <c r="AJ69" s="8">
        <f t="shared" si="3"/>
        <v>0.56274959083469722</v>
      </c>
      <c r="AK69" s="7">
        <v>0</v>
      </c>
      <c r="AL69" s="8">
        <v>0</v>
      </c>
      <c r="AM69" s="10">
        <v>0</v>
      </c>
      <c r="AN69" s="11">
        <v>10655.93</v>
      </c>
      <c r="AO69" s="12">
        <f t="shared" si="5"/>
        <v>1.6133739617283522</v>
      </c>
    </row>
    <row r="70" spans="1:41" ht="25.5" outlineLevel="2" x14ac:dyDescent="0.25">
      <c r="A70" s="5" t="s">
        <v>67</v>
      </c>
      <c r="B70" s="6" t="s">
        <v>8</v>
      </c>
      <c r="C70" s="6" t="s">
        <v>64</v>
      </c>
      <c r="D70" s="6" t="s">
        <v>10</v>
      </c>
      <c r="E70" s="6" t="s">
        <v>8</v>
      </c>
      <c r="F70" s="6" t="s">
        <v>68</v>
      </c>
      <c r="G70" s="6"/>
      <c r="H70" s="6"/>
      <c r="I70" s="6"/>
      <c r="J70" s="6"/>
      <c r="K70" s="6"/>
      <c r="L70" s="6"/>
      <c r="M70" s="7">
        <v>0</v>
      </c>
      <c r="N70" s="7">
        <v>31000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>
        <v>5000</v>
      </c>
      <c r="AF70" s="7">
        <v>0</v>
      </c>
      <c r="AG70" s="7">
        <v>0</v>
      </c>
      <c r="AH70" s="7">
        <v>0</v>
      </c>
      <c r="AI70" s="7">
        <v>0</v>
      </c>
      <c r="AJ70" s="8">
        <f t="shared" si="3"/>
        <v>0.16129032258064516</v>
      </c>
      <c r="AK70" s="7">
        <v>0</v>
      </c>
      <c r="AL70" s="8">
        <v>0</v>
      </c>
      <c r="AM70" s="10">
        <v>0</v>
      </c>
      <c r="AN70" s="11">
        <v>1476</v>
      </c>
      <c r="AO70" s="12">
        <f t="shared" si="5"/>
        <v>3.3875338753387534</v>
      </c>
    </row>
    <row r="71" spans="1:41" ht="38.25" outlineLevel="1" x14ac:dyDescent="0.25">
      <c r="A71" s="14" t="s">
        <v>69</v>
      </c>
      <c r="B71" s="15" t="s">
        <v>8</v>
      </c>
      <c r="C71" s="15" t="s">
        <v>70</v>
      </c>
      <c r="D71" s="15" t="s">
        <v>10</v>
      </c>
      <c r="E71" s="15" t="s">
        <v>8</v>
      </c>
      <c r="F71" s="15" t="s">
        <v>8</v>
      </c>
      <c r="G71" s="15"/>
      <c r="H71" s="15"/>
      <c r="I71" s="15"/>
      <c r="J71" s="15"/>
      <c r="K71" s="15"/>
      <c r="L71" s="15"/>
      <c r="M71" s="16">
        <v>0</v>
      </c>
      <c r="N71" s="16">
        <f>SUM(N72:N78)</f>
        <v>664800</v>
      </c>
      <c r="O71" s="16">
        <f t="shared" ref="O71:AE71" si="22">SUM(O72:O78)</f>
        <v>0</v>
      </c>
      <c r="P71" s="16">
        <f t="shared" si="22"/>
        <v>0</v>
      </c>
      <c r="Q71" s="16">
        <f t="shared" si="22"/>
        <v>0</v>
      </c>
      <c r="R71" s="16">
        <f t="shared" si="22"/>
        <v>0</v>
      </c>
      <c r="S71" s="16">
        <f t="shared" si="22"/>
        <v>0</v>
      </c>
      <c r="T71" s="16">
        <f t="shared" si="22"/>
        <v>0</v>
      </c>
      <c r="U71" s="16">
        <f t="shared" si="22"/>
        <v>0</v>
      </c>
      <c r="V71" s="16">
        <f t="shared" si="22"/>
        <v>0</v>
      </c>
      <c r="W71" s="16">
        <f t="shared" si="22"/>
        <v>0</v>
      </c>
      <c r="X71" s="16">
        <f t="shared" si="22"/>
        <v>0</v>
      </c>
      <c r="Y71" s="16">
        <f t="shared" si="22"/>
        <v>0</v>
      </c>
      <c r="Z71" s="16">
        <f t="shared" si="22"/>
        <v>0</v>
      </c>
      <c r="AA71" s="16">
        <f t="shared" si="22"/>
        <v>0</v>
      </c>
      <c r="AB71" s="16">
        <f t="shared" si="22"/>
        <v>0</v>
      </c>
      <c r="AC71" s="16">
        <f t="shared" si="22"/>
        <v>0</v>
      </c>
      <c r="AD71" s="16">
        <f t="shared" si="22"/>
        <v>0</v>
      </c>
      <c r="AE71" s="16">
        <f t="shared" si="22"/>
        <v>275727.02</v>
      </c>
      <c r="AF71" s="16">
        <v>0</v>
      </c>
      <c r="AG71" s="16">
        <v>0</v>
      </c>
      <c r="AH71" s="16">
        <v>41853.870000000003</v>
      </c>
      <c r="AI71" s="16">
        <v>-41853.870000000003</v>
      </c>
      <c r="AJ71" s="17">
        <f t="shared" si="3"/>
        <v>0.41475183513838754</v>
      </c>
      <c r="AK71" s="16">
        <v>0</v>
      </c>
      <c r="AL71" s="17">
        <v>0</v>
      </c>
      <c r="AM71" s="18">
        <v>0</v>
      </c>
      <c r="AN71" s="16">
        <f t="shared" ref="AN71" si="23">SUM(AN72:AN78)</f>
        <v>3234582.5</v>
      </c>
      <c r="AO71" s="20">
        <f t="shared" si="5"/>
        <v>8.5243464960315596E-2</v>
      </c>
    </row>
    <row r="72" spans="1:41" ht="25.5" outlineLevel="2" x14ac:dyDescent="0.25">
      <c r="A72" s="5" t="s">
        <v>23</v>
      </c>
      <c r="B72" s="6" t="s">
        <v>8</v>
      </c>
      <c r="C72" s="6" t="s">
        <v>70</v>
      </c>
      <c r="D72" s="6" t="s">
        <v>10</v>
      </c>
      <c r="E72" s="6" t="s">
        <v>8</v>
      </c>
      <c r="F72" s="6" t="s">
        <v>24</v>
      </c>
      <c r="G72" s="6"/>
      <c r="H72" s="6"/>
      <c r="I72" s="6"/>
      <c r="J72" s="6"/>
      <c r="K72" s="6"/>
      <c r="L72" s="6"/>
      <c r="M72" s="7">
        <v>0</v>
      </c>
      <c r="N72" s="7">
        <v>272200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>
        <v>122357.02</v>
      </c>
      <c r="AF72" s="7">
        <v>0</v>
      </c>
      <c r="AG72" s="7">
        <v>0</v>
      </c>
      <c r="AH72" s="7">
        <v>41853.870000000003</v>
      </c>
      <c r="AI72" s="7">
        <v>-41853.870000000003</v>
      </c>
      <c r="AJ72" s="8">
        <f t="shared" si="3"/>
        <v>0.44951146216017634</v>
      </c>
      <c r="AK72" s="7">
        <v>0</v>
      </c>
      <c r="AL72" s="8">
        <v>0</v>
      </c>
      <c r="AM72" s="10">
        <v>0</v>
      </c>
      <c r="AN72" s="11"/>
      <c r="AO72" s="12" t="e">
        <f t="shared" si="5"/>
        <v>#DIV/0!</v>
      </c>
    </row>
    <row r="73" spans="1:41" outlineLevel="2" x14ac:dyDescent="0.25">
      <c r="A73" s="5" t="s">
        <v>25</v>
      </c>
      <c r="B73" s="6" t="s">
        <v>8</v>
      </c>
      <c r="C73" s="6" t="s">
        <v>70</v>
      </c>
      <c r="D73" s="6" t="s">
        <v>10</v>
      </c>
      <c r="E73" s="6" t="s">
        <v>8</v>
      </c>
      <c r="F73" s="6" t="s">
        <v>26</v>
      </c>
      <c r="G73" s="6"/>
      <c r="H73" s="6"/>
      <c r="I73" s="6"/>
      <c r="J73" s="6"/>
      <c r="K73" s="6"/>
      <c r="L73" s="6"/>
      <c r="M73" s="7">
        <v>0</v>
      </c>
      <c r="N73" s="7">
        <v>42500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>
        <v>10570</v>
      </c>
      <c r="AF73" s="7">
        <v>0</v>
      </c>
      <c r="AG73" s="7">
        <v>0</v>
      </c>
      <c r="AH73" s="7">
        <v>0</v>
      </c>
      <c r="AI73" s="7">
        <v>0</v>
      </c>
      <c r="AJ73" s="8">
        <f t="shared" si="3"/>
        <v>0.24870588235294117</v>
      </c>
      <c r="AK73" s="7">
        <v>0</v>
      </c>
      <c r="AL73" s="8">
        <v>0</v>
      </c>
      <c r="AM73" s="10">
        <v>0</v>
      </c>
      <c r="AN73" s="11">
        <v>17500</v>
      </c>
      <c r="AO73" s="12">
        <f t="shared" si="5"/>
        <v>0.60399999999999998</v>
      </c>
    </row>
    <row r="74" spans="1:41" ht="38.25" outlineLevel="2" x14ac:dyDescent="0.25">
      <c r="A74" s="5" t="s">
        <v>49</v>
      </c>
      <c r="B74" s="6"/>
      <c r="C74" s="24" t="s">
        <v>70</v>
      </c>
      <c r="D74" s="24"/>
      <c r="E74" s="24"/>
      <c r="F74" s="24" t="s">
        <v>50</v>
      </c>
      <c r="G74" s="6"/>
      <c r="H74" s="6"/>
      <c r="I74" s="6"/>
      <c r="J74" s="6"/>
      <c r="K74" s="6"/>
      <c r="L74" s="6"/>
      <c r="M74" s="7"/>
      <c r="N74" s="7">
        <v>310100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142800</v>
      </c>
      <c r="AF74" s="7"/>
      <c r="AG74" s="7"/>
      <c r="AH74" s="7"/>
      <c r="AI74" s="7"/>
      <c r="AJ74" s="8">
        <f t="shared" si="3"/>
        <v>0.4604966139954853</v>
      </c>
      <c r="AK74" s="7"/>
      <c r="AL74" s="8"/>
      <c r="AM74" s="10"/>
      <c r="AN74" s="11"/>
      <c r="AO74" s="12" t="e">
        <f t="shared" si="5"/>
        <v>#DIV/0!</v>
      </c>
    </row>
    <row r="75" spans="1:41" ht="25.5" outlineLevel="2" x14ac:dyDescent="0.25">
      <c r="A75" s="5" t="s">
        <v>45</v>
      </c>
      <c r="B75" s="6" t="s">
        <v>8</v>
      </c>
      <c r="C75" s="6" t="s">
        <v>70</v>
      </c>
      <c r="D75" s="6" t="s">
        <v>10</v>
      </c>
      <c r="E75" s="6" t="s">
        <v>8</v>
      </c>
      <c r="F75" s="6" t="s">
        <v>46</v>
      </c>
      <c r="G75" s="6"/>
      <c r="H75" s="6"/>
      <c r="I75" s="6"/>
      <c r="J75" s="6"/>
      <c r="K75" s="6"/>
      <c r="L75" s="6"/>
      <c r="M75" s="7">
        <v>0</v>
      </c>
      <c r="N75" s="7">
        <v>5000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>
        <v>0</v>
      </c>
      <c r="AG75" s="7">
        <v>0</v>
      </c>
      <c r="AH75" s="7">
        <v>0</v>
      </c>
      <c r="AI75" s="7">
        <v>0</v>
      </c>
      <c r="AJ75" s="8">
        <f t="shared" si="3"/>
        <v>0</v>
      </c>
      <c r="AK75" s="7">
        <v>0</v>
      </c>
      <c r="AL75" s="8">
        <v>0</v>
      </c>
      <c r="AM75" s="10">
        <v>0</v>
      </c>
      <c r="AN75" s="11"/>
      <c r="AO75" s="12" t="e">
        <f t="shared" si="5"/>
        <v>#DIV/0!</v>
      </c>
    </row>
    <row r="76" spans="1:41" ht="25.5" outlineLevel="2" x14ac:dyDescent="0.25">
      <c r="A76" s="5" t="s">
        <v>31</v>
      </c>
      <c r="B76" s="6"/>
      <c r="C76" s="24" t="s">
        <v>70</v>
      </c>
      <c r="D76" s="6"/>
      <c r="E76" s="6"/>
      <c r="F76" s="6">
        <v>310</v>
      </c>
      <c r="G76" s="6"/>
      <c r="H76" s="6"/>
      <c r="I76" s="6"/>
      <c r="J76" s="6"/>
      <c r="K76" s="6"/>
      <c r="L76" s="6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8" t="e">
        <f t="shared" si="3"/>
        <v>#DIV/0!</v>
      </c>
      <c r="AK76" s="7"/>
      <c r="AL76" s="8"/>
      <c r="AM76" s="10"/>
      <c r="AN76" s="11">
        <v>3217082.5</v>
      </c>
      <c r="AO76" s="12">
        <f t="shared" si="5"/>
        <v>0</v>
      </c>
    </row>
    <row r="77" spans="1:41" ht="25.5" outlineLevel="2" x14ac:dyDescent="0.25">
      <c r="A77" s="5" t="s">
        <v>33</v>
      </c>
      <c r="B77" s="6" t="s">
        <v>8</v>
      </c>
      <c r="C77" s="6" t="s">
        <v>70</v>
      </c>
      <c r="D77" s="6" t="s">
        <v>10</v>
      </c>
      <c r="E77" s="6" t="s">
        <v>8</v>
      </c>
      <c r="F77" s="6" t="s">
        <v>34</v>
      </c>
      <c r="G77" s="6"/>
      <c r="H77" s="6"/>
      <c r="I77" s="6"/>
      <c r="J77" s="6"/>
      <c r="K77" s="6"/>
      <c r="L77" s="6"/>
      <c r="M77" s="7">
        <v>0</v>
      </c>
      <c r="N77" s="7">
        <v>20000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>
        <v>0</v>
      </c>
      <c r="AG77" s="7">
        <v>0</v>
      </c>
      <c r="AH77" s="7">
        <v>0</v>
      </c>
      <c r="AI77" s="7">
        <v>0</v>
      </c>
      <c r="AJ77" s="8">
        <f t="shared" si="3"/>
        <v>0</v>
      </c>
      <c r="AK77" s="7">
        <v>0</v>
      </c>
      <c r="AL77" s="8">
        <v>0</v>
      </c>
      <c r="AM77" s="10">
        <v>0</v>
      </c>
      <c r="AN77" s="11"/>
      <c r="AO77" s="12" t="e">
        <f t="shared" si="5"/>
        <v>#DIV/0!</v>
      </c>
    </row>
    <row r="78" spans="1:41" ht="38.25" outlineLevel="2" x14ac:dyDescent="0.25">
      <c r="A78" s="5" t="s">
        <v>59</v>
      </c>
      <c r="B78" s="6" t="s">
        <v>8</v>
      </c>
      <c r="C78" s="6" t="s">
        <v>70</v>
      </c>
      <c r="D78" s="6" t="s">
        <v>10</v>
      </c>
      <c r="E78" s="6" t="s">
        <v>8</v>
      </c>
      <c r="F78" s="6" t="s">
        <v>60</v>
      </c>
      <c r="G78" s="6"/>
      <c r="H78" s="6"/>
      <c r="I78" s="6"/>
      <c r="J78" s="6"/>
      <c r="K78" s="6"/>
      <c r="L78" s="6"/>
      <c r="M78" s="7">
        <v>0</v>
      </c>
      <c r="N78" s="7">
        <v>15000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>
        <v>0</v>
      </c>
      <c r="AG78" s="7">
        <v>0</v>
      </c>
      <c r="AH78" s="7">
        <v>0</v>
      </c>
      <c r="AI78" s="7">
        <v>0</v>
      </c>
      <c r="AJ78" s="8">
        <f t="shared" si="3"/>
        <v>0</v>
      </c>
      <c r="AK78" s="7">
        <v>0</v>
      </c>
      <c r="AL78" s="8">
        <v>0</v>
      </c>
      <c r="AM78" s="10">
        <v>0</v>
      </c>
      <c r="AN78" s="11"/>
      <c r="AO78" s="12" t="e">
        <f t="shared" si="5"/>
        <v>#DIV/0!</v>
      </c>
    </row>
    <row r="79" spans="1:41" x14ac:dyDescent="0.25">
      <c r="A79" s="14" t="s">
        <v>71</v>
      </c>
      <c r="B79" s="15" t="s">
        <v>8</v>
      </c>
      <c r="C79" s="15" t="s">
        <v>72</v>
      </c>
      <c r="D79" s="15" t="s">
        <v>10</v>
      </c>
      <c r="E79" s="15" t="s">
        <v>8</v>
      </c>
      <c r="F79" s="15" t="s">
        <v>8</v>
      </c>
      <c r="G79" s="15"/>
      <c r="H79" s="15"/>
      <c r="I79" s="15"/>
      <c r="J79" s="15"/>
      <c r="K79" s="15"/>
      <c r="L79" s="15"/>
      <c r="M79" s="16">
        <v>0</v>
      </c>
      <c r="N79" s="16">
        <f>N80+N83+N87</f>
        <v>54844505.119999997</v>
      </c>
      <c r="O79" s="16">
        <f t="shared" ref="O79:AE79" si="24">O80+O83+O87</f>
        <v>0</v>
      </c>
      <c r="P79" s="16">
        <f t="shared" si="24"/>
        <v>0</v>
      </c>
      <c r="Q79" s="16">
        <f t="shared" si="24"/>
        <v>0</v>
      </c>
      <c r="R79" s="16">
        <f t="shared" si="24"/>
        <v>0</v>
      </c>
      <c r="S79" s="16">
        <f t="shared" si="24"/>
        <v>0</v>
      </c>
      <c r="T79" s="16">
        <f t="shared" si="24"/>
        <v>0</v>
      </c>
      <c r="U79" s="16">
        <f t="shared" si="24"/>
        <v>0</v>
      </c>
      <c r="V79" s="16">
        <f t="shared" si="24"/>
        <v>0</v>
      </c>
      <c r="W79" s="16">
        <f t="shared" si="24"/>
        <v>0</v>
      </c>
      <c r="X79" s="16">
        <f t="shared" si="24"/>
        <v>0</v>
      </c>
      <c r="Y79" s="16">
        <f t="shared" si="24"/>
        <v>0</v>
      </c>
      <c r="Z79" s="16">
        <f t="shared" si="24"/>
        <v>0</v>
      </c>
      <c r="AA79" s="16">
        <f t="shared" si="24"/>
        <v>0</v>
      </c>
      <c r="AB79" s="16">
        <f t="shared" si="24"/>
        <v>0</v>
      </c>
      <c r="AC79" s="16">
        <f t="shared" si="24"/>
        <v>0</v>
      </c>
      <c r="AD79" s="16">
        <f t="shared" si="24"/>
        <v>0</v>
      </c>
      <c r="AE79" s="16">
        <f t="shared" si="24"/>
        <v>9462809.6799999997</v>
      </c>
      <c r="AF79" s="16">
        <v>0</v>
      </c>
      <c r="AG79" s="16">
        <v>0</v>
      </c>
      <c r="AH79" s="16">
        <v>50500</v>
      </c>
      <c r="AI79" s="16">
        <v>-50500</v>
      </c>
      <c r="AJ79" s="17">
        <f t="shared" si="3"/>
        <v>0.17253888350884622</v>
      </c>
      <c r="AK79" s="16">
        <v>0</v>
      </c>
      <c r="AL79" s="17">
        <v>0</v>
      </c>
      <c r="AM79" s="18">
        <v>0</v>
      </c>
      <c r="AN79" s="16">
        <f t="shared" ref="AN79" si="25">AN80+AN83+AN87</f>
        <v>7574170.71</v>
      </c>
      <c r="AO79" s="20">
        <f t="shared" si="5"/>
        <v>1.2493525749962928</v>
      </c>
    </row>
    <row r="80" spans="1:41" outlineLevel="1" x14ac:dyDescent="0.25">
      <c r="A80" s="14" t="s">
        <v>73</v>
      </c>
      <c r="B80" s="15" t="s">
        <v>8</v>
      </c>
      <c r="C80" s="15" t="s">
        <v>74</v>
      </c>
      <c r="D80" s="15" t="s">
        <v>10</v>
      </c>
      <c r="E80" s="15" t="s">
        <v>8</v>
      </c>
      <c r="F80" s="15" t="s">
        <v>8</v>
      </c>
      <c r="G80" s="15"/>
      <c r="H80" s="15"/>
      <c r="I80" s="15"/>
      <c r="J80" s="15"/>
      <c r="K80" s="15"/>
      <c r="L80" s="15"/>
      <c r="M80" s="16">
        <v>0</v>
      </c>
      <c r="N80" s="16">
        <f>N81+N82</f>
        <v>162400</v>
      </c>
      <c r="O80" s="16">
        <f t="shared" ref="O80:AE80" si="26">O81+O82</f>
        <v>0</v>
      </c>
      <c r="P80" s="16">
        <f t="shared" si="26"/>
        <v>0</v>
      </c>
      <c r="Q80" s="16">
        <f t="shared" si="26"/>
        <v>0</v>
      </c>
      <c r="R80" s="16">
        <f t="shared" si="26"/>
        <v>0</v>
      </c>
      <c r="S80" s="16">
        <f t="shared" si="26"/>
        <v>0</v>
      </c>
      <c r="T80" s="16">
        <f t="shared" si="26"/>
        <v>0</v>
      </c>
      <c r="U80" s="16">
        <f t="shared" si="26"/>
        <v>0</v>
      </c>
      <c r="V80" s="16">
        <f t="shared" si="26"/>
        <v>0</v>
      </c>
      <c r="W80" s="16">
        <f t="shared" si="26"/>
        <v>0</v>
      </c>
      <c r="X80" s="16">
        <f t="shared" si="26"/>
        <v>0</v>
      </c>
      <c r="Y80" s="16">
        <f t="shared" si="26"/>
        <v>0</v>
      </c>
      <c r="Z80" s="16">
        <f t="shared" si="26"/>
        <v>0</v>
      </c>
      <c r="AA80" s="16">
        <f t="shared" si="26"/>
        <v>0</v>
      </c>
      <c r="AB80" s="16">
        <f t="shared" si="26"/>
        <v>0</v>
      </c>
      <c r="AC80" s="16">
        <f t="shared" si="26"/>
        <v>0</v>
      </c>
      <c r="AD80" s="16">
        <f t="shared" si="26"/>
        <v>0</v>
      </c>
      <c r="AE80" s="16">
        <f t="shared" si="26"/>
        <v>0</v>
      </c>
      <c r="AF80" s="16">
        <v>0</v>
      </c>
      <c r="AG80" s="16">
        <v>0</v>
      </c>
      <c r="AH80" s="16">
        <v>0</v>
      </c>
      <c r="AI80" s="16">
        <v>0</v>
      </c>
      <c r="AJ80" s="17">
        <f t="shared" si="3"/>
        <v>0</v>
      </c>
      <c r="AK80" s="16">
        <v>0</v>
      </c>
      <c r="AL80" s="17">
        <v>0</v>
      </c>
      <c r="AM80" s="18">
        <v>0</v>
      </c>
      <c r="AN80" s="16">
        <f t="shared" ref="AN80" si="27">AN81+AN82</f>
        <v>17000</v>
      </c>
      <c r="AO80" s="20">
        <f t="shared" si="5"/>
        <v>0</v>
      </c>
    </row>
    <row r="81" spans="1:41" outlineLevel="2" x14ac:dyDescent="0.25">
      <c r="A81" s="5" t="s">
        <v>25</v>
      </c>
      <c r="B81" s="6" t="s">
        <v>8</v>
      </c>
      <c r="C81" s="6" t="s">
        <v>74</v>
      </c>
      <c r="D81" s="6" t="s">
        <v>10</v>
      </c>
      <c r="E81" s="6" t="s">
        <v>8</v>
      </c>
      <c r="F81" s="6" t="s">
        <v>26</v>
      </c>
      <c r="G81" s="6"/>
      <c r="H81" s="6"/>
      <c r="I81" s="6"/>
      <c r="J81" s="6"/>
      <c r="K81" s="6"/>
      <c r="L81" s="6"/>
      <c r="M81" s="7">
        <v>0</v>
      </c>
      <c r="N81" s="7">
        <v>62400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>
        <v>0</v>
      </c>
      <c r="AG81" s="7">
        <v>0</v>
      </c>
      <c r="AH81" s="7">
        <v>0</v>
      </c>
      <c r="AI81" s="7">
        <v>0</v>
      </c>
      <c r="AJ81" s="8">
        <f t="shared" si="3"/>
        <v>0</v>
      </c>
      <c r="AK81" s="7">
        <v>0</v>
      </c>
      <c r="AL81" s="8">
        <v>0</v>
      </c>
      <c r="AM81" s="10">
        <v>0</v>
      </c>
      <c r="AN81" s="11"/>
      <c r="AO81" s="12" t="e">
        <f t="shared" si="5"/>
        <v>#DIV/0!</v>
      </c>
    </row>
    <row r="82" spans="1:41" ht="25.5" outlineLevel="2" x14ac:dyDescent="0.25">
      <c r="A82" s="5" t="s">
        <v>45</v>
      </c>
      <c r="B82" s="6" t="s">
        <v>8</v>
      </c>
      <c r="C82" s="6" t="s">
        <v>74</v>
      </c>
      <c r="D82" s="6" t="s">
        <v>10</v>
      </c>
      <c r="E82" s="6" t="s">
        <v>8</v>
      </c>
      <c r="F82" s="6" t="s">
        <v>46</v>
      </c>
      <c r="G82" s="6"/>
      <c r="H82" s="6"/>
      <c r="I82" s="6"/>
      <c r="J82" s="6"/>
      <c r="K82" s="6"/>
      <c r="L82" s="6"/>
      <c r="M82" s="7">
        <v>0</v>
      </c>
      <c r="N82" s="7">
        <v>100000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>
        <v>0</v>
      </c>
      <c r="AG82" s="7">
        <v>0</v>
      </c>
      <c r="AH82" s="7">
        <v>0</v>
      </c>
      <c r="AI82" s="7">
        <v>0</v>
      </c>
      <c r="AJ82" s="8">
        <f t="shared" ref="AJ82:AJ158" si="28">AE82/N82</f>
        <v>0</v>
      </c>
      <c r="AK82" s="7">
        <v>0</v>
      </c>
      <c r="AL82" s="8">
        <v>0</v>
      </c>
      <c r="AM82" s="10">
        <v>0</v>
      </c>
      <c r="AN82" s="11">
        <v>17000</v>
      </c>
      <c r="AO82" s="12">
        <f t="shared" ref="AO82:AO158" si="29">AE82/AN82</f>
        <v>0</v>
      </c>
    </row>
    <row r="83" spans="1:41" ht="25.5" outlineLevel="1" x14ac:dyDescent="0.25">
      <c r="A83" s="14" t="s">
        <v>75</v>
      </c>
      <c r="B83" s="15" t="s">
        <v>8</v>
      </c>
      <c r="C83" s="15" t="s">
        <v>76</v>
      </c>
      <c r="D83" s="15" t="s">
        <v>10</v>
      </c>
      <c r="E83" s="15" t="s">
        <v>8</v>
      </c>
      <c r="F83" s="15" t="s">
        <v>8</v>
      </c>
      <c r="G83" s="15"/>
      <c r="H83" s="15"/>
      <c r="I83" s="15"/>
      <c r="J83" s="15"/>
      <c r="K83" s="15"/>
      <c r="L83" s="15"/>
      <c r="M83" s="16">
        <v>0</v>
      </c>
      <c r="N83" s="16">
        <f>N84+N85+N86</f>
        <v>53560328.759999998</v>
      </c>
      <c r="O83" s="16">
        <f t="shared" ref="O83:AE83" si="30">O84+O85+O86</f>
        <v>0</v>
      </c>
      <c r="P83" s="16">
        <f t="shared" si="30"/>
        <v>0</v>
      </c>
      <c r="Q83" s="16">
        <f t="shared" si="30"/>
        <v>0</v>
      </c>
      <c r="R83" s="16">
        <f t="shared" si="30"/>
        <v>0</v>
      </c>
      <c r="S83" s="16">
        <f t="shared" si="30"/>
        <v>0</v>
      </c>
      <c r="T83" s="16">
        <f t="shared" si="30"/>
        <v>0</v>
      </c>
      <c r="U83" s="16">
        <f t="shared" si="30"/>
        <v>0</v>
      </c>
      <c r="V83" s="16">
        <f t="shared" si="30"/>
        <v>0</v>
      </c>
      <c r="W83" s="16">
        <f t="shared" si="30"/>
        <v>0</v>
      </c>
      <c r="X83" s="16">
        <f t="shared" si="30"/>
        <v>0</v>
      </c>
      <c r="Y83" s="16">
        <f t="shared" si="30"/>
        <v>0</v>
      </c>
      <c r="Z83" s="16">
        <f t="shared" si="30"/>
        <v>0</v>
      </c>
      <c r="AA83" s="16">
        <f t="shared" si="30"/>
        <v>0</v>
      </c>
      <c r="AB83" s="16">
        <f t="shared" si="30"/>
        <v>0</v>
      </c>
      <c r="AC83" s="16">
        <f t="shared" si="30"/>
        <v>0</v>
      </c>
      <c r="AD83" s="16">
        <f t="shared" si="30"/>
        <v>0</v>
      </c>
      <c r="AE83" s="16">
        <f t="shared" si="30"/>
        <v>9007359.6799999997</v>
      </c>
      <c r="AF83" s="16">
        <v>0</v>
      </c>
      <c r="AG83" s="16">
        <v>0</v>
      </c>
      <c r="AH83" s="16">
        <v>30000</v>
      </c>
      <c r="AI83" s="16">
        <v>-30000</v>
      </c>
      <c r="AJ83" s="17">
        <f t="shared" si="28"/>
        <v>0.16817222538646717</v>
      </c>
      <c r="AK83" s="16">
        <v>0</v>
      </c>
      <c r="AL83" s="17">
        <v>0</v>
      </c>
      <c r="AM83" s="18">
        <v>0</v>
      </c>
      <c r="AN83" s="16">
        <f>AN84+AN85+AN86</f>
        <v>7432720.71</v>
      </c>
      <c r="AO83" s="20">
        <f t="shared" si="29"/>
        <v>1.2118522989679239</v>
      </c>
    </row>
    <row r="84" spans="1:41" ht="25.5" outlineLevel="2" x14ac:dyDescent="0.25">
      <c r="A84" s="5" t="s">
        <v>23</v>
      </c>
      <c r="B84" s="6" t="s">
        <v>8</v>
      </c>
      <c r="C84" s="6" t="s">
        <v>76</v>
      </c>
      <c r="D84" s="6" t="s">
        <v>10</v>
      </c>
      <c r="E84" s="6" t="s">
        <v>8</v>
      </c>
      <c r="F84" s="6" t="s">
        <v>24</v>
      </c>
      <c r="G84" s="6"/>
      <c r="H84" s="6"/>
      <c r="I84" s="6"/>
      <c r="J84" s="6"/>
      <c r="K84" s="6"/>
      <c r="L84" s="6"/>
      <c r="M84" s="7">
        <v>0</v>
      </c>
      <c r="N84" s="7">
        <v>53190328.759999998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>
        <v>9007359.6799999997</v>
      </c>
      <c r="AF84" s="7">
        <v>0</v>
      </c>
      <c r="AG84" s="7">
        <v>0</v>
      </c>
      <c r="AH84" s="7">
        <v>30000</v>
      </c>
      <c r="AI84" s="7">
        <v>-30000</v>
      </c>
      <c r="AJ84" s="8">
        <f t="shared" si="28"/>
        <v>0.16934205691117446</v>
      </c>
      <c r="AK84" s="7">
        <v>0</v>
      </c>
      <c r="AL84" s="8">
        <v>0</v>
      </c>
      <c r="AM84" s="10">
        <v>0</v>
      </c>
      <c r="AN84" s="11">
        <v>7423220.71</v>
      </c>
      <c r="AO84" s="12">
        <f t="shared" si="29"/>
        <v>1.2134031887083685</v>
      </c>
    </row>
    <row r="85" spans="1:41" outlineLevel="2" x14ac:dyDescent="0.25">
      <c r="A85" s="5" t="s">
        <v>25</v>
      </c>
      <c r="B85" s="6"/>
      <c r="C85" s="24" t="s">
        <v>76</v>
      </c>
      <c r="D85" s="24"/>
      <c r="E85" s="24"/>
      <c r="F85" s="24" t="s">
        <v>26</v>
      </c>
      <c r="G85" s="6"/>
      <c r="H85" s="6"/>
      <c r="I85" s="6"/>
      <c r="J85" s="6"/>
      <c r="K85" s="6"/>
      <c r="L85" s="6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8" t="e">
        <f t="shared" si="28"/>
        <v>#DIV/0!</v>
      </c>
      <c r="AK85" s="7"/>
      <c r="AL85" s="8"/>
      <c r="AM85" s="10"/>
      <c r="AN85" s="11">
        <v>9500</v>
      </c>
      <c r="AO85" s="12">
        <f t="shared" si="29"/>
        <v>0</v>
      </c>
    </row>
    <row r="86" spans="1:41" ht="25.5" outlineLevel="2" x14ac:dyDescent="0.25">
      <c r="A86" s="5" t="s">
        <v>31</v>
      </c>
      <c r="B86" s="6" t="s">
        <v>8</v>
      </c>
      <c r="C86" s="6" t="s">
        <v>76</v>
      </c>
      <c r="D86" s="6" t="s">
        <v>10</v>
      </c>
      <c r="E86" s="6" t="s">
        <v>8</v>
      </c>
      <c r="F86" s="6" t="s">
        <v>32</v>
      </c>
      <c r="G86" s="6"/>
      <c r="H86" s="6"/>
      <c r="I86" s="6"/>
      <c r="J86" s="6"/>
      <c r="K86" s="6"/>
      <c r="L86" s="6"/>
      <c r="M86" s="7">
        <v>0</v>
      </c>
      <c r="N86" s="7">
        <v>370000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>
        <v>0</v>
      </c>
      <c r="AG86" s="7">
        <v>0</v>
      </c>
      <c r="AH86" s="7">
        <v>0</v>
      </c>
      <c r="AI86" s="7">
        <v>0</v>
      </c>
      <c r="AJ86" s="8">
        <f t="shared" si="28"/>
        <v>0</v>
      </c>
      <c r="AK86" s="7">
        <v>0</v>
      </c>
      <c r="AL86" s="8">
        <v>0</v>
      </c>
      <c r="AM86" s="10">
        <v>0</v>
      </c>
      <c r="AN86" s="11"/>
      <c r="AO86" s="12" t="e">
        <f t="shared" si="29"/>
        <v>#DIV/0!</v>
      </c>
    </row>
    <row r="87" spans="1:41" ht="25.5" outlineLevel="1" x14ac:dyDescent="0.25">
      <c r="A87" s="14" t="s">
        <v>77</v>
      </c>
      <c r="B87" s="15" t="s">
        <v>8</v>
      </c>
      <c r="C87" s="15" t="s">
        <v>78</v>
      </c>
      <c r="D87" s="15" t="s">
        <v>10</v>
      </c>
      <c r="E87" s="15" t="s">
        <v>8</v>
      </c>
      <c r="F87" s="15" t="s">
        <v>8</v>
      </c>
      <c r="G87" s="15"/>
      <c r="H87" s="15"/>
      <c r="I87" s="15"/>
      <c r="J87" s="15"/>
      <c r="K87" s="15"/>
      <c r="L87" s="15"/>
      <c r="M87" s="16">
        <v>0</v>
      </c>
      <c r="N87" s="16">
        <f>N88</f>
        <v>1121776.3600000001</v>
      </c>
      <c r="O87" s="16">
        <f t="shared" ref="O87:AE87" si="31">O88</f>
        <v>0</v>
      </c>
      <c r="P87" s="16">
        <f t="shared" si="31"/>
        <v>0</v>
      </c>
      <c r="Q87" s="16">
        <f t="shared" si="31"/>
        <v>0</v>
      </c>
      <c r="R87" s="16">
        <f t="shared" si="31"/>
        <v>0</v>
      </c>
      <c r="S87" s="16">
        <f t="shared" si="31"/>
        <v>0</v>
      </c>
      <c r="T87" s="16">
        <f t="shared" si="31"/>
        <v>0</v>
      </c>
      <c r="U87" s="16">
        <f t="shared" si="31"/>
        <v>0</v>
      </c>
      <c r="V87" s="16">
        <f t="shared" si="31"/>
        <v>0</v>
      </c>
      <c r="W87" s="16">
        <f t="shared" si="31"/>
        <v>0</v>
      </c>
      <c r="X87" s="16">
        <f t="shared" si="31"/>
        <v>0</v>
      </c>
      <c r="Y87" s="16">
        <f t="shared" si="31"/>
        <v>0</v>
      </c>
      <c r="Z87" s="16">
        <f t="shared" si="31"/>
        <v>0</v>
      </c>
      <c r="AA87" s="16">
        <f t="shared" si="31"/>
        <v>0</v>
      </c>
      <c r="AB87" s="16">
        <f t="shared" si="31"/>
        <v>0</v>
      </c>
      <c r="AC87" s="16">
        <f t="shared" si="31"/>
        <v>0</v>
      </c>
      <c r="AD87" s="16">
        <f t="shared" si="31"/>
        <v>0</v>
      </c>
      <c r="AE87" s="16">
        <f t="shared" si="31"/>
        <v>455450</v>
      </c>
      <c r="AF87" s="16">
        <v>0</v>
      </c>
      <c r="AG87" s="16">
        <v>0</v>
      </c>
      <c r="AH87" s="16">
        <v>20500</v>
      </c>
      <c r="AI87" s="16">
        <v>-20500</v>
      </c>
      <c r="AJ87" s="17">
        <f t="shared" si="28"/>
        <v>0.40600784277536384</v>
      </c>
      <c r="AK87" s="16">
        <v>0</v>
      </c>
      <c r="AL87" s="17">
        <v>0</v>
      </c>
      <c r="AM87" s="18">
        <v>0</v>
      </c>
      <c r="AN87" s="16">
        <f t="shared" ref="AN87" si="32">AN88</f>
        <v>124450</v>
      </c>
      <c r="AO87" s="20">
        <f t="shared" si="29"/>
        <v>3.6597026918441142</v>
      </c>
    </row>
    <row r="88" spans="1:41" outlineLevel="2" x14ac:dyDescent="0.25">
      <c r="A88" s="5" t="s">
        <v>25</v>
      </c>
      <c r="B88" s="6" t="s">
        <v>8</v>
      </c>
      <c r="C88" s="6" t="s">
        <v>78</v>
      </c>
      <c r="D88" s="6" t="s">
        <v>10</v>
      </c>
      <c r="E88" s="6" t="s">
        <v>8</v>
      </c>
      <c r="F88" s="6" t="s">
        <v>26</v>
      </c>
      <c r="G88" s="6"/>
      <c r="H88" s="6"/>
      <c r="I88" s="6"/>
      <c r="J88" s="6"/>
      <c r="K88" s="6"/>
      <c r="L88" s="6"/>
      <c r="M88" s="7">
        <v>0</v>
      </c>
      <c r="N88" s="7">
        <v>1121776.3600000001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>
        <v>455450</v>
      </c>
      <c r="AF88" s="7">
        <v>0</v>
      </c>
      <c r="AG88" s="7">
        <v>0</v>
      </c>
      <c r="AH88" s="7">
        <v>20500</v>
      </c>
      <c r="AI88" s="7">
        <v>-20500</v>
      </c>
      <c r="AJ88" s="8">
        <f t="shared" si="28"/>
        <v>0.40600784277536384</v>
      </c>
      <c r="AK88" s="7">
        <v>0</v>
      </c>
      <c r="AL88" s="8">
        <v>0</v>
      </c>
      <c r="AM88" s="10">
        <v>0</v>
      </c>
      <c r="AN88" s="11">
        <v>124450</v>
      </c>
      <c r="AO88" s="12">
        <f t="shared" si="29"/>
        <v>3.6597026918441142</v>
      </c>
    </row>
    <row r="89" spans="1:41" ht="25.5" x14ac:dyDescent="0.25">
      <c r="A89" s="14" t="s">
        <v>79</v>
      </c>
      <c r="B89" s="15" t="s">
        <v>8</v>
      </c>
      <c r="C89" s="15" t="s">
        <v>80</v>
      </c>
      <c r="D89" s="15" t="s">
        <v>10</v>
      </c>
      <c r="E89" s="15" t="s">
        <v>8</v>
      </c>
      <c r="F89" s="15" t="s">
        <v>8</v>
      </c>
      <c r="G89" s="15"/>
      <c r="H89" s="15"/>
      <c r="I89" s="15"/>
      <c r="J89" s="15"/>
      <c r="K89" s="15"/>
      <c r="L89" s="15"/>
      <c r="M89" s="16">
        <v>0</v>
      </c>
      <c r="N89" s="16">
        <f>N90+N93+N102+N111</f>
        <v>71934744</v>
      </c>
      <c r="O89" s="16">
        <f t="shared" ref="O89:AE89" si="33">O90+O93+O102+O111</f>
        <v>0</v>
      </c>
      <c r="P89" s="16">
        <f t="shared" si="33"/>
        <v>0</v>
      </c>
      <c r="Q89" s="16">
        <f t="shared" si="33"/>
        <v>0</v>
      </c>
      <c r="R89" s="16">
        <f t="shared" si="33"/>
        <v>0</v>
      </c>
      <c r="S89" s="16">
        <f t="shared" si="33"/>
        <v>0</v>
      </c>
      <c r="T89" s="16">
        <f t="shared" si="33"/>
        <v>0</v>
      </c>
      <c r="U89" s="16">
        <f t="shared" si="33"/>
        <v>0</v>
      </c>
      <c r="V89" s="16">
        <f t="shared" si="33"/>
        <v>0</v>
      </c>
      <c r="W89" s="16">
        <f t="shared" si="33"/>
        <v>0</v>
      </c>
      <c r="X89" s="16">
        <f t="shared" si="33"/>
        <v>0</v>
      </c>
      <c r="Y89" s="16">
        <f t="shared" si="33"/>
        <v>0</v>
      </c>
      <c r="Z89" s="16">
        <f t="shared" si="33"/>
        <v>0</v>
      </c>
      <c r="AA89" s="16">
        <f t="shared" si="33"/>
        <v>0</v>
      </c>
      <c r="AB89" s="16">
        <f t="shared" si="33"/>
        <v>0</v>
      </c>
      <c r="AC89" s="16">
        <f t="shared" si="33"/>
        <v>0</v>
      </c>
      <c r="AD89" s="16">
        <f t="shared" si="33"/>
        <v>0</v>
      </c>
      <c r="AE89" s="16">
        <f t="shared" si="33"/>
        <v>7027012.9199999999</v>
      </c>
      <c r="AF89" s="16">
        <v>0</v>
      </c>
      <c r="AG89" s="16">
        <v>0</v>
      </c>
      <c r="AH89" s="16">
        <v>1148880.1599999999</v>
      </c>
      <c r="AI89" s="16">
        <v>-1148880.1599999999</v>
      </c>
      <c r="AJ89" s="17">
        <f t="shared" si="28"/>
        <v>9.7685937688191393E-2</v>
      </c>
      <c r="AK89" s="16">
        <v>0</v>
      </c>
      <c r="AL89" s="17">
        <v>0</v>
      </c>
      <c r="AM89" s="18">
        <v>0</v>
      </c>
      <c r="AN89" s="16">
        <f>AN90+AN93+AN102+AN111</f>
        <v>6426511.8500000006</v>
      </c>
      <c r="AO89" s="20">
        <f t="shared" si="29"/>
        <v>1.0934412141479206</v>
      </c>
    </row>
    <row r="90" spans="1:41" outlineLevel="1" x14ac:dyDescent="0.25">
      <c r="A90" s="14" t="s">
        <v>81</v>
      </c>
      <c r="B90" s="15" t="s">
        <v>8</v>
      </c>
      <c r="C90" s="15" t="s">
        <v>82</v>
      </c>
      <c r="D90" s="15" t="s">
        <v>10</v>
      </c>
      <c r="E90" s="15" t="s">
        <v>8</v>
      </c>
      <c r="F90" s="15" t="s">
        <v>8</v>
      </c>
      <c r="G90" s="15"/>
      <c r="H90" s="15"/>
      <c r="I90" s="15"/>
      <c r="J90" s="15"/>
      <c r="K90" s="15"/>
      <c r="L90" s="15"/>
      <c r="M90" s="16">
        <v>0</v>
      </c>
      <c r="N90" s="16">
        <f>N91+N92</f>
        <v>537100</v>
      </c>
      <c r="O90" s="16">
        <f t="shared" ref="O90:AE90" si="34">O91+O92</f>
        <v>0</v>
      </c>
      <c r="P90" s="16">
        <f t="shared" si="34"/>
        <v>0</v>
      </c>
      <c r="Q90" s="16">
        <f t="shared" si="34"/>
        <v>0</v>
      </c>
      <c r="R90" s="16">
        <f t="shared" si="34"/>
        <v>0</v>
      </c>
      <c r="S90" s="16">
        <f t="shared" si="34"/>
        <v>0</v>
      </c>
      <c r="T90" s="16">
        <f t="shared" si="34"/>
        <v>0</v>
      </c>
      <c r="U90" s="16">
        <f t="shared" si="34"/>
        <v>0</v>
      </c>
      <c r="V90" s="16">
        <f t="shared" si="34"/>
        <v>0</v>
      </c>
      <c r="W90" s="16">
        <f t="shared" si="34"/>
        <v>0</v>
      </c>
      <c r="X90" s="16">
        <f t="shared" si="34"/>
        <v>0</v>
      </c>
      <c r="Y90" s="16">
        <f t="shared" si="34"/>
        <v>0</v>
      </c>
      <c r="Z90" s="16">
        <f t="shared" si="34"/>
        <v>0</v>
      </c>
      <c r="AA90" s="16">
        <f t="shared" si="34"/>
        <v>0</v>
      </c>
      <c r="AB90" s="16">
        <f t="shared" si="34"/>
        <v>0</v>
      </c>
      <c r="AC90" s="16">
        <f t="shared" si="34"/>
        <v>0</v>
      </c>
      <c r="AD90" s="16">
        <f t="shared" si="34"/>
        <v>0</v>
      </c>
      <c r="AE90" s="16">
        <f t="shared" si="34"/>
        <v>257566.45</v>
      </c>
      <c r="AF90" s="16">
        <v>0</v>
      </c>
      <c r="AG90" s="16">
        <v>0</v>
      </c>
      <c r="AH90" s="16">
        <v>164694.93</v>
      </c>
      <c r="AI90" s="16">
        <v>-164694.93</v>
      </c>
      <c r="AJ90" s="17">
        <f t="shared" si="28"/>
        <v>0.47955026996834854</v>
      </c>
      <c r="AK90" s="16">
        <v>0</v>
      </c>
      <c r="AL90" s="17">
        <v>0</v>
      </c>
      <c r="AM90" s="18">
        <v>0</v>
      </c>
      <c r="AN90" s="16">
        <f t="shared" ref="AN90" si="35">AN91+AN92</f>
        <v>1688825.72</v>
      </c>
      <c r="AO90" s="20">
        <f t="shared" si="29"/>
        <v>0.15251215501384005</v>
      </c>
    </row>
    <row r="91" spans="1:41" ht="25.5" outlineLevel="2" x14ac:dyDescent="0.25">
      <c r="A91" s="5" t="s">
        <v>23</v>
      </c>
      <c r="B91" s="6" t="s">
        <v>8</v>
      </c>
      <c r="C91" s="6" t="s">
        <v>82</v>
      </c>
      <c r="D91" s="6" t="s">
        <v>10</v>
      </c>
      <c r="E91" s="6" t="s">
        <v>8</v>
      </c>
      <c r="F91" s="6" t="s">
        <v>24</v>
      </c>
      <c r="G91" s="6"/>
      <c r="H91" s="6"/>
      <c r="I91" s="6"/>
      <c r="J91" s="6"/>
      <c r="K91" s="6"/>
      <c r="L91" s="6"/>
      <c r="M91" s="7">
        <v>0</v>
      </c>
      <c r="N91" s="7">
        <v>537100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>
        <v>257566.45</v>
      </c>
      <c r="AF91" s="7">
        <v>0</v>
      </c>
      <c r="AG91" s="7">
        <v>0</v>
      </c>
      <c r="AH91" s="7">
        <v>164694.93</v>
      </c>
      <c r="AI91" s="7">
        <v>-164694.93</v>
      </c>
      <c r="AJ91" s="8">
        <f t="shared" si="28"/>
        <v>0.47955026996834854</v>
      </c>
      <c r="AK91" s="7">
        <v>0</v>
      </c>
      <c r="AL91" s="8">
        <v>0</v>
      </c>
      <c r="AM91" s="10">
        <v>0</v>
      </c>
      <c r="AN91" s="11">
        <v>146537.72</v>
      </c>
      <c r="AO91" s="12">
        <f t="shared" si="29"/>
        <v>1.7576802068436714</v>
      </c>
    </row>
    <row r="92" spans="1:41" ht="25.5" hidden="1" outlineLevel="2" x14ac:dyDescent="0.25">
      <c r="A92" s="5" t="s">
        <v>31</v>
      </c>
      <c r="B92" s="6" t="s">
        <v>8</v>
      </c>
      <c r="C92" s="6" t="s">
        <v>82</v>
      </c>
      <c r="D92" s="6" t="s">
        <v>10</v>
      </c>
      <c r="E92" s="6" t="s">
        <v>8</v>
      </c>
      <c r="F92" s="6" t="s">
        <v>32</v>
      </c>
      <c r="G92" s="6"/>
      <c r="H92" s="6"/>
      <c r="I92" s="6"/>
      <c r="J92" s="6"/>
      <c r="K92" s="6"/>
      <c r="L92" s="6"/>
      <c r="M92" s="7">
        <v>0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>
        <v>0</v>
      </c>
      <c r="AG92" s="7">
        <v>0</v>
      </c>
      <c r="AH92" s="7">
        <v>0</v>
      </c>
      <c r="AI92" s="7">
        <v>0</v>
      </c>
      <c r="AJ92" s="8" t="e">
        <f t="shared" si="28"/>
        <v>#DIV/0!</v>
      </c>
      <c r="AK92" s="7">
        <v>0</v>
      </c>
      <c r="AL92" s="8">
        <v>0</v>
      </c>
      <c r="AM92" s="10">
        <v>0</v>
      </c>
      <c r="AN92" s="11">
        <v>1542288</v>
      </c>
      <c r="AO92" s="12">
        <f t="shared" si="29"/>
        <v>0</v>
      </c>
    </row>
    <row r="93" spans="1:41" outlineLevel="1" collapsed="1" x14ac:dyDescent="0.25">
      <c r="A93" s="14" t="s">
        <v>83</v>
      </c>
      <c r="B93" s="15" t="s">
        <v>8</v>
      </c>
      <c r="C93" s="15" t="s">
        <v>84</v>
      </c>
      <c r="D93" s="15" t="s">
        <v>10</v>
      </c>
      <c r="E93" s="15" t="s">
        <v>8</v>
      </c>
      <c r="F93" s="15" t="s">
        <v>8</v>
      </c>
      <c r="G93" s="15"/>
      <c r="H93" s="15"/>
      <c r="I93" s="15"/>
      <c r="J93" s="15"/>
      <c r="K93" s="15"/>
      <c r="L93" s="15"/>
      <c r="M93" s="16">
        <v>0</v>
      </c>
      <c r="N93" s="16">
        <f>SUM(N94:N101)</f>
        <v>34844729.030000001</v>
      </c>
      <c r="O93" s="16">
        <f t="shared" ref="O93:AE93" si="36">SUM(O94:O101)</f>
        <v>0</v>
      </c>
      <c r="P93" s="16">
        <f t="shared" si="36"/>
        <v>0</v>
      </c>
      <c r="Q93" s="16">
        <f t="shared" si="36"/>
        <v>0</v>
      </c>
      <c r="R93" s="16">
        <f t="shared" si="36"/>
        <v>0</v>
      </c>
      <c r="S93" s="16">
        <f t="shared" si="36"/>
        <v>0</v>
      </c>
      <c r="T93" s="16">
        <f t="shared" si="36"/>
        <v>0</v>
      </c>
      <c r="U93" s="16">
        <f t="shared" si="36"/>
        <v>0</v>
      </c>
      <c r="V93" s="16">
        <f t="shared" si="36"/>
        <v>0</v>
      </c>
      <c r="W93" s="16">
        <f t="shared" si="36"/>
        <v>0</v>
      </c>
      <c r="X93" s="16">
        <f t="shared" si="36"/>
        <v>0</v>
      </c>
      <c r="Y93" s="16">
        <f t="shared" si="36"/>
        <v>0</v>
      </c>
      <c r="Z93" s="16">
        <f t="shared" si="36"/>
        <v>0</v>
      </c>
      <c r="AA93" s="16">
        <f t="shared" si="36"/>
        <v>0</v>
      </c>
      <c r="AB93" s="16">
        <f t="shared" si="36"/>
        <v>0</v>
      </c>
      <c r="AC93" s="16">
        <f t="shared" si="36"/>
        <v>0</v>
      </c>
      <c r="AD93" s="16">
        <f t="shared" si="36"/>
        <v>0</v>
      </c>
      <c r="AE93" s="16">
        <f t="shared" si="36"/>
        <v>2186700.71</v>
      </c>
      <c r="AF93" s="16">
        <v>0</v>
      </c>
      <c r="AG93" s="16">
        <v>0</v>
      </c>
      <c r="AH93" s="16">
        <v>25957</v>
      </c>
      <c r="AI93" s="16">
        <v>-25957</v>
      </c>
      <c r="AJ93" s="17">
        <f t="shared" si="28"/>
        <v>6.2755566505262039E-2</v>
      </c>
      <c r="AK93" s="16">
        <v>0</v>
      </c>
      <c r="AL93" s="17">
        <v>0</v>
      </c>
      <c r="AM93" s="18">
        <v>0</v>
      </c>
      <c r="AN93" s="16">
        <f>SUM(AN94:AN101)</f>
        <v>133941</v>
      </c>
      <c r="AO93" s="20">
        <f t="shared" si="29"/>
        <v>16.325850262428979</v>
      </c>
    </row>
    <row r="94" spans="1:41" outlineLevel="1" x14ac:dyDescent="0.25">
      <c r="A94" s="5" t="s">
        <v>21</v>
      </c>
      <c r="B94" s="6"/>
      <c r="C94" s="24" t="s">
        <v>84</v>
      </c>
      <c r="D94" s="24"/>
      <c r="E94" s="24"/>
      <c r="F94" s="24" t="s">
        <v>22</v>
      </c>
      <c r="G94" s="6"/>
      <c r="H94" s="6"/>
      <c r="I94" s="6"/>
      <c r="J94" s="6"/>
      <c r="K94" s="6"/>
      <c r="L94" s="6"/>
      <c r="M94" s="7"/>
      <c r="N94" s="7">
        <v>54100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7"/>
      <c r="AL94" s="8"/>
      <c r="AM94" s="10"/>
      <c r="AN94" s="7"/>
      <c r="AO94" s="12"/>
    </row>
    <row r="95" spans="1:41" ht="25.5" outlineLevel="2" x14ac:dyDescent="0.25">
      <c r="A95" s="5" t="s">
        <v>23</v>
      </c>
      <c r="B95" s="6" t="s">
        <v>8</v>
      </c>
      <c r="C95" s="6" t="s">
        <v>84</v>
      </c>
      <c r="D95" s="6" t="s">
        <v>10</v>
      </c>
      <c r="E95" s="6" t="s">
        <v>8</v>
      </c>
      <c r="F95" s="6" t="s">
        <v>24</v>
      </c>
      <c r="G95" s="6"/>
      <c r="H95" s="6"/>
      <c r="I95" s="6"/>
      <c r="J95" s="6"/>
      <c r="K95" s="6"/>
      <c r="L95" s="6"/>
      <c r="M95" s="7">
        <v>0</v>
      </c>
      <c r="N95" s="7">
        <v>3412271.87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>
        <v>0</v>
      </c>
      <c r="AG95" s="7">
        <v>0</v>
      </c>
      <c r="AH95" s="7">
        <v>0</v>
      </c>
      <c r="AI95" s="7">
        <v>0</v>
      </c>
      <c r="AJ95" s="8">
        <f t="shared" si="28"/>
        <v>0</v>
      </c>
      <c r="AK95" s="7">
        <v>0</v>
      </c>
      <c r="AL95" s="8">
        <v>0</v>
      </c>
      <c r="AM95" s="10">
        <v>0</v>
      </c>
      <c r="AN95" s="11"/>
      <c r="AO95" s="12" t="e">
        <f t="shared" si="29"/>
        <v>#DIV/0!</v>
      </c>
    </row>
    <row r="96" spans="1:41" outlineLevel="2" x14ac:dyDescent="0.25">
      <c r="A96" s="5" t="s">
        <v>25</v>
      </c>
      <c r="B96" s="6" t="s">
        <v>8</v>
      </c>
      <c r="C96" s="6" t="s">
        <v>84</v>
      </c>
      <c r="D96" s="6" t="s">
        <v>10</v>
      </c>
      <c r="E96" s="6" t="s">
        <v>8</v>
      </c>
      <c r="F96" s="6" t="s">
        <v>26</v>
      </c>
      <c r="G96" s="6"/>
      <c r="H96" s="6"/>
      <c r="I96" s="6"/>
      <c r="J96" s="6"/>
      <c r="K96" s="6"/>
      <c r="L96" s="6"/>
      <c r="M96" s="7">
        <v>0</v>
      </c>
      <c r="N96" s="7">
        <v>2609672.5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>
        <v>114630.71</v>
      </c>
      <c r="AF96" s="7">
        <v>0</v>
      </c>
      <c r="AG96" s="7">
        <v>0</v>
      </c>
      <c r="AH96" s="7">
        <v>0</v>
      </c>
      <c r="AI96" s="7">
        <v>0</v>
      </c>
      <c r="AJ96" s="8">
        <f t="shared" si="28"/>
        <v>4.3925323963064332E-2</v>
      </c>
      <c r="AK96" s="7">
        <v>0</v>
      </c>
      <c r="AL96" s="8">
        <v>0</v>
      </c>
      <c r="AM96" s="10">
        <v>0</v>
      </c>
      <c r="AN96" s="11">
        <v>31942</v>
      </c>
      <c r="AO96" s="12">
        <f t="shared" si="29"/>
        <v>3.5887142320455827</v>
      </c>
    </row>
    <row r="97" spans="1:41" ht="25.5" outlineLevel="2" x14ac:dyDescent="0.25">
      <c r="A97" s="5" t="s">
        <v>85</v>
      </c>
      <c r="B97" s="6" t="s">
        <v>8</v>
      </c>
      <c r="C97" s="6" t="s">
        <v>84</v>
      </c>
      <c r="D97" s="6" t="s">
        <v>10</v>
      </c>
      <c r="E97" s="6" t="s">
        <v>8</v>
      </c>
      <c r="F97" s="6" t="s">
        <v>86</v>
      </c>
      <c r="G97" s="6"/>
      <c r="H97" s="6"/>
      <c r="I97" s="6"/>
      <c r="J97" s="6"/>
      <c r="K97" s="6"/>
      <c r="L97" s="6"/>
      <c r="M97" s="7">
        <v>0</v>
      </c>
      <c r="N97" s="7">
        <v>17302903.66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>
        <v>0</v>
      </c>
      <c r="AG97" s="7">
        <v>0</v>
      </c>
      <c r="AH97" s="7">
        <v>0</v>
      </c>
      <c r="AI97" s="7">
        <v>0</v>
      </c>
      <c r="AJ97" s="8">
        <f t="shared" si="28"/>
        <v>0</v>
      </c>
      <c r="AK97" s="7">
        <v>0</v>
      </c>
      <c r="AL97" s="8">
        <v>0</v>
      </c>
      <c r="AM97" s="10">
        <v>0</v>
      </c>
      <c r="AN97" s="11"/>
      <c r="AO97" s="12" t="e">
        <f t="shared" si="29"/>
        <v>#DIV/0!</v>
      </c>
    </row>
    <row r="98" spans="1:41" outlineLevel="2" x14ac:dyDescent="0.25">
      <c r="A98" s="5" t="s">
        <v>29</v>
      </c>
      <c r="B98" s="6" t="s">
        <v>8</v>
      </c>
      <c r="C98" s="6" t="s">
        <v>84</v>
      </c>
      <c r="D98" s="6" t="s">
        <v>10</v>
      </c>
      <c r="E98" s="6" t="s">
        <v>8</v>
      </c>
      <c r="F98" s="6" t="s">
        <v>30</v>
      </c>
      <c r="G98" s="6"/>
      <c r="H98" s="6"/>
      <c r="I98" s="6"/>
      <c r="J98" s="6"/>
      <c r="K98" s="6"/>
      <c r="L98" s="6"/>
      <c r="M98" s="7">
        <v>0</v>
      </c>
      <c r="N98" s="7">
        <v>269975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>
        <v>63403</v>
      </c>
      <c r="AF98" s="7">
        <v>0</v>
      </c>
      <c r="AG98" s="7">
        <v>0</v>
      </c>
      <c r="AH98" s="7">
        <v>25957</v>
      </c>
      <c r="AI98" s="7">
        <v>-25957</v>
      </c>
      <c r="AJ98" s="8">
        <f t="shared" si="28"/>
        <v>0.23484767108065563</v>
      </c>
      <c r="AK98" s="7">
        <v>0</v>
      </c>
      <c r="AL98" s="8">
        <v>0</v>
      </c>
      <c r="AM98" s="10">
        <v>0</v>
      </c>
      <c r="AN98" s="11">
        <v>101999</v>
      </c>
      <c r="AO98" s="12">
        <f t="shared" si="29"/>
        <v>0.62160413337385656</v>
      </c>
    </row>
    <row r="99" spans="1:41" ht="25.5" outlineLevel="2" x14ac:dyDescent="0.25">
      <c r="A99" s="5" t="s">
        <v>45</v>
      </c>
      <c r="B99" s="6" t="s">
        <v>8</v>
      </c>
      <c r="C99" s="6" t="s">
        <v>84</v>
      </c>
      <c r="D99" s="6" t="s">
        <v>10</v>
      </c>
      <c r="E99" s="6" t="s">
        <v>8</v>
      </c>
      <c r="F99" s="6" t="s">
        <v>46</v>
      </c>
      <c r="G99" s="6"/>
      <c r="H99" s="6"/>
      <c r="I99" s="6"/>
      <c r="J99" s="6"/>
      <c r="K99" s="6"/>
      <c r="L99" s="6"/>
      <c r="M99" s="7">
        <v>0</v>
      </c>
      <c r="N99" s="7">
        <v>3225806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>
        <v>0</v>
      </c>
      <c r="AG99" s="7">
        <v>0</v>
      </c>
      <c r="AH99" s="7">
        <v>0</v>
      </c>
      <c r="AI99" s="7">
        <v>0</v>
      </c>
      <c r="AJ99" s="8">
        <f t="shared" si="28"/>
        <v>0</v>
      </c>
      <c r="AK99" s="7">
        <v>0</v>
      </c>
      <c r="AL99" s="8">
        <v>0</v>
      </c>
      <c r="AM99" s="10">
        <v>0</v>
      </c>
      <c r="AN99" s="11"/>
      <c r="AO99" s="12" t="e">
        <f t="shared" si="29"/>
        <v>#DIV/0!</v>
      </c>
    </row>
    <row r="100" spans="1:41" ht="25.5" outlineLevel="2" x14ac:dyDescent="0.25">
      <c r="A100" s="5" t="s">
        <v>31</v>
      </c>
      <c r="B100" s="6" t="s">
        <v>8</v>
      </c>
      <c r="C100" s="6" t="s">
        <v>84</v>
      </c>
      <c r="D100" s="6" t="s">
        <v>10</v>
      </c>
      <c r="E100" s="6" t="s">
        <v>8</v>
      </c>
      <c r="F100" s="6" t="s">
        <v>32</v>
      </c>
      <c r="G100" s="6"/>
      <c r="H100" s="6"/>
      <c r="I100" s="6"/>
      <c r="J100" s="6"/>
      <c r="K100" s="6"/>
      <c r="L100" s="6"/>
      <c r="M100" s="7">
        <v>0</v>
      </c>
      <c r="N100" s="7">
        <v>7960000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>
        <v>1998667</v>
      </c>
      <c r="AF100" s="7">
        <v>0</v>
      </c>
      <c r="AG100" s="7">
        <v>0</v>
      </c>
      <c r="AH100" s="7">
        <v>0</v>
      </c>
      <c r="AI100" s="7">
        <v>0</v>
      </c>
      <c r="AJ100" s="8">
        <f t="shared" si="28"/>
        <v>0.25108881909547737</v>
      </c>
      <c r="AK100" s="7">
        <v>0</v>
      </c>
      <c r="AL100" s="8">
        <v>0</v>
      </c>
      <c r="AM100" s="10">
        <v>0</v>
      </c>
      <c r="AN100" s="11"/>
      <c r="AO100" s="12" t="e">
        <f t="shared" si="29"/>
        <v>#DIV/0!</v>
      </c>
    </row>
    <row r="101" spans="1:41" ht="25.5" outlineLevel="2" x14ac:dyDescent="0.25">
      <c r="A101" s="5" t="s">
        <v>33</v>
      </c>
      <c r="B101" s="6"/>
      <c r="C101" s="24" t="s">
        <v>84</v>
      </c>
      <c r="D101" s="24"/>
      <c r="E101" s="24"/>
      <c r="F101" s="24" t="s">
        <v>34</v>
      </c>
      <c r="G101" s="6"/>
      <c r="H101" s="6"/>
      <c r="I101" s="6"/>
      <c r="J101" s="6"/>
      <c r="K101" s="6"/>
      <c r="L101" s="6"/>
      <c r="M101" s="7"/>
      <c r="N101" s="7">
        <v>10000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>
        <v>10000</v>
      </c>
      <c r="AF101" s="7"/>
      <c r="AG101" s="7"/>
      <c r="AH101" s="7"/>
      <c r="AI101" s="7"/>
      <c r="AJ101" s="8">
        <f t="shared" si="28"/>
        <v>1</v>
      </c>
      <c r="AK101" s="7"/>
      <c r="AL101" s="8"/>
      <c r="AM101" s="10"/>
      <c r="AN101" s="25"/>
      <c r="AO101" s="12" t="e">
        <f t="shared" si="29"/>
        <v>#DIV/0!</v>
      </c>
    </row>
    <row r="102" spans="1:41" outlineLevel="1" x14ac:dyDescent="0.25">
      <c r="A102" s="14" t="s">
        <v>87</v>
      </c>
      <c r="B102" s="15" t="s">
        <v>8</v>
      </c>
      <c r="C102" s="15" t="s">
        <v>88</v>
      </c>
      <c r="D102" s="15" t="s">
        <v>10</v>
      </c>
      <c r="E102" s="15" t="s">
        <v>8</v>
      </c>
      <c r="F102" s="15" t="s">
        <v>8</v>
      </c>
      <c r="G102" s="15"/>
      <c r="H102" s="15"/>
      <c r="I102" s="15"/>
      <c r="J102" s="15"/>
      <c r="K102" s="15"/>
      <c r="L102" s="15"/>
      <c r="M102" s="16">
        <v>0</v>
      </c>
      <c r="N102" s="16">
        <f>SUM(N103:N110)</f>
        <v>36552914.969999999</v>
      </c>
      <c r="O102" s="16">
        <f t="shared" ref="O102:AE102" si="37">SUM(O103:O110)</f>
        <v>0</v>
      </c>
      <c r="P102" s="16">
        <f t="shared" si="37"/>
        <v>0</v>
      </c>
      <c r="Q102" s="16">
        <f t="shared" si="37"/>
        <v>0</v>
      </c>
      <c r="R102" s="16">
        <f t="shared" si="37"/>
        <v>0</v>
      </c>
      <c r="S102" s="16">
        <f t="shared" si="37"/>
        <v>0</v>
      </c>
      <c r="T102" s="16">
        <f t="shared" si="37"/>
        <v>0</v>
      </c>
      <c r="U102" s="16">
        <f t="shared" si="37"/>
        <v>0</v>
      </c>
      <c r="V102" s="16">
        <f t="shared" si="37"/>
        <v>0</v>
      </c>
      <c r="W102" s="16">
        <f t="shared" si="37"/>
        <v>0</v>
      </c>
      <c r="X102" s="16">
        <f t="shared" si="37"/>
        <v>0</v>
      </c>
      <c r="Y102" s="16">
        <f t="shared" si="37"/>
        <v>0</v>
      </c>
      <c r="Z102" s="16">
        <f t="shared" si="37"/>
        <v>0</v>
      </c>
      <c r="AA102" s="16">
        <f t="shared" si="37"/>
        <v>0</v>
      </c>
      <c r="AB102" s="16">
        <f t="shared" si="37"/>
        <v>0</v>
      </c>
      <c r="AC102" s="16">
        <f t="shared" si="37"/>
        <v>0</v>
      </c>
      <c r="AD102" s="16">
        <f t="shared" si="37"/>
        <v>0</v>
      </c>
      <c r="AE102" s="16">
        <f t="shared" si="37"/>
        <v>4582745.76</v>
      </c>
      <c r="AF102" s="16">
        <v>0</v>
      </c>
      <c r="AG102" s="16">
        <v>0</v>
      </c>
      <c r="AH102" s="16">
        <v>958228.23</v>
      </c>
      <c r="AI102" s="16">
        <v>-958228.23</v>
      </c>
      <c r="AJ102" s="17">
        <f t="shared" si="28"/>
        <v>0.12537292207095352</v>
      </c>
      <c r="AK102" s="16">
        <v>0</v>
      </c>
      <c r="AL102" s="17">
        <v>0</v>
      </c>
      <c r="AM102" s="18">
        <v>0</v>
      </c>
      <c r="AN102" s="16">
        <f t="shared" ref="AN102" si="38">SUM(AN103:AN110)</f>
        <v>4552094.4700000007</v>
      </c>
      <c r="AO102" s="20">
        <f t="shared" si="29"/>
        <v>1.0067334476913874</v>
      </c>
    </row>
    <row r="103" spans="1:41" outlineLevel="2" x14ac:dyDescent="0.25">
      <c r="A103" s="5" t="s">
        <v>89</v>
      </c>
      <c r="B103" s="6" t="s">
        <v>8</v>
      </c>
      <c r="C103" s="6" t="s">
        <v>88</v>
      </c>
      <c r="D103" s="6" t="s">
        <v>10</v>
      </c>
      <c r="E103" s="6" t="s">
        <v>8</v>
      </c>
      <c r="F103" s="6" t="s">
        <v>90</v>
      </c>
      <c r="G103" s="6"/>
      <c r="H103" s="6"/>
      <c r="I103" s="6"/>
      <c r="J103" s="6"/>
      <c r="K103" s="6"/>
      <c r="L103" s="6"/>
      <c r="M103" s="7">
        <v>0</v>
      </c>
      <c r="N103" s="7">
        <v>69293.03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>
        <v>64000</v>
      </c>
      <c r="AF103" s="7">
        <v>0</v>
      </c>
      <c r="AG103" s="7">
        <v>0</v>
      </c>
      <c r="AH103" s="7">
        <v>25600</v>
      </c>
      <c r="AI103" s="7">
        <v>-25600</v>
      </c>
      <c r="AJ103" s="8">
        <f t="shared" si="28"/>
        <v>0.92361381801315368</v>
      </c>
      <c r="AK103" s="7">
        <v>0</v>
      </c>
      <c r="AL103" s="8">
        <v>0</v>
      </c>
      <c r="AM103" s="10">
        <v>0</v>
      </c>
      <c r="AN103" s="11">
        <v>100200</v>
      </c>
      <c r="AO103" s="12">
        <f t="shared" si="29"/>
        <v>0.63872255489021956</v>
      </c>
    </row>
    <row r="104" spans="1:41" outlineLevel="2" x14ac:dyDescent="0.25">
      <c r="A104" s="5" t="s">
        <v>21</v>
      </c>
      <c r="B104" s="6" t="s">
        <v>8</v>
      </c>
      <c r="C104" s="6" t="s">
        <v>88</v>
      </c>
      <c r="D104" s="6" t="s">
        <v>10</v>
      </c>
      <c r="E104" s="6" t="s">
        <v>8</v>
      </c>
      <c r="F104" s="6" t="s">
        <v>22</v>
      </c>
      <c r="G104" s="6"/>
      <c r="H104" s="6"/>
      <c r="I104" s="6"/>
      <c r="J104" s="6"/>
      <c r="K104" s="6"/>
      <c r="L104" s="6"/>
      <c r="M104" s="7">
        <v>0</v>
      </c>
      <c r="N104" s="7">
        <v>2542755.27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>
        <v>1339140.82</v>
      </c>
      <c r="AF104" s="7">
        <v>0</v>
      </c>
      <c r="AG104" s="7">
        <v>0</v>
      </c>
      <c r="AH104" s="7">
        <v>929828.23</v>
      </c>
      <c r="AI104" s="7">
        <v>-929828.23</v>
      </c>
      <c r="AJ104" s="8">
        <f t="shared" si="28"/>
        <v>0.52664951118162462</v>
      </c>
      <c r="AK104" s="7">
        <v>0</v>
      </c>
      <c r="AL104" s="8">
        <v>0</v>
      </c>
      <c r="AM104" s="10">
        <v>0</v>
      </c>
      <c r="AN104" s="11">
        <v>1057376.99</v>
      </c>
      <c r="AO104" s="12">
        <f t="shared" si="29"/>
        <v>1.2664743347592613</v>
      </c>
    </row>
    <row r="105" spans="1:41" ht="25.5" outlineLevel="2" x14ac:dyDescent="0.25">
      <c r="A105" s="5" t="s">
        <v>23</v>
      </c>
      <c r="B105" s="6" t="s">
        <v>8</v>
      </c>
      <c r="C105" s="6" t="s">
        <v>88</v>
      </c>
      <c r="D105" s="6" t="s">
        <v>10</v>
      </c>
      <c r="E105" s="6" t="s">
        <v>8</v>
      </c>
      <c r="F105" s="6" t="s">
        <v>24</v>
      </c>
      <c r="G105" s="6"/>
      <c r="H105" s="6"/>
      <c r="I105" s="6"/>
      <c r="J105" s="6"/>
      <c r="K105" s="6"/>
      <c r="L105" s="6"/>
      <c r="M105" s="7">
        <v>0</v>
      </c>
      <c r="N105" s="7">
        <v>30092158.050000001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>
        <v>1537746.92</v>
      </c>
      <c r="AF105" s="7">
        <v>0</v>
      </c>
      <c r="AG105" s="7">
        <v>0</v>
      </c>
      <c r="AH105" s="7">
        <v>0</v>
      </c>
      <c r="AI105" s="7">
        <v>0</v>
      </c>
      <c r="AJ105" s="8">
        <f t="shared" si="28"/>
        <v>5.110125094534388E-2</v>
      </c>
      <c r="AK105" s="7">
        <v>0</v>
      </c>
      <c r="AL105" s="8">
        <v>0</v>
      </c>
      <c r="AM105" s="10">
        <v>0</v>
      </c>
      <c r="AN105" s="11">
        <v>1084823.05</v>
      </c>
      <c r="AO105" s="12">
        <f t="shared" si="29"/>
        <v>1.4175094454344419</v>
      </c>
    </row>
    <row r="106" spans="1:41" outlineLevel="2" x14ac:dyDescent="0.25">
      <c r="A106" s="5" t="s">
        <v>25</v>
      </c>
      <c r="B106" s="6" t="s">
        <v>8</v>
      </c>
      <c r="C106" s="6" t="s">
        <v>88</v>
      </c>
      <c r="D106" s="6" t="s">
        <v>10</v>
      </c>
      <c r="E106" s="6" t="s">
        <v>8</v>
      </c>
      <c r="F106" s="6" t="s">
        <v>26</v>
      </c>
      <c r="G106" s="6"/>
      <c r="H106" s="6"/>
      <c r="I106" s="6"/>
      <c r="J106" s="6"/>
      <c r="K106" s="6"/>
      <c r="L106" s="6"/>
      <c r="M106" s="7">
        <v>0</v>
      </c>
      <c r="N106" s="7">
        <v>1592680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>
        <v>1376348</v>
      </c>
      <c r="AF106" s="7">
        <v>0</v>
      </c>
      <c r="AG106" s="7">
        <v>0</v>
      </c>
      <c r="AH106" s="7">
        <v>0</v>
      </c>
      <c r="AI106" s="7">
        <v>0</v>
      </c>
      <c r="AJ106" s="8">
        <f t="shared" si="28"/>
        <v>0.86417108270336795</v>
      </c>
      <c r="AK106" s="7">
        <v>0</v>
      </c>
      <c r="AL106" s="8">
        <v>0</v>
      </c>
      <c r="AM106" s="10">
        <v>0</v>
      </c>
      <c r="AN106" s="11">
        <v>288157.73</v>
      </c>
      <c r="AO106" s="12">
        <f t="shared" si="29"/>
        <v>4.7763702191851669</v>
      </c>
    </row>
    <row r="107" spans="1:41" outlineLevel="2" x14ac:dyDescent="0.25">
      <c r="A107" s="5" t="s">
        <v>29</v>
      </c>
      <c r="B107" s="6"/>
      <c r="C107" s="24" t="s">
        <v>88</v>
      </c>
      <c r="D107" s="24"/>
      <c r="E107" s="24"/>
      <c r="F107" s="24" t="s">
        <v>30</v>
      </c>
      <c r="G107" s="6"/>
      <c r="H107" s="6"/>
      <c r="I107" s="6"/>
      <c r="J107" s="6"/>
      <c r="K107" s="6"/>
      <c r="L107" s="6"/>
      <c r="M107" s="7"/>
      <c r="N107" s="7">
        <v>1000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>
        <v>187</v>
      </c>
      <c r="AF107" s="7"/>
      <c r="AG107" s="7"/>
      <c r="AH107" s="7"/>
      <c r="AI107" s="7"/>
      <c r="AJ107" s="8">
        <f t="shared" si="28"/>
        <v>0.187</v>
      </c>
      <c r="AK107" s="7"/>
      <c r="AL107" s="8"/>
      <c r="AM107" s="10"/>
      <c r="AN107" s="11">
        <v>834</v>
      </c>
      <c r="AO107" s="12">
        <f t="shared" si="29"/>
        <v>0.22422062350119903</v>
      </c>
    </row>
    <row r="108" spans="1:41" ht="25.5" outlineLevel="2" x14ac:dyDescent="0.25">
      <c r="A108" s="5" t="s">
        <v>31</v>
      </c>
      <c r="B108" s="6" t="s">
        <v>8</v>
      </c>
      <c r="C108" s="6" t="s">
        <v>88</v>
      </c>
      <c r="D108" s="6" t="s">
        <v>10</v>
      </c>
      <c r="E108" s="6" t="s">
        <v>8</v>
      </c>
      <c r="F108" s="6" t="s">
        <v>32</v>
      </c>
      <c r="G108" s="6"/>
      <c r="H108" s="6"/>
      <c r="I108" s="6"/>
      <c r="J108" s="6"/>
      <c r="K108" s="6"/>
      <c r="L108" s="6"/>
      <c r="M108" s="7">
        <v>0</v>
      </c>
      <c r="N108" s="7">
        <v>1609227.22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>
        <v>2800</v>
      </c>
      <c r="AF108" s="7">
        <v>0</v>
      </c>
      <c r="AG108" s="7">
        <v>0</v>
      </c>
      <c r="AH108" s="7">
        <v>2800</v>
      </c>
      <c r="AI108" s="7">
        <v>-2800</v>
      </c>
      <c r="AJ108" s="8">
        <f t="shared" si="28"/>
        <v>1.7399655966545235E-3</v>
      </c>
      <c r="AK108" s="7">
        <v>0</v>
      </c>
      <c r="AL108" s="8">
        <v>0</v>
      </c>
      <c r="AM108" s="10">
        <v>0</v>
      </c>
      <c r="AN108" s="11">
        <v>134650</v>
      </c>
      <c r="AO108" s="12">
        <f t="shared" si="29"/>
        <v>2.0794652803564798E-2</v>
      </c>
    </row>
    <row r="109" spans="1:41" ht="25.5" hidden="1" outlineLevel="2" x14ac:dyDescent="0.25">
      <c r="A109" s="5" t="s">
        <v>149</v>
      </c>
      <c r="B109" s="6"/>
      <c r="C109" s="24" t="s">
        <v>88</v>
      </c>
      <c r="D109" s="24"/>
      <c r="E109" s="24"/>
      <c r="F109" s="24" t="s">
        <v>147</v>
      </c>
      <c r="G109" s="6"/>
      <c r="H109" s="6"/>
      <c r="I109" s="6"/>
      <c r="J109" s="6"/>
      <c r="K109" s="6"/>
      <c r="L109" s="6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8" t="e">
        <f t="shared" si="28"/>
        <v>#DIV/0!</v>
      </c>
      <c r="AK109" s="7"/>
      <c r="AL109" s="8"/>
      <c r="AM109" s="10"/>
      <c r="AN109" s="11">
        <v>207203.6</v>
      </c>
      <c r="AO109" s="12">
        <f t="shared" si="29"/>
        <v>0</v>
      </c>
    </row>
    <row r="110" spans="1:41" ht="25.5" outlineLevel="2" x14ac:dyDescent="0.25">
      <c r="A110" s="5" t="s">
        <v>33</v>
      </c>
      <c r="B110" s="6" t="s">
        <v>8</v>
      </c>
      <c r="C110" s="6" t="s">
        <v>88</v>
      </c>
      <c r="D110" s="6" t="s">
        <v>10</v>
      </c>
      <c r="E110" s="6" t="s">
        <v>8</v>
      </c>
      <c r="F110" s="6" t="s">
        <v>34</v>
      </c>
      <c r="G110" s="6"/>
      <c r="H110" s="6"/>
      <c r="I110" s="6"/>
      <c r="J110" s="6"/>
      <c r="K110" s="6"/>
      <c r="L110" s="6"/>
      <c r="M110" s="7">
        <v>0</v>
      </c>
      <c r="N110" s="7">
        <v>645801.4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>
        <v>262523.02</v>
      </c>
      <c r="AF110" s="7">
        <v>0</v>
      </c>
      <c r="AG110" s="7">
        <v>0</v>
      </c>
      <c r="AH110" s="7">
        <v>0</v>
      </c>
      <c r="AI110" s="7">
        <v>0</v>
      </c>
      <c r="AJ110" s="8">
        <f t="shared" si="28"/>
        <v>0.40650735659600618</v>
      </c>
      <c r="AK110" s="7">
        <v>0</v>
      </c>
      <c r="AL110" s="8">
        <v>0</v>
      </c>
      <c r="AM110" s="10">
        <v>0</v>
      </c>
      <c r="AN110" s="11">
        <v>1678849.1</v>
      </c>
      <c r="AO110" s="12">
        <f t="shared" si="29"/>
        <v>0.1563708257043471</v>
      </c>
    </row>
    <row r="111" spans="1:41" ht="25.5" outlineLevel="2" x14ac:dyDescent="0.25">
      <c r="A111" s="28" t="s">
        <v>150</v>
      </c>
      <c r="B111" s="15"/>
      <c r="C111" s="26" t="s">
        <v>148</v>
      </c>
      <c r="D111" s="26"/>
      <c r="E111" s="26"/>
      <c r="F111" s="26" t="s">
        <v>8</v>
      </c>
      <c r="G111" s="15"/>
      <c r="H111" s="15"/>
      <c r="I111" s="15"/>
      <c r="J111" s="15"/>
      <c r="K111" s="15"/>
      <c r="L111" s="15"/>
      <c r="M111" s="16"/>
      <c r="N111" s="16">
        <f>N112</f>
        <v>0</v>
      </c>
      <c r="O111" s="16">
        <f t="shared" ref="O111:AE111" si="39">O112</f>
        <v>0</v>
      </c>
      <c r="P111" s="16">
        <f t="shared" si="39"/>
        <v>0</v>
      </c>
      <c r="Q111" s="16">
        <f t="shared" si="39"/>
        <v>0</v>
      </c>
      <c r="R111" s="16">
        <f t="shared" si="39"/>
        <v>0</v>
      </c>
      <c r="S111" s="16">
        <f t="shared" si="39"/>
        <v>0</v>
      </c>
      <c r="T111" s="16">
        <f t="shared" si="39"/>
        <v>0</v>
      </c>
      <c r="U111" s="16">
        <f t="shared" si="39"/>
        <v>0</v>
      </c>
      <c r="V111" s="16">
        <f t="shared" si="39"/>
        <v>0</v>
      </c>
      <c r="W111" s="16">
        <f t="shared" si="39"/>
        <v>0</v>
      </c>
      <c r="X111" s="16">
        <f t="shared" si="39"/>
        <v>0</v>
      </c>
      <c r="Y111" s="16">
        <f t="shared" si="39"/>
        <v>0</v>
      </c>
      <c r="Z111" s="16">
        <f t="shared" si="39"/>
        <v>0</v>
      </c>
      <c r="AA111" s="16">
        <f t="shared" si="39"/>
        <v>0</v>
      </c>
      <c r="AB111" s="16">
        <f t="shared" si="39"/>
        <v>0</v>
      </c>
      <c r="AC111" s="16">
        <f t="shared" si="39"/>
        <v>0</v>
      </c>
      <c r="AD111" s="16">
        <f t="shared" si="39"/>
        <v>0</v>
      </c>
      <c r="AE111" s="16">
        <f t="shared" si="39"/>
        <v>0</v>
      </c>
      <c r="AF111" s="16"/>
      <c r="AG111" s="16"/>
      <c r="AH111" s="16"/>
      <c r="AI111" s="16"/>
      <c r="AJ111" s="8" t="e">
        <f t="shared" si="28"/>
        <v>#DIV/0!</v>
      </c>
      <c r="AK111" s="16"/>
      <c r="AL111" s="17"/>
      <c r="AM111" s="18"/>
      <c r="AN111" s="19">
        <f>AN112</f>
        <v>51650.66</v>
      </c>
      <c r="AO111" s="12">
        <f t="shared" si="29"/>
        <v>0</v>
      </c>
    </row>
    <row r="112" spans="1:41" hidden="1" outlineLevel="2" x14ac:dyDescent="0.25">
      <c r="A112" s="28" t="s">
        <v>25</v>
      </c>
      <c r="B112" s="6"/>
      <c r="C112" s="24" t="s">
        <v>148</v>
      </c>
      <c r="D112" s="24"/>
      <c r="E112" s="24"/>
      <c r="F112" s="24" t="s">
        <v>26</v>
      </c>
      <c r="G112" s="6"/>
      <c r="H112" s="6"/>
      <c r="I112" s="6"/>
      <c r="J112" s="6"/>
      <c r="K112" s="6"/>
      <c r="L112" s="6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8" t="e">
        <f t="shared" si="28"/>
        <v>#DIV/0!</v>
      </c>
      <c r="AK112" s="7"/>
      <c r="AL112" s="8"/>
      <c r="AM112" s="10"/>
      <c r="AN112" s="11">
        <v>51650.66</v>
      </c>
      <c r="AO112" s="12">
        <f t="shared" si="29"/>
        <v>0</v>
      </c>
    </row>
    <row r="113" spans="1:41" collapsed="1" x14ac:dyDescent="0.25">
      <c r="A113" s="14" t="s">
        <v>91</v>
      </c>
      <c r="B113" s="15" t="s">
        <v>8</v>
      </c>
      <c r="C113" s="15" t="s">
        <v>92</v>
      </c>
      <c r="D113" s="15" t="s">
        <v>10</v>
      </c>
      <c r="E113" s="15" t="s">
        <v>8</v>
      </c>
      <c r="F113" s="15" t="s">
        <v>8</v>
      </c>
      <c r="G113" s="15"/>
      <c r="H113" s="15"/>
      <c r="I113" s="15"/>
      <c r="J113" s="15"/>
      <c r="K113" s="15"/>
      <c r="L113" s="15"/>
      <c r="M113" s="16">
        <v>0</v>
      </c>
      <c r="N113" s="16">
        <f>N114</f>
        <v>2000</v>
      </c>
      <c r="O113" s="16">
        <f t="shared" ref="O113:AE113" si="40">O114</f>
        <v>0</v>
      </c>
      <c r="P113" s="16">
        <f t="shared" si="40"/>
        <v>0</v>
      </c>
      <c r="Q113" s="16">
        <f t="shared" si="40"/>
        <v>0</v>
      </c>
      <c r="R113" s="16">
        <f t="shared" si="40"/>
        <v>0</v>
      </c>
      <c r="S113" s="16">
        <f t="shared" si="40"/>
        <v>0</v>
      </c>
      <c r="T113" s="16">
        <f t="shared" si="40"/>
        <v>0</v>
      </c>
      <c r="U113" s="16">
        <f t="shared" si="40"/>
        <v>0</v>
      </c>
      <c r="V113" s="16">
        <f t="shared" si="40"/>
        <v>0</v>
      </c>
      <c r="W113" s="16">
        <f t="shared" si="40"/>
        <v>0</v>
      </c>
      <c r="X113" s="16">
        <f t="shared" si="40"/>
        <v>0</v>
      </c>
      <c r="Y113" s="16">
        <f t="shared" si="40"/>
        <v>0</v>
      </c>
      <c r="Z113" s="16">
        <f t="shared" si="40"/>
        <v>0</v>
      </c>
      <c r="AA113" s="16">
        <f t="shared" si="40"/>
        <v>0</v>
      </c>
      <c r="AB113" s="16">
        <f t="shared" si="40"/>
        <v>0</v>
      </c>
      <c r="AC113" s="16">
        <f t="shared" si="40"/>
        <v>0</v>
      </c>
      <c r="AD113" s="16">
        <f t="shared" si="40"/>
        <v>0</v>
      </c>
      <c r="AE113" s="16">
        <f t="shared" si="40"/>
        <v>0</v>
      </c>
      <c r="AF113" s="16">
        <v>0</v>
      </c>
      <c r="AG113" s="16">
        <v>0</v>
      </c>
      <c r="AH113" s="16">
        <v>0</v>
      </c>
      <c r="AI113" s="16">
        <v>0</v>
      </c>
      <c r="AJ113" s="17">
        <f t="shared" si="28"/>
        <v>0</v>
      </c>
      <c r="AK113" s="16">
        <v>0</v>
      </c>
      <c r="AL113" s="17">
        <v>0</v>
      </c>
      <c r="AM113" s="18">
        <v>0</v>
      </c>
      <c r="AN113" s="19">
        <f>AN114</f>
        <v>0</v>
      </c>
      <c r="AO113" s="20" t="e">
        <f t="shared" si="29"/>
        <v>#DIV/0!</v>
      </c>
    </row>
    <row r="114" spans="1:41" ht="25.5" outlineLevel="1" x14ac:dyDescent="0.25">
      <c r="A114" s="14" t="s">
        <v>93</v>
      </c>
      <c r="B114" s="15" t="s">
        <v>8</v>
      </c>
      <c r="C114" s="15" t="s">
        <v>94</v>
      </c>
      <c r="D114" s="15" t="s">
        <v>10</v>
      </c>
      <c r="E114" s="15" t="s">
        <v>8</v>
      </c>
      <c r="F114" s="15" t="s">
        <v>8</v>
      </c>
      <c r="G114" s="15"/>
      <c r="H114" s="15"/>
      <c r="I114" s="15"/>
      <c r="J114" s="15"/>
      <c r="K114" s="15"/>
      <c r="L114" s="15"/>
      <c r="M114" s="16">
        <v>0</v>
      </c>
      <c r="N114" s="16">
        <f>N115</f>
        <v>2000</v>
      </c>
      <c r="O114" s="16">
        <f t="shared" ref="O114:AE114" si="41">O115</f>
        <v>0</v>
      </c>
      <c r="P114" s="16">
        <f t="shared" si="41"/>
        <v>0</v>
      </c>
      <c r="Q114" s="16">
        <f t="shared" si="41"/>
        <v>0</v>
      </c>
      <c r="R114" s="16">
        <f t="shared" si="41"/>
        <v>0</v>
      </c>
      <c r="S114" s="16">
        <f t="shared" si="41"/>
        <v>0</v>
      </c>
      <c r="T114" s="16">
        <f t="shared" si="41"/>
        <v>0</v>
      </c>
      <c r="U114" s="16">
        <f t="shared" si="41"/>
        <v>0</v>
      </c>
      <c r="V114" s="16">
        <f t="shared" si="41"/>
        <v>0</v>
      </c>
      <c r="W114" s="16">
        <f t="shared" si="41"/>
        <v>0</v>
      </c>
      <c r="X114" s="16">
        <f t="shared" si="41"/>
        <v>0</v>
      </c>
      <c r="Y114" s="16">
        <f t="shared" si="41"/>
        <v>0</v>
      </c>
      <c r="Z114" s="16">
        <f t="shared" si="41"/>
        <v>0</v>
      </c>
      <c r="AA114" s="16">
        <f t="shared" si="41"/>
        <v>0</v>
      </c>
      <c r="AB114" s="16">
        <f t="shared" si="41"/>
        <v>0</v>
      </c>
      <c r="AC114" s="16">
        <f t="shared" si="41"/>
        <v>0</v>
      </c>
      <c r="AD114" s="16">
        <f t="shared" si="41"/>
        <v>0</v>
      </c>
      <c r="AE114" s="16">
        <f t="shared" si="41"/>
        <v>0</v>
      </c>
      <c r="AF114" s="16">
        <v>0</v>
      </c>
      <c r="AG114" s="16">
        <v>0</v>
      </c>
      <c r="AH114" s="16">
        <v>0</v>
      </c>
      <c r="AI114" s="16">
        <v>0</v>
      </c>
      <c r="AJ114" s="17">
        <f t="shared" si="28"/>
        <v>0</v>
      </c>
      <c r="AK114" s="16">
        <v>0</v>
      </c>
      <c r="AL114" s="17">
        <v>0</v>
      </c>
      <c r="AM114" s="18">
        <v>0</v>
      </c>
      <c r="AN114" s="19">
        <f>AN115</f>
        <v>0</v>
      </c>
      <c r="AO114" s="20" t="e">
        <f t="shared" si="29"/>
        <v>#DIV/0!</v>
      </c>
    </row>
    <row r="115" spans="1:41" outlineLevel="2" x14ac:dyDescent="0.25">
      <c r="A115" s="5" t="s">
        <v>25</v>
      </c>
      <c r="B115" s="6" t="s">
        <v>8</v>
      </c>
      <c r="C115" s="6" t="s">
        <v>94</v>
      </c>
      <c r="D115" s="6" t="s">
        <v>10</v>
      </c>
      <c r="E115" s="6" t="s">
        <v>8</v>
      </c>
      <c r="F115" s="6" t="s">
        <v>26</v>
      </c>
      <c r="G115" s="6"/>
      <c r="H115" s="6"/>
      <c r="I115" s="6"/>
      <c r="J115" s="6"/>
      <c r="K115" s="6"/>
      <c r="L115" s="6"/>
      <c r="M115" s="7">
        <v>0</v>
      </c>
      <c r="N115" s="7">
        <v>2000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>
        <v>0</v>
      </c>
      <c r="AG115" s="7">
        <v>0</v>
      </c>
      <c r="AH115" s="7">
        <v>0</v>
      </c>
      <c r="AI115" s="7">
        <v>0</v>
      </c>
      <c r="AJ115" s="8">
        <f t="shared" si="28"/>
        <v>0</v>
      </c>
      <c r="AK115" s="7">
        <v>0</v>
      </c>
      <c r="AL115" s="8">
        <v>0</v>
      </c>
      <c r="AM115" s="10">
        <v>0</v>
      </c>
      <c r="AN115" s="11"/>
      <c r="AO115" s="12" t="e">
        <f t="shared" si="29"/>
        <v>#DIV/0!</v>
      </c>
    </row>
    <row r="116" spans="1:41" x14ac:dyDescent="0.25">
      <c r="A116" s="14" t="s">
        <v>95</v>
      </c>
      <c r="B116" s="15" t="s">
        <v>8</v>
      </c>
      <c r="C116" s="15" t="s">
        <v>96</v>
      </c>
      <c r="D116" s="15" t="s">
        <v>10</v>
      </c>
      <c r="E116" s="15" t="s">
        <v>8</v>
      </c>
      <c r="F116" s="15" t="s">
        <v>8</v>
      </c>
      <c r="G116" s="15"/>
      <c r="H116" s="15"/>
      <c r="I116" s="15"/>
      <c r="J116" s="15"/>
      <c r="K116" s="15"/>
      <c r="L116" s="15"/>
      <c r="M116" s="16">
        <v>0</v>
      </c>
      <c r="N116" s="16">
        <f>N117+N119+N122+N126+N133</f>
        <v>221843926</v>
      </c>
      <c r="O116" s="16">
        <f t="shared" ref="O116:AE116" si="42">O117+O119+O122+O126+O133</f>
        <v>0</v>
      </c>
      <c r="P116" s="16">
        <f t="shared" si="42"/>
        <v>0</v>
      </c>
      <c r="Q116" s="16">
        <f t="shared" si="42"/>
        <v>0</v>
      </c>
      <c r="R116" s="16">
        <f t="shared" si="42"/>
        <v>0</v>
      </c>
      <c r="S116" s="16">
        <f t="shared" si="42"/>
        <v>0</v>
      </c>
      <c r="T116" s="16">
        <f t="shared" si="42"/>
        <v>0</v>
      </c>
      <c r="U116" s="16">
        <f t="shared" si="42"/>
        <v>0</v>
      </c>
      <c r="V116" s="16">
        <f t="shared" si="42"/>
        <v>0</v>
      </c>
      <c r="W116" s="16">
        <f t="shared" si="42"/>
        <v>0</v>
      </c>
      <c r="X116" s="16">
        <f t="shared" si="42"/>
        <v>0</v>
      </c>
      <c r="Y116" s="16">
        <f t="shared" si="42"/>
        <v>0</v>
      </c>
      <c r="Z116" s="16">
        <f t="shared" si="42"/>
        <v>0</v>
      </c>
      <c r="AA116" s="16">
        <f t="shared" si="42"/>
        <v>0</v>
      </c>
      <c r="AB116" s="16">
        <f t="shared" si="42"/>
        <v>0</v>
      </c>
      <c r="AC116" s="16">
        <f t="shared" si="42"/>
        <v>0</v>
      </c>
      <c r="AD116" s="16">
        <f t="shared" si="42"/>
        <v>0</v>
      </c>
      <c r="AE116" s="16">
        <f t="shared" si="42"/>
        <v>97342664.700000003</v>
      </c>
      <c r="AF116" s="16">
        <v>0</v>
      </c>
      <c r="AG116" s="16">
        <v>0</v>
      </c>
      <c r="AH116" s="16">
        <v>38811366.659999996</v>
      </c>
      <c r="AI116" s="16">
        <v>-38811366.659999996</v>
      </c>
      <c r="AJ116" s="17">
        <f t="shared" si="28"/>
        <v>0.43878895606995344</v>
      </c>
      <c r="AK116" s="16">
        <v>0</v>
      </c>
      <c r="AL116" s="17">
        <v>0</v>
      </c>
      <c r="AM116" s="18">
        <v>0</v>
      </c>
      <c r="AN116" s="16">
        <f t="shared" ref="AN116" si="43">AN117+AN119+AN122+AN126+AN133</f>
        <v>94000502.549999997</v>
      </c>
      <c r="AO116" s="20">
        <f t="shared" si="29"/>
        <v>1.0355547264039602</v>
      </c>
    </row>
    <row r="117" spans="1:41" outlineLevel="1" x14ac:dyDescent="0.25">
      <c r="A117" s="14" t="s">
        <v>97</v>
      </c>
      <c r="B117" s="15" t="s">
        <v>8</v>
      </c>
      <c r="C117" s="15" t="s">
        <v>98</v>
      </c>
      <c r="D117" s="15" t="s">
        <v>10</v>
      </c>
      <c r="E117" s="15" t="s">
        <v>8</v>
      </c>
      <c r="F117" s="15" t="s">
        <v>8</v>
      </c>
      <c r="G117" s="15"/>
      <c r="H117" s="15"/>
      <c r="I117" s="15"/>
      <c r="J117" s="15"/>
      <c r="K117" s="15"/>
      <c r="L117" s="15"/>
      <c r="M117" s="16">
        <v>0</v>
      </c>
      <c r="N117" s="16">
        <f>N118</f>
        <v>40771800</v>
      </c>
      <c r="O117" s="16">
        <f t="shared" ref="O117:AE117" si="44">O118</f>
        <v>0</v>
      </c>
      <c r="P117" s="16">
        <f t="shared" si="44"/>
        <v>0</v>
      </c>
      <c r="Q117" s="16">
        <f t="shared" si="44"/>
        <v>0</v>
      </c>
      <c r="R117" s="16">
        <f t="shared" si="44"/>
        <v>0</v>
      </c>
      <c r="S117" s="16">
        <f t="shared" si="44"/>
        <v>0</v>
      </c>
      <c r="T117" s="16">
        <f t="shared" si="44"/>
        <v>0</v>
      </c>
      <c r="U117" s="16">
        <f t="shared" si="44"/>
        <v>0</v>
      </c>
      <c r="V117" s="16">
        <f t="shared" si="44"/>
        <v>0</v>
      </c>
      <c r="W117" s="16">
        <f t="shared" si="44"/>
        <v>0</v>
      </c>
      <c r="X117" s="16">
        <f t="shared" si="44"/>
        <v>0</v>
      </c>
      <c r="Y117" s="16">
        <f t="shared" si="44"/>
        <v>0</v>
      </c>
      <c r="Z117" s="16">
        <f t="shared" si="44"/>
        <v>0</v>
      </c>
      <c r="AA117" s="16">
        <f t="shared" si="44"/>
        <v>0</v>
      </c>
      <c r="AB117" s="16">
        <f t="shared" si="44"/>
        <v>0</v>
      </c>
      <c r="AC117" s="16">
        <f t="shared" si="44"/>
        <v>0</v>
      </c>
      <c r="AD117" s="16">
        <f t="shared" si="44"/>
        <v>0</v>
      </c>
      <c r="AE117" s="16">
        <f t="shared" si="44"/>
        <v>16113237</v>
      </c>
      <c r="AF117" s="16">
        <v>0</v>
      </c>
      <c r="AG117" s="16">
        <v>0</v>
      </c>
      <c r="AH117" s="16">
        <v>6870100</v>
      </c>
      <c r="AI117" s="16">
        <v>-6870100</v>
      </c>
      <c r="AJ117" s="17">
        <f t="shared" si="28"/>
        <v>0.39520543611025266</v>
      </c>
      <c r="AK117" s="16">
        <v>0</v>
      </c>
      <c r="AL117" s="17">
        <v>0</v>
      </c>
      <c r="AM117" s="18">
        <v>0</v>
      </c>
      <c r="AN117" s="16">
        <f t="shared" ref="AN117" si="45">AN118</f>
        <v>18506700</v>
      </c>
      <c r="AO117" s="20">
        <f t="shared" si="29"/>
        <v>0.87067045988750025</v>
      </c>
    </row>
    <row r="118" spans="1:41" ht="38.25" outlineLevel="2" x14ac:dyDescent="0.25">
      <c r="A118" s="5" t="s">
        <v>49</v>
      </c>
      <c r="B118" s="6" t="s">
        <v>8</v>
      </c>
      <c r="C118" s="6" t="s">
        <v>98</v>
      </c>
      <c r="D118" s="6" t="s">
        <v>10</v>
      </c>
      <c r="E118" s="6" t="s">
        <v>8</v>
      </c>
      <c r="F118" s="6" t="s">
        <v>50</v>
      </c>
      <c r="G118" s="6"/>
      <c r="H118" s="6"/>
      <c r="I118" s="6"/>
      <c r="J118" s="6"/>
      <c r="K118" s="6"/>
      <c r="L118" s="6"/>
      <c r="M118" s="7">
        <v>0</v>
      </c>
      <c r="N118" s="7">
        <v>40771800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>
        <v>16113237</v>
      </c>
      <c r="AF118" s="7">
        <v>0</v>
      </c>
      <c r="AG118" s="7">
        <v>0</v>
      </c>
      <c r="AH118" s="7">
        <v>6870100</v>
      </c>
      <c r="AI118" s="7">
        <v>-6870100</v>
      </c>
      <c r="AJ118" s="8">
        <f t="shared" si="28"/>
        <v>0.39520543611025266</v>
      </c>
      <c r="AK118" s="7">
        <v>0</v>
      </c>
      <c r="AL118" s="8">
        <v>0</v>
      </c>
      <c r="AM118" s="10">
        <v>0</v>
      </c>
      <c r="AN118" s="11">
        <v>18506700</v>
      </c>
      <c r="AO118" s="12">
        <f t="shared" si="29"/>
        <v>0.87067045988750025</v>
      </c>
    </row>
    <row r="119" spans="1:41" outlineLevel="1" x14ac:dyDescent="0.25">
      <c r="A119" s="14" t="s">
        <v>99</v>
      </c>
      <c r="B119" s="15" t="s">
        <v>8</v>
      </c>
      <c r="C119" s="15" t="s">
        <v>100</v>
      </c>
      <c r="D119" s="15" t="s">
        <v>10</v>
      </c>
      <c r="E119" s="15" t="s">
        <v>8</v>
      </c>
      <c r="F119" s="15" t="s">
        <v>8</v>
      </c>
      <c r="G119" s="15"/>
      <c r="H119" s="15"/>
      <c r="I119" s="15"/>
      <c r="J119" s="15"/>
      <c r="K119" s="15"/>
      <c r="L119" s="15"/>
      <c r="M119" s="16">
        <v>0</v>
      </c>
      <c r="N119" s="16">
        <f>N121</f>
        <v>131726758</v>
      </c>
      <c r="O119" s="16">
        <f t="shared" ref="O119:AE119" si="46">O121</f>
        <v>0</v>
      </c>
      <c r="P119" s="16">
        <f t="shared" si="46"/>
        <v>0</v>
      </c>
      <c r="Q119" s="16">
        <f t="shared" si="46"/>
        <v>0</v>
      </c>
      <c r="R119" s="16">
        <f t="shared" si="46"/>
        <v>0</v>
      </c>
      <c r="S119" s="16">
        <f t="shared" si="46"/>
        <v>0</v>
      </c>
      <c r="T119" s="16">
        <f t="shared" si="46"/>
        <v>0</v>
      </c>
      <c r="U119" s="16">
        <f t="shared" si="46"/>
        <v>0</v>
      </c>
      <c r="V119" s="16">
        <f t="shared" si="46"/>
        <v>0</v>
      </c>
      <c r="W119" s="16">
        <f t="shared" si="46"/>
        <v>0</v>
      </c>
      <c r="X119" s="16">
        <f t="shared" si="46"/>
        <v>0</v>
      </c>
      <c r="Y119" s="16">
        <f t="shared" si="46"/>
        <v>0</v>
      </c>
      <c r="Z119" s="16">
        <f t="shared" si="46"/>
        <v>0</v>
      </c>
      <c r="AA119" s="16">
        <f t="shared" si="46"/>
        <v>0</v>
      </c>
      <c r="AB119" s="16">
        <f t="shared" si="46"/>
        <v>0</v>
      </c>
      <c r="AC119" s="16">
        <f t="shared" si="46"/>
        <v>0</v>
      </c>
      <c r="AD119" s="16">
        <f t="shared" si="46"/>
        <v>0</v>
      </c>
      <c r="AE119" s="16">
        <f t="shared" si="46"/>
        <v>73919609.75</v>
      </c>
      <c r="AF119" s="16">
        <v>0</v>
      </c>
      <c r="AG119" s="16">
        <v>0</v>
      </c>
      <c r="AH119" s="16">
        <v>28824900</v>
      </c>
      <c r="AI119" s="16">
        <v>-28824900</v>
      </c>
      <c r="AJ119" s="17">
        <f t="shared" si="28"/>
        <v>0.56115865046948166</v>
      </c>
      <c r="AK119" s="16">
        <v>0</v>
      </c>
      <c r="AL119" s="17">
        <v>0</v>
      </c>
      <c r="AM119" s="18">
        <v>0</v>
      </c>
      <c r="AN119" s="16">
        <f>AN120+AN121</f>
        <v>68292750.75</v>
      </c>
      <c r="AO119" s="20">
        <f t="shared" si="29"/>
        <v>1.0823932106732426</v>
      </c>
    </row>
    <row r="120" spans="1:41" outlineLevel="1" x14ac:dyDescent="0.25">
      <c r="A120" s="5" t="s">
        <v>21</v>
      </c>
      <c r="B120" s="6"/>
      <c r="C120" s="24" t="s">
        <v>100</v>
      </c>
      <c r="D120" s="24"/>
      <c r="E120" s="24"/>
      <c r="F120" s="24" t="s">
        <v>22</v>
      </c>
      <c r="G120" s="6"/>
      <c r="H120" s="6"/>
      <c r="I120" s="6"/>
      <c r="J120" s="6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8" t="e">
        <f t="shared" si="28"/>
        <v>#DIV/0!</v>
      </c>
      <c r="AK120" s="7"/>
      <c r="AL120" s="8"/>
      <c r="AM120" s="10"/>
      <c r="AN120" s="7">
        <v>73205.75</v>
      </c>
      <c r="AO120" s="12">
        <f t="shared" si="29"/>
        <v>0</v>
      </c>
    </row>
    <row r="121" spans="1:41" ht="38.25" outlineLevel="2" x14ac:dyDescent="0.25">
      <c r="A121" s="5" t="s">
        <v>49</v>
      </c>
      <c r="B121" s="6" t="s">
        <v>8</v>
      </c>
      <c r="C121" s="6" t="s">
        <v>100</v>
      </c>
      <c r="D121" s="6" t="s">
        <v>10</v>
      </c>
      <c r="E121" s="6" t="s">
        <v>8</v>
      </c>
      <c r="F121" s="6" t="s">
        <v>50</v>
      </c>
      <c r="G121" s="6"/>
      <c r="H121" s="6"/>
      <c r="I121" s="6"/>
      <c r="J121" s="6"/>
      <c r="K121" s="6"/>
      <c r="L121" s="6"/>
      <c r="M121" s="7">
        <v>0</v>
      </c>
      <c r="N121" s="7">
        <v>131726758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>
        <v>73919609.75</v>
      </c>
      <c r="AF121" s="7">
        <v>0</v>
      </c>
      <c r="AG121" s="7">
        <v>0</v>
      </c>
      <c r="AH121" s="7">
        <v>28824900</v>
      </c>
      <c r="AI121" s="7">
        <v>-28824900</v>
      </c>
      <c r="AJ121" s="8">
        <f t="shared" si="28"/>
        <v>0.56115865046948166</v>
      </c>
      <c r="AK121" s="7">
        <v>0</v>
      </c>
      <c r="AL121" s="8">
        <v>0</v>
      </c>
      <c r="AM121" s="10">
        <v>0</v>
      </c>
      <c r="AN121" s="11">
        <v>68219545</v>
      </c>
      <c r="AO121" s="12">
        <f t="shared" si="29"/>
        <v>1.0835547166138384</v>
      </c>
    </row>
    <row r="122" spans="1:41" ht="25.5" outlineLevel="1" x14ac:dyDescent="0.25">
      <c r="A122" s="14" t="s">
        <v>101</v>
      </c>
      <c r="B122" s="15" t="s">
        <v>8</v>
      </c>
      <c r="C122" s="15" t="s">
        <v>102</v>
      </c>
      <c r="D122" s="15" t="s">
        <v>10</v>
      </c>
      <c r="E122" s="15" t="s">
        <v>8</v>
      </c>
      <c r="F122" s="15" t="s">
        <v>8</v>
      </c>
      <c r="G122" s="15"/>
      <c r="H122" s="15"/>
      <c r="I122" s="15"/>
      <c r="J122" s="15"/>
      <c r="K122" s="15"/>
      <c r="L122" s="15"/>
      <c r="M122" s="16">
        <v>0</v>
      </c>
      <c r="N122" s="16">
        <f>N123</f>
        <v>44330258</v>
      </c>
      <c r="O122" s="16">
        <f t="shared" ref="O122:AE122" si="47">O123</f>
        <v>0</v>
      </c>
      <c r="P122" s="16">
        <f t="shared" si="47"/>
        <v>0</v>
      </c>
      <c r="Q122" s="16">
        <f t="shared" si="47"/>
        <v>0</v>
      </c>
      <c r="R122" s="16">
        <f t="shared" si="47"/>
        <v>0</v>
      </c>
      <c r="S122" s="16">
        <f t="shared" si="47"/>
        <v>0</v>
      </c>
      <c r="T122" s="16">
        <f t="shared" si="47"/>
        <v>0</v>
      </c>
      <c r="U122" s="16">
        <f t="shared" si="47"/>
        <v>0</v>
      </c>
      <c r="V122" s="16">
        <f t="shared" si="47"/>
        <v>0</v>
      </c>
      <c r="W122" s="16">
        <f t="shared" si="47"/>
        <v>0</v>
      </c>
      <c r="X122" s="16">
        <f t="shared" si="47"/>
        <v>0</v>
      </c>
      <c r="Y122" s="16">
        <f t="shared" si="47"/>
        <v>0</v>
      </c>
      <c r="Z122" s="16">
        <f t="shared" si="47"/>
        <v>0</v>
      </c>
      <c r="AA122" s="16">
        <f t="shared" si="47"/>
        <v>0</v>
      </c>
      <c r="AB122" s="16">
        <f t="shared" si="47"/>
        <v>0</v>
      </c>
      <c r="AC122" s="16">
        <f t="shared" si="47"/>
        <v>0</v>
      </c>
      <c r="AD122" s="16">
        <f t="shared" si="47"/>
        <v>0</v>
      </c>
      <c r="AE122" s="16">
        <f t="shared" si="47"/>
        <v>5674704.25</v>
      </c>
      <c r="AF122" s="16">
        <v>0</v>
      </c>
      <c r="AG122" s="16">
        <v>0</v>
      </c>
      <c r="AH122" s="16">
        <v>2367130</v>
      </c>
      <c r="AI122" s="16">
        <v>-2367130</v>
      </c>
      <c r="AJ122" s="17">
        <f t="shared" si="28"/>
        <v>0.12800972757704229</v>
      </c>
      <c r="AK122" s="16">
        <v>0</v>
      </c>
      <c r="AL122" s="17">
        <v>0</v>
      </c>
      <c r="AM122" s="18">
        <v>0</v>
      </c>
      <c r="AN122" s="16">
        <f t="shared" ref="AN122" si="48">AN123</f>
        <v>4624200</v>
      </c>
      <c r="AO122" s="20">
        <f t="shared" si="29"/>
        <v>1.2271753492496</v>
      </c>
    </row>
    <row r="123" spans="1:41" ht="38.25" outlineLevel="2" x14ac:dyDescent="0.25">
      <c r="A123" s="5" t="s">
        <v>49</v>
      </c>
      <c r="B123" s="6" t="s">
        <v>8</v>
      </c>
      <c r="C123" s="6" t="s">
        <v>102</v>
      </c>
      <c r="D123" s="6" t="s">
        <v>10</v>
      </c>
      <c r="E123" s="6" t="s">
        <v>8</v>
      </c>
      <c r="F123" s="6" t="s">
        <v>50</v>
      </c>
      <c r="G123" s="6"/>
      <c r="H123" s="6"/>
      <c r="I123" s="6"/>
      <c r="J123" s="6"/>
      <c r="K123" s="6"/>
      <c r="L123" s="6"/>
      <c r="M123" s="7">
        <v>0</v>
      </c>
      <c r="N123" s="7">
        <v>44330258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>
        <v>5674704.25</v>
      </c>
      <c r="AF123" s="7">
        <v>0</v>
      </c>
      <c r="AG123" s="7">
        <v>0</v>
      </c>
      <c r="AH123" s="7">
        <v>2367130</v>
      </c>
      <c r="AI123" s="7">
        <v>-2367130</v>
      </c>
      <c r="AJ123" s="8">
        <f t="shared" si="28"/>
        <v>0.12800972757704229</v>
      </c>
      <c r="AK123" s="7">
        <v>0</v>
      </c>
      <c r="AL123" s="8">
        <v>0</v>
      </c>
      <c r="AM123" s="10">
        <v>0</v>
      </c>
      <c r="AN123" s="11">
        <v>4624200</v>
      </c>
      <c r="AO123" s="12">
        <f t="shared" si="29"/>
        <v>1.2271753492496</v>
      </c>
    </row>
    <row r="124" spans="1:41" ht="38.25" hidden="1" outlineLevel="2" x14ac:dyDescent="0.25">
      <c r="A124" s="14" t="s">
        <v>144</v>
      </c>
      <c r="B124" s="15"/>
      <c r="C124" s="26" t="s">
        <v>142</v>
      </c>
      <c r="D124" s="26"/>
      <c r="E124" s="26"/>
      <c r="F124" s="26" t="s">
        <v>8</v>
      </c>
      <c r="G124" s="15"/>
      <c r="H124" s="15"/>
      <c r="I124" s="15"/>
      <c r="J124" s="15"/>
      <c r="K124" s="15"/>
      <c r="L124" s="15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 t="e">
        <f t="shared" si="28"/>
        <v>#DIV/0!</v>
      </c>
      <c r="AK124" s="16"/>
      <c r="AL124" s="17"/>
      <c r="AM124" s="18"/>
      <c r="AN124" s="19">
        <f>AN125</f>
        <v>0</v>
      </c>
      <c r="AO124" s="20" t="e">
        <f t="shared" si="29"/>
        <v>#DIV/0!</v>
      </c>
    </row>
    <row r="125" spans="1:41" hidden="1" outlineLevel="2" x14ac:dyDescent="0.25">
      <c r="A125" s="5" t="s">
        <v>143</v>
      </c>
      <c r="B125" s="6"/>
      <c r="C125" s="24" t="s">
        <v>142</v>
      </c>
      <c r="D125" s="24"/>
      <c r="E125" s="24"/>
      <c r="F125" s="24" t="s">
        <v>26</v>
      </c>
      <c r="G125" s="6"/>
      <c r="H125" s="6"/>
      <c r="I125" s="6"/>
      <c r="J125" s="6"/>
      <c r="K125" s="6"/>
      <c r="L125" s="6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8" t="e">
        <f t="shared" si="28"/>
        <v>#DIV/0!</v>
      </c>
      <c r="AK125" s="7"/>
      <c r="AL125" s="8"/>
      <c r="AM125" s="10"/>
      <c r="AN125" s="11"/>
      <c r="AO125" s="12" t="e">
        <f t="shared" si="29"/>
        <v>#DIV/0!</v>
      </c>
    </row>
    <row r="126" spans="1:41" outlineLevel="1" collapsed="1" x14ac:dyDescent="0.25">
      <c r="A126" s="14" t="s">
        <v>103</v>
      </c>
      <c r="B126" s="15" t="s">
        <v>8</v>
      </c>
      <c r="C126" s="15" t="s">
        <v>104</v>
      </c>
      <c r="D126" s="15" t="s">
        <v>10</v>
      </c>
      <c r="E126" s="15" t="s">
        <v>8</v>
      </c>
      <c r="F126" s="15" t="s">
        <v>8</v>
      </c>
      <c r="G126" s="15"/>
      <c r="H126" s="15"/>
      <c r="I126" s="15"/>
      <c r="J126" s="15"/>
      <c r="K126" s="15"/>
      <c r="L126" s="15"/>
      <c r="M126" s="16">
        <v>0</v>
      </c>
      <c r="N126" s="16">
        <f>SUM(N127:N132)</f>
        <v>1465800</v>
      </c>
      <c r="O126" s="16">
        <f t="shared" ref="O126:AE126" si="49">SUM(O127:O132)</f>
        <v>0</v>
      </c>
      <c r="P126" s="16">
        <f t="shared" si="49"/>
        <v>0</v>
      </c>
      <c r="Q126" s="16">
        <f t="shared" si="49"/>
        <v>0</v>
      </c>
      <c r="R126" s="16">
        <f t="shared" si="49"/>
        <v>0</v>
      </c>
      <c r="S126" s="16">
        <f t="shared" si="49"/>
        <v>0</v>
      </c>
      <c r="T126" s="16">
        <f t="shared" si="49"/>
        <v>0</v>
      </c>
      <c r="U126" s="16">
        <f t="shared" si="49"/>
        <v>0</v>
      </c>
      <c r="V126" s="16">
        <f t="shared" si="49"/>
        <v>0</v>
      </c>
      <c r="W126" s="16">
        <f t="shared" si="49"/>
        <v>0</v>
      </c>
      <c r="X126" s="16">
        <f t="shared" si="49"/>
        <v>0</v>
      </c>
      <c r="Y126" s="16">
        <f t="shared" si="49"/>
        <v>0</v>
      </c>
      <c r="Z126" s="16">
        <f t="shared" si="49"/>
        <v>0</v>
      </c>
      <c r="AA126" s="16">
        <f t="shared" si="49"/>
        <v>0</v>
      </c>
      <c r="AB126" s="16">
        <f t="shared" si="49"/>
        <v>0</v>
      </c>
      <c r="AC126" s="16">
        <f t="shared" si="49"/>
        <v>0</v>
      </c>
      <c r="AD126" s="16">
        <f t="shared" si="49"/>
        <v>0</v>
      </c>
      <c r="AE126" s="16">
        <f t="shared" si="49"/>
        <v>72201</v>
      </c>
      <c r="AF126" s="16">
        <v>0</v>
      </c>
      <c r="AG126" s="16">
        <v>0</v>
      </c>
      <c r="AH126" s="16">
        <v>57201</v>
      </c>
      <c r="AI126" s="16">
        <v>-57201</v>
      </c>
      <c r="AJ126" s="17">
        <f t="shared" si="28"/>
        <v>4.9257060990585348E-2</v>
      </c>
      <c r="AK126" s="16">
        <v>0</v>
      </c>
      <c r="AL126" s="17">
        <v>0</v>
      </c>
      <c r="AM126" s="18">
        <v>0</v>
      </c>
      <c r="AN126" s="27">
        <f t="shared" ref="AN126" si="50">SUM(AN127:AN132)</f>
        <v>896180.96</v>
      </c>
      <c r="AO126" s="20">
        <f t="shared" si="29"/>
        <v>8.0565201920826349E-2</v>
      </c>
    </row>
    <row r="127" spans="1:41" outlineLevel="2" x14ac:dyDescent="0.25">
      <c r="A127" s="5" t="s">
        <v>25</v>
      </c>
      <c r="B127" s="6" t="s">
        <v>8</v>
      </c>
      <c r="C127" s="6" t="s">
        <v>104</v>
      </c>
      <c r="D127" s="6" t="s">
        <v>10</v>
      </c>
      <c r="E127" s="6" t="s">
        <v>8</v>
      </c>
      <c r="F127" s="6" t="s">
        <v>26</v>
      </c>
      <c r="G127" s="6"/>
      <c r="H127" s="6"/>
      <c r="I127" s="6"/>
      <c r="J127" s="6"/>
      <c r="K127" s="6"/>
      <c r="L127" s="6"/>
      <c r="M127" s="7">
        <v>0</v>
      </c>
      <c r="N127" s="7">
        <v>47500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>
        <v>2000</v>
      </c>
      <c r="AF127" s="7">
        <v>0</v>
      </c>
      <c r="AG127" s="7">
        <v>0</v>
      </c>
      <c r="AH127" s="7">
        <v>0</v>
      </c>
      <c r="AI127" s="7">
        <v>0</v>
      </c>
      <c r="AJ127" s="8">
        <f t="shared" si="28"/>
        <v>4.2105263157894736E-2</v>
      </c>
      <c r="AK127" s="7">
        <v>0</v>
      </c>
      <c r="AL127" s="8">
        <v>0</v>
      </c>
      <c r="AM127" s="10">
        <v>0</v>
      </c>
      <c r="AN127" s="11">
        <v>16288.76</v>
      </c>
      <c r="AO127" s="12">
        <f t="shared" si="29"/>
        <v>0.12278405477151115</v>
      </c>
    </row>
    <row r="128" spans="1:41" ht="38.25" outlineLevel="2" x14ac:dyDescent="0.25">
      <c r="A128" s="5" t="s">
        <v>49</v>
      </c>
      <c r="B128" s="6" t="s">
        <v>8</v>
      </c>
      <c r="C128" s="6" t="s">
        <v>104</v>
      </c>
      <c r="D128" s="6" t="s">
        <v>10</v>
      </c>
      <c r="E128" s="6" t="s">
        <v>8</v>
      </c>
      <c r="F128" s="6" t="s">
        <v>50</v>
      </c>
      <c r="G128" s="6"/>
      <c r="H128" s="6"/>
      <c r="I128" s="6"/>
      <c r="J128" s="6"/>
      <c r="K128" s="6"/>
      <c r="L128" s="6"/>
      <c r="M128" s="7">
        <v>0</v>
      </c>
      <c r="N128" s="7">
        <v>814200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>
        <v>49000</v>
      </c>
      <c r="AF128" s="7">
        <v>0</v>
      </c>
      <c r="AG128" s="7">
        <v>0</v>
      </c>
      <c r="AH128" s="7">
        <v>49000</v>
      </c>
      <c r="AI128" s="7">
        <v>-49000</v>
      </c>
      <c r="AJ128" s="8">
        <f t="shared" si="28"/>
        <v>6.0181773520019653E-2</v>
      </c>
      <c r="AK128" s="7">
        <v>0</v>
      </c>
      <c r="AL128" s="8">
        <v>0</v>
      </c>
      <c r="AM128" s="10">
        <v>0</v>
      </c>
      <c r="AN128" s="11">
        <v>708944</v>
      </c>
      <c r="AO128" s="12">
        <f t="shared" si="29"/>
        <v>6.911688370308515E-2</v>
      </c>
    </row>
    <row r="129" spans="1:41" ht="25.5" hidden="1" outlineLevel="2" x14ac:dyDescent="0.25">
      <c r="A129" s="5" t="s">
        <v>125</v>
      </c>
      <c r="B129" s="6"/>
      <c r="C129" s="24" t="s">
        <v>104</v>
      </c>
      <c r="D129" s="24"/>
      <c r="E129" s="24"/>
      <c r="F129" s="24" t="s">
        <v>126</v>
      </c>
      <c r="G129" s="6"/>
      <c r="H129" s="6"/>
      <c r="I129" s="6"/>
      <c r="J129" s="6"/>
      <c r="K129" s="6"/>
      <c r="L129" s="6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8" t="e">
        <f t="shared" si="28"/>
        <v>#DIV/0!</v>
      </c>
      <c r="AK129" s="7"/>
      <c r="AL129" s="8"/>
      <c r="AM129" s="10"/>
      <c r="AN129" s="11">
        <v>108714.2</v>
      </c>
      <c r="AO129" s="12">
        <f t="shared" si="29"/>
        <v>0</v>
      </c>
    </row>
    <row r="130" spans="1:41" ht="25.5" outlineLevel="2" x14ac:dyDescent="0.25">
      <c r="A130" s="5" t="s">
        <v>105</v>
      </c>
      <c r="B130" s="6" t="s">
        <v>8</v>
      </c>
      <c r="C130" s="6" t="s">
        <v>104</v>
      </c>
      <c r="D130" s="6" t="s">
        <v>10</v>
      </c>
      <c r="E130" s="6" t="s">
        <v>8</v>
      </c>
      <c r="F130" s="6" t="s">
        <v>106</v>
      </c>
      <c r="G130" s="6"/>
      <c r="H130" s="6"/>
      <c r="I130" s="6"/>
      <c r="J130" s="6"/>
      <c r="K130" s="6"/>
      <c r="L130" s="6"/>
      <c r="M130" s="7">
        <v>0</v>
      </c>
      <c r="N130" s="7">
        <v>504200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>
        <v>0</v>
      </c>
      <c r="AG130" s="7">
        <v>0</v>
      </c>
      <c r="AH130" s="7">
        <v>0</v>
      </c>
      <c r="AI130" s="7">
        <v>0</v>
      </c>
      <c r="AJ130" s="8">
        <f t="shared" si="28"/>
        <v>0</v>
      </c>
      <c r="AK130" s="7">
        <v>0</v>
      </c>
      <c r="AL130" s="8">
        <v>0</v>
      </c>
      <c r="AM130" s="10">
        <v>0</v>
      </c>
      <c r="AN130" s="11"/>
      <c r="AO130" s="12" t="e">
        <f t="shared" si="29"/>
        <v>#DIV/0!</v>
      </c>
    </row>
    <row r="131" spans="1:41" ht="25.5" outlineLevel="2" x14ac:dyDescent="0.25">
      <c r="A131" s="5" t="s">
        <v>45</v>
      </c>
      <c r="B131" s="6" t="s">
        <v>8</v>
      </c>
      <c r="C131" s="6" t="s">
        <v>104</v>
      </c>
      <c r="D131" s="6" t="s">
        <v>10</v>
      </c>
      <c r="E131" s="6" t="s">
        <v>8</v>
      </c>
      <c r="F131" s="6" t="s">
        <v>46</v>
      </c>
      <c r="G131" s="6"/>
      <c r="H131" s="6"/>
      <c r="I131" s="6"/>
      <c r="J131" s="6"/>
      <c r="K131" s="6"/>
      <c r="L131" s="6"/>
      <c r="M131" s="7">
        <v>0</v>
      </c>
      <c r="N131" s="7">
        <v>60000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>
        <v>15000</v>
      </c>
      <c r="AF131" s="7">
        <v>0</v>
      </c>
      <c r="AG131" s="7">
        <v>0</v>
      </c>
      <c r="AH131" s="7">
        <v>0</v>
      </c>
      <c r="AI131" s="7">
        <v>0</v>
      </c>
      <c r="AJ131" s="8">
        <f t="shared" si="28"/>
        <v>0.25</v>
      </c>
      <c r="AK131" s="7">
        <v>0</v>
      </c>
      <c r="AL131" s="8">
        <v>0</v>
      </c>
      <c r="AM131" s="10">
        <v>0</v>
      </c>
      <c r="AN131" s="11">
        <v>62234</v>
      </c>
      <c r="AO131" s="12">
        <f t="shared" si="29"/>
        <v>0.24102580582961083</v>
      </c>
    </row>
    <row r="132" spans="1:41" ht="38.25" outlineLevel="2" x14ac:dyDescent="0.25">
      <c r="A132" s="5" t="s">
        <v>59</v>
      </c>
      <c r="B132" s="6" t="s">
        <v>8</v>
      </c>
      <c r="C132" s="6" t="s">
        <v>104</v>
      </c>
      <c r="D132" s="6" t="s">
        <v>10</v>
      </c>
      <c r="E132" s="6" t="s">
        <v>8</v>
      </c>
      <c r="F132" s="6" t="s">
        <v>60</v>
      </c>
      <c r="G132" s="6"/>
      <c r="H132" s="6"/>
      <c r="I132" s="6"/>
      <c r="J132" s="6"/>
      <c r="K132" s="6"/>
      <c r="L132" s="6"/>
      <c r="M132" s="7">
        <v>0</v>
      </c>
      <c r="N132" s="7">
        <v>39900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>
        <v>6201</v>
      </c>
      <c r="AF132" s="7">
        <v>0</v>
      </c>
      <c r="AG132" s="7">
        <v>0</v>
      </c>
      <c r="AH132" s="7">
        <v>8201</v>
      </c>
      <c r="AI132" s="7">
        <v>-8201</v>
      </c>
      <c r="AJ132" s="8">
        <f t="shared" si="28"/>
        <v>0.15541353383458648</v>
      </c>
      <c r="AK132" s="7">
        <v>0</v>
      </c>
      <c r="AL132" s="8">
        <v>0</v>
      </c>
      <c r="AM132" s="10">
        <v>0</v>
      </c>
      <c r="AN132" s="11"/>
      <c r="AO132" s="12" t="e">
        <f t="shared" si="29"/>
        <v>#DIV/0!</v>
      </c>
    </row>
    <row r="133" spans="1:41" ht="25.5" outlineLevel="1" x14ac:dyDescent="0.25">
      <c r="A133" s="14" t="s">
        <v>107</v>
      </c>
      <c r="B133" s="15" t="s">
        <v>8</v>
      </c>
      <c r="C133" s="15" t="s">
        <v>108</v>
      </c>
      <c r="D133" s="15" t="s">
        <v>10</v>
      </c>
      <c r="E133" s="15" t="s">
        <v>8</v>
      </c>
      <c r="F133" s="15" t="s">
        <v>8</v>
      </c>
      <c r="G133" s="15"/>
      <c r="H133" s="15"/>
      <c r="I133" s="15"/>
      <c r="J133" s="15"/>
      <c r="K133" s="15"/>
      <c r="L133" s="15"/>
      <c r="M133" s="16">
        <v>0</v>
      </c>
      <c r="N133" s="16">
        <f>SUM(N134:N146)</f>
        <v>3549310</v>
      </c>
      <c r="O133" s="16">
        <f t="shared" ref="O133:AE133" si="51">SUM(O134:O146)</f>
        <v>0</v>
      </c>
      <c r="P133" s="16">
        <f t="shared" si="51"/>
        <v>0</v>
      </c>
      <c r="Q133" s="16">
        <f t="shared" si="51"/>
        <v>0</v>
      </c>
      <c r="R133" s="16">
        <f t="shared" si="51"/>
        <v>0</v>
      </c>
      <c r="S133" s="16">
        <f t="shared" si="51"/>
        <v>0</v>
      </c>
      <c r="T133" s="16">
        <f t="shared" si="51"/>
        <v>0</v>
      </c>
      <c r="U133" s="16">
        <f t="shared" si="51"/>
        <v>0</v>
      </c>
      <c r="V133" s="16">
        <f t="shared" si="51"/>
        <v>0</v>
      </c>
      <c r="W133" s="16">
        <f t="shared" si="51"/>
        <v>0</v>
      </c>
      <c r="X133" s="16">
        <f t="shared" si="51"/>
        <v>0</v>
      </c>
      <c r="Y133" s="16">
        <f t="shared" si="51"/>
        <v>0</v>
      </c>
      <c r="Z133" s="16">
        <f t="shared" si="51"/>
        <v>0</v>
      </c>
      <c r="AA133" s="16">
        <f t="shared" si="51"/>
        <v>0</v>
      </c>
      <c r="AB133" s="16">
        <f t="shared" si="51"/>
        <v>0</v>
      </c>
      <c r="AC133" s="16">
        <f t="shared" si="51"/>
        <v>0</v>
      </c>
      <c r="AD133" s="16">
        <f t="shared" si="51"/>
        <v>0</v>
      </c>
      <c r="AE133" s="16">
        <f t="shared" si="51"/>
        <v>1562912.7000000002</v>
      </c>
      <c r="AF133" s="16">
        <v>0</v>
      </c>
      <c r="AG133" s="16">
        <v>0</v>
      </c>
      <c r="AH133" s="16">
        <v>692035.66</v>
      </c>
      <c r="AI133" s="16">
        <v>-692035.66</v>
      </c>
      <c r="AJ133" s="17">
        <f t="shared" si="28"/>
        <v>0.44034268632494772</v>
      </c>
      <c r="AK133" s="16">
        <v>0</v>
      </c>
      <c r="AL133" s="17">
        <v>0</v>
      </c>
      <c r="AM133" s="18">
        <v>0</v>
      </c>
      <c r="AN133" s="16">
        <f t="shared" ref="AN133" si="52">SUM(AN134:AN146)</f>
        <v>1680670.8399999999</v>
      </c>
      <c r="AO133" s="20">
        <f t="shared" si="29"/>
        <v>0.92993384712975702</v>
      </c>
    </row>
    <row r="134" spans="1:41" outlineLevel="2" x14ac:dyDescent="0.25">
      <c r="A134" s="5" t="s">
        <v>13</v>
      </c>
      <c r="B134" s="6" t="s">
        <v>8</v>
      </c>
      <c r="C134" s="6" t="s">
        <v>108</v>
      </c>
      <c r="D134" s="6" t="s">
        <v>10</v>
      </c>
      <c r="E134" s="6" t="s">
        <v>8</v>
      </c>
      <c r="F134" s="6" t="s">
        <v>14</v>
      </c>
      <c r="G134" s="6"/>
      <c r="H134" s="6"/>
      <c r="I134" s="6"/>
      <c r="J134" s="6"/>
      <c r="K134" s="6"/>
      <c r="L134" s="6"/>
      <c r="M134" s="7">
        <v>0</v>
      </c>
      <c r="N134" s="7">
        <v>2135900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>
        <v>917334.44</v>
      </c>
      <c r="AF134" s="7">
        <v>0</v>
      </c>
      <c r="AG134" s="7">
        <v>0</v>
      </c>
      <c r="AH134" s="7">
        <v>365980.4</v>
      </c>
      <c r="AI134" s="7">
        <v>-365980.4</v>
      </c>
      <c r="AJ134" s="8">
        <f t="shared" si="28"/>
        <v>0.42948379605786785</v>
      </c>
      <c r="AK134" s="7">
        <v>0</v>
      </c>
      <c r="AL134" s="8">
        <v>0</v>
      </c>
      <c r="AM134" s="10">
        <v>0</v>
      </c>
      <c r="AN134" s="11">
        <v>964147.14</v>
      </c>
      <c r="AO134" s="12">
        <f t="shared" si="29"/>
        <v>0.95144651883736331</v>
      </c>
    </row>
    <row r="135" spans="1:41" ht="25.5" outlineLevel="2" x14ac:dyDescent="0.25">
      <c r="A135" s="5" t="s">
        <v>17</v>
      </c>
      <c r="B135" s="6" t="s">
        <v>8</v>
      </c>
      <c r="C135" s="6" t="s">
        <v>108</v>
      </c>
      <c r="D135" s="6" t="s">
        <v>10</v>
      </c>
      <c r="E135" s="6" t="s">
        <v>8</v>
      </c>
      <c r="F135" s="6" t="s">
        <v>18</v>
      </c>
      <c r="G135" s="6"/>
      <c r="H135" s="6"/>
      <c r="I135" s="6"/>
      <c r="J135" s="6"/>
      <c r="K135" s="6"/>
      <c r="L135" s="6"/>
      <c r="M135" s="7">
        <v>0</v>
      </c>
      <c r="N135" s="7">
        <v>649600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>
        <v>258138.37</v>
      </c>
      <c r="AF135" s="7">
        <v>0</v>
      </c>
      <c r="AG135" s="7">
        <v>0</v>
      </c>
      <c r="AH135" s="7">
        <v>99653.86</v>
      </c>
      <c r="AI135" s="7">
        <v>-99653.86</v>
      </c>
      <c r="AJ135" s="8">
        <f t="shared" si="28"/>
        <v>0.39738049568965517</v>
      </c>
      <c r="AK135" s="7">
        <v>0</v>
      </c>
      <c r="AL135" s="8">
        <v>0</v>
      </c>
      <c r="AM135" s="10">
        <v>0</v>
      </c>
      <c r="AN135" s="11">
        <v>229192.12</v>
      </c>
      <c r="AO135" s="12">
        <f t="shared" si="29"/>
        <v>1.1262968814111061</v>
      </c>
    </row>
    <row r="136" spans="1:41" outlineLevel="2" x14ac:dyDescent="0.25">
      <c r="A136" s="5" t="s">
        <v>19</v>
      </c>
      <c r="B136" s="6" t="s">
        <v>8</v>
      </c>
      <c r="C136" s="6" t="s">
        <v>108</v>
      </c>
      <c r="D136" s="6" t="s">
        <v>10</v>
      </c>
      <c r="E136" s="6" t="s">
        <v>8</v>
      </c>
      <c r="F136" s="6" t="s">
        <v>20</v>
      </c>
      <c r="G136" s="6"/>
      <c r="H136" s="6"/>
      <c r="I136" s="6"/>
      <c r="J136" s="6"/>
      <c r="K136" s="6"/>
      <c r="L136" s="6"/>
      <c r="M136" s="7">
        <v>0</v>
      </c>
      <c r="N136" s="7">
        <v>70000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>
        <v>28847.58</v>
      </c>
      <c r="AF136" s="7">
        <v>0</v>
      </c>
      <c r="AG136" s="7">
        <v>0</v>
      </c>
      <c r="AH136" s="7">
        <v>13581.62</v>
      </c>
      <c r="AI136" s="7">
        <v>-13581.62</v>
      </c>
      <c r="AJ136" s="8">
        <f t="shared" si="28"/>
        <v>0.41210828571428576</v>
      </c>
      <c r="AK136" s="7">
        <v>0</v>
      </c>
      <c r="AL136" s="8">
        <v>0</v>
      </c>
      <c r="AM136" s="10">
        <v>0</v>
      </c>
      <c r="AN136" s="11">
        <v>30409.66</v>
      </c>
      <c r="AO136" s="12">
        <f t="shared" si="29"/>
        <v>0.9486321122958955</v>
      </c>
    </row>
    <row r="137" spans="1:41" outlineLevel="2" x14ac:dyDescent="0.25">
      <c r="A137" s="5" t="s">
        <v>21</v>
      </c>
      <c r="B137" s="6" t="s">
        <v>8</v>
      </c>
      <c r="C137" s="6" t="s">
        <v>108</v>
      </c>
      <c r="D137" s="6" t="s">
        <v>10</v>
      </c>
      <c r="E137" s="6" t="s">
        <v>8</v>
      </c>
      <c r="F137" s="6" t="s">
        <v>22</v>
      </c>
      <c r="G137" s="6"/>
      <c r="H137" s="6"/>
      <c r="I137" s="6"/>
      <c r="J137" s="6"/>
      <c r="K137" s="6"/>
      <c r="L137" s="6"/>
      <c r="M137" s="7">
        <v>0</v>
      </c>
      <c r="N137" s="7">
        <v>120300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>
        <v>92425.1</v>
      </c>
      <c r="AF137" s="7">
        <v>0</v>
      </c>
      <c r="AG137" s="7">
        <v>0</v>
      </c>
      <c r="AH137" s="7">
        <v>53771.69</v>
      </c>
      <c r="AI137" s="7">
        <v>-53771.69</v>
      </c>
      <c r="AJ137" s="8">
        <f t="shared" si="28"/>
        <v>0.76828844555278475</v>
      </c>
      <c r="AK137" s="7">
        <v>0</v>
      </c>
      <c r="AL137" s="8">
        <v>0</v>
      </c>
      <c r="AM137" s="10">
        <v>0</v>
      </c>
      <c r="AN137" s="11">
        <v>86719.6</v>
      </c>
      <c r="AO137" s="12">
        <f t="shared" si="29"/>
        <v>1.0657925082680271</v>
      </c>
    </row>
    <row r="138" spans="1:41" ht="25.5" outlineLevel="2" x14ac:dyDescent="0.25">
      <c r="A138" s="5" t="s">
        <v>23</v>
      </c>
      <c r="B138" s="6" t="s">
        <v>8</v>
      </c>
      <c r="C138" s="6" t="s">
        <v>108</v>
      </c>
      <c r="D138" s="6" t="s">
        <v>10</v>
      </c>
      <c r="E138" s="6" t="s">
        <v>8</v>
      </c>
      <c r="F138" s="6" t="s">
        <v>24</v>
      </c>
      <c r="G138" s="6"/>
      <c r="H138" s="6"/>
      <c r="I138" s="6"/>
      <c r="J138" s="6"/>
      <c r="K138" s="6"/>
      <c r="L138" s="6"/>
      <c r="M138" s="7">
        <v>0</v>
      </c>
      <c r="N138" s="7">
        <v>108300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>
        <v>76365.320000000007</v>
      </c>
      <c r="AF138" s="7">
        <v>0</v>
      </c>
      <c r="AG138" s="7">
        <v>0</v>
      </c>
      <c r="AH138" s="7">
        <v>69905.320000000007</v>
      </c>
      <c r="AI138" s="7">
        <v>-69905.320000000007</v>
      </c>
      <c r="AJ138" s="8">
        <f t="shared" si="28"/>
        <v>0.70512760849492162</v>
      </c>
      <c r="AK138" s="7">
        <v>0</v>
      </c>
      <c r="AL138" s="8">
        <v>0</v>
      </c>
      <c r="AM138" s="10">
        <v>0</v>
      </c>
      <c r="AN138" s="11">
        <v>14790</v>
      </c>
      <c r="AO138" s="12">
        <f t="shared" si="29"/>
        <v>5.1633076402974991</v>
      </c>
    </row>
    <row r="139" spans="1:41" outlineLevel="2" x14ac:dyDescent="0.25">
      <c r="A139" s="5" t="s">
        <v>25</v>
      </c>
      <c r="B139" s="6" t="s">
        <v>8</v>
      </c>
      <c r="C139" s="6" t="s">
        <v>108</v>
      </c>
      <c r="D139" s="6" t="s">
        <v>10</v>
      </c>
      <c r="E139" s="6" t="s">
        <v>8</v>
      </c>
      <c r="F139" s="6" t="s">
        <v>26</v>
      </c>
      <c r="G139" s="6"/>
      <c r="H139" s="6"/>
      <c r="I139" s="6"/>
      <c r="J139" s="6"/>
      <c r="K139" s="6"/>
      <c r="L139" s="6"/>
      <c r="M139" s="7">
        <v>0</v>
      </c>
      <c r="N139" s="7">
        <v>98300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>
        <v>48986</v>
      </c>
      <c r="AF139" s="7">
        <v>0</v>
      </c>
      <c r="AG139" s="7">
        <v>0</v>
      </c>
      <c r="AH139" s="7">
        <v>15006</v>
      </c>
      <c r="AI139" s="7">
        <v>-15006</v>
      </c>
      <c r="AJ139" s="8">
        <f t="shared" si="28"/>
        <v>0.49833163784333673</v>
      </c>
      <c r="AK139" s="7">
        <v>0</v>
      </c>
      <c r="AL139" s="8">
        <v>0</v>
      </c>
      <c r="AM139" s="10">
        <v>0</v>
      </c>
      <c r="AN139" s="11">
        <v>81048.7</v>
      </c>
      <c r="AO139" s="12">
        <f t="shared" si="29"/>
        <v>0.60440204469658365</v>
      </c>
    </row>
    <row r="140" spans="1:41" outlineLevel="2" x14ac:dyDescent="0.25">
      <c r="A140" s="5" t="s">
        <v>65</v>
      </c>
      <c r="B140" s="6" t="s">
        <v>8</v>
      </c>
      <c r="C140" s="6" t="s">
        <v>108</v>
      </c>
      <c r="D140" s="6" t="s">
        <v>10</v>
      </c>
      <c r="E140" s="6" t="s">
        <v>8</v>
      </c>
      <c r="F140" s="6" t="s">
        <v>66</v>
      </c>
      <c r="G140" s="6"/>
      <c r="H140" s="6"/>
      <c r="I140" s="6"/>
      <c r="J140" s="6"/>
      <c r="K140" s="6"/>
      <c r="L140" s="6"/>
      <c r="M140" s="7">
        <v>0</v>
      </c>
      <c r="N140" s="7">
        <v>8510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>
        <v>6669.43</v>
      </c>
      <c r="AF140" s="7">
        <v>0</v>
      </c>
      <c r="AG140" s="7">
        <v>0</v>
      </c>
      <c r="AH140" s="7">
        <v>3435.77</v>
      </c>
      <c r="AI140" s="7">
        <v>-3435.77</v>
      </c>
      <c r="AJ140" s="8">
        <f t="shared" si="28"/>
        <v>0.78371680376028208</v>
      </c>
      <c r="AK140" s="7">
        <v>0</v>
      </c>
      <c r="AL140" s="8">
        <v>0</v>
      </c>
      <c r="AM140" s="10">
        <v>0</v>
      </c>
      <c r="AN140" s="11">
        <v>8488.73</v>
      </c>
      <c r="AO140" s="12">
        <f t="shared" si="29"/>
        <v>0.78568054349708383</v>
      </c>
    </row>
    <row r="141" spans="1:41" ht="25.5" outlineLevel="2" x14ac:dyDescent="0.25">
      <c r="A141" s="5" t="s">
        <v>27</v>
      </c>
      <c r="B141" s="6" t="s">
        <v>8</v>
      </c>
      <c r="C141" s="6" t="s">
        <v>108</v>
      </c>
      <c r="D141" s="6" t="s">
        <v>10</v>
      </c>
      <c r="E141" s="6" t="s">
        <v>8</v>
      </c>
      <c r="F141" s="6" t="s">
        <v>28</v>
      </c>
      <c r="G141" s="6"/>
      <c r="H141" s="6"/>
      <c r="I141" s="6"/>
      <c r="J141" s="6"/>
      <c r="K141" s="6"/>
      <c r="L141" s="6"/>
      <c r="M141" s="7">
        <v>0</v>
      </c>
      <c r="N141" s="7">
        <v>15000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>
        <v>2889.96</v>
      </c>
      <c r="AF141" s="7">
        <v>0</v>
      </c>
      <c r="AG141" s="7">
        <v>0</v>
      </c>
      <c r="AH141" s="7">
        <v>0</v>
      </c>
      <c r="AI141" s="7">
        <v>0</v>
      </c>
      <c r="AJ141" s="8">
        <f t="shared" si="28"/>
        <v>0.192664</v>
      </c>
      <c r="AK141" s="7">
        <v>0</v>
      </c>
      <c r="AL141" s="8">
        <v>0</v>
      </c>
      <c r="AM141" s="10">
        <v>0</v>
      </c>
      <c r="AN141" s="11"/>
      <c r="AO141" s="12" t="e">
        <f t="shared" si="29"/>
        <v>#DIV/0!</v>
      </c>
    </row>
    <row r="142" spans="1:41" outlineLevel="2" x14ac:dyDescent="0.25">
      <c r="A142" s="5" t="s">
        <v>29</v>
      </c>
      <c r="B142" s="6" t="s">
        <v>8</v>
      </c>
      <c r="C142" s="6" t="s">
        <v>108</v>
      </c>
      <c r="D142" s="6" t="s">
        <v>10</v>
      </c>
      <c r="E142" s="6" t="s">
        <v>8</v>
      </c>
      <c r="F142" s="6" t="s">
        <v>30</v>
      </c>
      <c r="G142" s="6"/>
      <c r="H142" s="6"/>
      <c r="I142" s="6"/>
      <c r="J142" s="6"/>
      <c r="K142" s="6"/>
      <c r="L142" s="6"/>
      <c r="M142" s="7">
        <v>0</v>
      </c>
      <c r="N142" s="7">
        <v>39000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>
        <v>28577</v>
      </c>
      <c r="AF142" s="7">
        <v>0</v>
      </c>
      <c r="AG142" s="7">
        <v>0</v>
      </c>
      <c r="AH142" s="7">
        <v>10235</v>
      </c>
      <c r="AI142" s="7">
        <v>-10235</v>
      </c>
      <c r="AJ142" s="8">
        <f t="shared" si="28"/>
        <v>0.73274358974358977</v>
      </c>
      <c r="AK142" s="7">
        <v>0</v>
      </c>
      <c r="AL142" s="8">
        <v>0</v>
      </c>
      <c r="AM142" s="10">
        <v>0</v>
      </c>
      <c r="AN142" s="11">
        <v>27993</v>
      </c>
      <c r="AO142" s="12">
        <f t="shared" si="29"/>
        <v>1.0208623584467544</v>
      </c>
    </row>
    <row r="143" spans="1:41" ht="25.5" outlineLevel="2" x14ac:dyDescent="0.25">
      <c r="A143" s="5" t="s">
        <v>31</v>
      </c>
      <c r="B143" s="6" t="s">
        <v>8</v>
      </c>
      <c r="C143" s="6" t="s">
        <v>108</v>
      </c>
      <c r="D143" s="6" t="s">
        <v>10</v>
      </c>
      <c r="E143" s="6" t="s">
        <v>8</v>
      </c>
      <c r="F143" s="6" t="s">
        <v>32</v>
      </c>
      <c r="G143" s="6"/>
      <c r="H143" s="6"/>
      <c r="I143" s="6"/>
      <c r="J143" s="6"/>
      <c r="K143" s="6"/>
      <c r="L143" s="6"/>
      <c r="M143" s="7">
        <v>0</v>
      </c>
      <c r="N143" s="7">
        <v>50000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>
        <v>42347</v>
      </c>
      <c r="AF143" s="7">
        <v>0</v>
      </c>
      <c r="AG143" s="7">
        <v>0</v>
      </c>
      <c r="AH143" s="7">
        <v>42347</v>
      </c>
      <c r="AI143" s="7">
        <v>-42347</v>
      </c>
      <c r="AJ143" s="8">
        <f t="shared" si="28"/>
        <v>0.84694000000000003</v>
      </c>
      <c r="AK143" s="7">
        <v>0</v>
      </c>
      <c r="AL143" s="8">
        <v>0</v>
      </c>
      <c r="AM143" s="10">
        <v>0</v>
      </c>
      <c r="AN143" s="11">
        <v>78080</v>
      </c>
      <c r="AO143" s="12">
        <f t="shared" si="29"/>
        <v>0.54235399590163935</v>
      </c>
    </row>
    <row r="144" spans="1:41" ht="25.5" outlineLevel="2" x14ac:dyDescent="0.25">
      <c r="A144" s="5" t="s">
        <v>67</v>
      </c>
      <c r="B144" s="6" t="s">
        <v>8</v>
      </c>
      <c r="C144" s="6" t="s">
        <v>108</v>
      </c>
      <c r="D144" s="6" t="s">
        <v>10</v>
      </c>
      <c r="E144" s="6" t="s">
        <v>8</v>
      </c>
      <c r="F144" s="6" t="s">
        <v>68</v>
      </c>
      <c r="G144" s="6"/>
      <c r="H144" s="6"/>
      <c r="I144" s="6"/>
      <c r="J144" s="6"/>
      <c r="K144" s="6"/>
      <c r="L144" s="6"/>
      <c r="M144" s="7">
        <v>0</v>
      </c>
      <c r="N144" s="7">
        <v>194400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>
        <v>51282.5</v>
      </c>
      <c r="AF144" s="7">
        <v>0</v>
      </c>
      <c r="AG144" s="7">
        <v>0</v>
      </c>
      <c r="AH144" s="7">
        <v>12069</v>
      </c>
      <c r="AI144" s="7">
        <v>-12069</v>
      </c>
      <c r="AJ144" s="8">
        <f t="shared" si="28"/>
        <v>0.26379886831275723</v>
      </c>
      <c r="AK144" s="7">
        <v>0</v>
      </c>
      <c r="AL144" s="8">
        <v>0</v>
      </c>
      <c r="AM144" s="10">
        <v>0</v>
      </c>
      <c r="AN144" s="11">
        <v>71344.399999999994</v>
      </c>
      <c r="AO144" s="12">
        <f t="shared" si="29"/>
        <v>0.71880203631959905</v>
      </c>
    </row>
    <row r="145" spans="1:41" ht="25.5" outlineLevel="2" x14ac:dyDescent="0.25">
      <c r="A145" s="5" t="s">
        <v>146</v>
      </c>
      <c r="B145" s="6"/>
      <c r="C145" s="24" t="s">
        <v>108</v>
      </c>
      <c r="D145" s="24"/>
      <c r="E145" s="24"/>
      <c r="F145" s="24" t="s">
        <v>145</v>
      </c>
      <c r="G145" s="6"/>
      <c r="H145" s="6"/>
      <c r="I145" s="6"/>
      <c r="J145" s="6"/>
      <c r="K145" s="6"/>
      <c r="L145" s="6"/>
      <c r="M145" s="7"/>
      <c r="N145" s="7">
        <v>3000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>
        <v>3000</v>
      </c>
      <c r="AF145" s="7"/>
      <c r="AG145" s="7"/>
      <c r="AH145" s="7"/>
      <c r="AI145" s="7"/>
      <c r="AJ145" s="8">
        <f t="shared" si="28"/>
        <v>1</v>
      </c>
      <c r="AK145" s="7"/>
      <c r="AL145" s="8"/>
      <c r="AM145" s="10"/>
      <c r="AN145" s="11">
        <v>6000</v>
      </c>
      <c r="AO145" s="12">
        <f t="shared" si="29"/>
        <v>0.5</v>
      </c>
    </row>
    <row r="146" spans="1:41" ht="25.5" outlineLevel="2" x14ac:dyDescent="0.25">
      <c r="A146" s="5" t="s">
        <v>33</v>
      </c>
      <c r="B146" s="6" t="s">
        <v>8</v>
      </c>
      <c r="C146" s="6" t="s">
        <v>108</v>
      </c>
      <c r="D146" s="6" t="s">
        <v>10</v>
      </c>
      <c r="E146" s="6" t="s">
        <v>8</v>
      </c>
      <c r="F146" s="6" t="s">
        <v>34</v>
      </c>
      <c r="G146" s="6"/>
      <c r="H146" s="6"/>
      <c r="I146" s="6"/>
      <c r="J146" s="6"/>
      <c r="K146" s="6"/>
      <c r="L146" s="6"/>
      <c r="M146" s="7">
        <v>0</v>
      </c>
      <c r="N146" s="7">
        <v>57000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>
        <v>6050</v>
      </c>
      <c r="AF146" s="7">
        <v>0</v>
      </c>
      <c r="AG146" s="7">
        <v>0</v>
      </c>
      <c r="AH146" s="7">
        <v>6050</v>
      </c>
      <c r="AI146" s="7">
        <v>-6050</v>
      </c>
      <c r="AJ146" s="8">
        <f t="shared" si="28"/>
        <v>0.10614035087719298</v>
      </c>
      <c r="AK146" s="7">
        <v>0</v>
      </c>
      <c r="AL146" s="8">
        <v>0</v>
      </c>
      <c r="AM146" s="10">
        <v>0</v>
      </c>
      <c r="AN146" s="11">
        <v>82457.490000000005</v>
      </c>
      <c r="AO146" s="12">
        <f t="shared" si="29"/>
        <v>7.3371139480476535E-2</v>
      </c>
    </row>
    <row r="147" spans="1:41" x14ac:dyDescent="0.25">
      <c r="A147" s="14" t="s">
        <v>109</v>
      </c>
      <c r="B147" s="15" t="s">
        <v>8</v>
      </c>
      <c r="C147" s="15" t="s">
        <v>110</v>
      </c>
      <c r="D147" s="15" t="s">
        <v>10</v>
      </c>
      <c r="E147" s="15" t="s">
        <v>8</v>
      </c>
      <c r="F147" s="15" t="s">
        <v>8</v>
      </c>
      <c r="G147" s="15"/>
      <c r="H147" s="15"/>
      <c r="I147" s="15"/>
      <c r="J147" s="15"/>
      <c r="K147" s="15"/>
      <c r="L147" s="15"/>
      <c r="M147" s="16">
        <v>0</v>
      </c>
      <c r="N147" s="16">
        <f>N148+N160</f>
        <v>40162253.990000002</v>
      </c>
      <c r="O147" s="16">
        <f t="shared" ref="O147:AE147" si="53">O148+O160</f>
        <v>0</v>
      </c>
      <c r="P147" s="16">
        <f t="shared" si="53"/>
        <v>0</v>
      </c>
      <c r="Q147" s="16">
        <f t="shared" si="53"/>
        <v>0</v>
      </c>
      <c r="R147" s="16">
        <f t="shared" si="53"/>
        <v>0</v>
      </c>
      <c r="S147" s="16">
        <f t="shared" si="53"/>
        <v>0</v>
      </c>
      <c r="T147" s="16">
        <f t="shared" si="53"/>
        <v>0</v>
      </c>
      <c r="U147" s="16">
        <f t="shared" si="53"/>
        <v>0</v>
      </c>
      <c r="V147" s="16">
        <f t="shared" si="53"/>
        <v>0</v>
      </c>
      <c r="W147" s="16">
        <f t="shared" si="53"/>
        <v>0</v>
      </c>
      <c r="X147" s="16">
        <f t="shared" si="53"/>
        <v>0</v>
      </c>
      <c r="Y147" s="16">
        <f t="shared" si="53"/>
        <v>0</v>
      </c>
      <c r="Z147" s="16">
        <f t="shared" si="53"/>
        <v>0</v>
      </c>
      <c r="AA147" s="16">
        <f t="shared" si="53"/>
        <v>0</v>
      </c>
      <c r="AB147" s="16">
        <f t="shared" si="53"/>
        <v>0</v>
      </c>
      <c r="AC147" s="16">
        <f t="shared" si="53"/>
        <v>0</v>
      </c>
      <c r="AD147" s="16">
        <f t="shared" si="53"/>
        <v>0</v>
      </c>
      <c r="AE147" s="16">
        <f t="shared" si="53"/>
        <v>9748197.2999999989</v>
      </c>
      <c r="AF147" s="16">
        <v>0</v>
      </c>
      <c r="AG147" s="16">
        <v>0</v>
      </c>
      <c r="AH147" s="16">
        <v>3217825.75</v>
      </c>
      <c r="AI147" s="16">
        <v>-3217825.75</v>
      </c>
      <c r="AJ147" s="17">
        <f t="shared" si="28"/>
        <v>0.24272037377252786</v>
      </c>
      <c r="AK147" s="16">
        <v>0</v>
      </c>
      <c r="AL147" s="17">
        <v>0</v>
      </c>
      <c r="AM147" s="18">
        <v>0</v>
      </c>
      <c r="AN147" s="16">
        <f t="shared" ref="AN147" si="54">AN148+AN160</f>
        <v>9319318.1400000006</v>
      </c>
      <c r="AO147" s="20">
        <f t="shared" si="29"/>
        <v>1.0460204441523657</v>
      </c>
    </row>
    <row r="148" spans="1:41" outlineLevel="1" x14ac:dyDescent="0.25">
      <c r="A148" s="14" t="s">
        <v>111</v>
      </c>
      <c r="B148" s="15" t="s">
        <v>8</v>
      </c>
      <c r="C148" s="15" t="s">
        <v>112</v>
      </c>
      <c r="D148" s="15" t="s">
        <v>10</v>
      </c>
      <c r="E148" s="15" t="s">
        <v>8</v>
      </c>
      <c r="F148" s="15" t="s">
        <v>8</v>
      </c>
      <c r="G148" s="15"/>
      <c r="H148" s="15"/>
      <c r="I148" s="15"/>
      <c r="J148" s="15"/>
      <c r="K148" s="15"/>
      <c r="L148" s="15"/>
      <c r="M148" s="16">
        <v>0</v>
      </c>
      <c r="N148" s="16">
        <f>SUM(N149:N159)</f>
        <v>36644443.120000005</v>
      </c>
      <c r="O148" s="16">
        <f t="shared" ref="O148:AE148" si="55">SUM(O149:O159)</f>
        <v>0</v>
      </c>
      <c r="P148" s="16">
        <f t="shared" si="55"/>
        <v>0</v>
      </c>
      <c r="Q148" s="16">
        <f t="shared" si="55"/>
        <v>0</v>
      </c>
      <c r="R148" s="16">
        <f t="shared" si="55"/>
        <v>0</v>
      </c>
      <c r="S148" s="16">
        <f t="shared" si="55"/>
        <v>0</v>
      </c>
      <c r="T148" s="16">
        <f t="shared" si="55"/>
        <v>0</v>
      </c>
      <c r="U148" s="16">
        <f t="shared" si="55"/>
        <v>0</v>
      </c>
      <c r="V148" s="16">
        <f t="shared" si="55"/>
        <v>0</v>
      </c>
      <c r="W148" s="16">
        <f t="shared" si="55"/>
        <v>0</v>
      </c>
      <c r="X148" s="16">
        <f t="shared" si="55"/>
        <v>0</v>
      </c>
      <c r="Y148" s="16">
        <f t="shared" si="55"/>
        <v>0</v>
      </c>
      <c r="Z148" s="16">
        <f t="shared" si="55"/>
        <v>0</v>
      </c>
      <c r="AA148" s="16">
        <f t="shared" si="55"/>
        <v>0</v>
      </c>
      <c r="AB148" s="16">
        <f t="shared" si="55"/>
        <v>0</v>
      </c>
      <c r="AC148" s="16">
        <f t="shared" si="55"/>
        <v>0</v>
      </c>
      <c r="AD148" s="16">
        <f t="shared" si="55"/>
        <v>0</v>
      </c>
      <c r="AE148" s="16">
        <f t="shared" si="55"/>
        <v>8345058.6099999994</v>
      </c>
      <c r="AF148" s="16">
        <v>0</v>
      </c>
      <c r="AG148" s="16">
        <v>0</v>
      </c>
      <c r="AH148" s="16">
        <v>2685707.45</v>
      </c>
      <c r="AI148" s="16">
        <v>-2685707.45</v>
      </c>
      <c r="AJ148" s="17">
        <f t="shared" si="28"/>
        <v>0.22773053427697984</v>
      </c>
      <c r="AK148" s="16">
        <v>0</v>
      </c>
      <c r="AL148" s="17">
        <v>0</v>
      </c>
      <c r="AM148" s="18">
        <v>0</v>
      </c>
      <c r="AN148" s="16">
        <f t="shared" ref="AN148" si="56">SUM(AN149:AN159)</f>
        <v>7920729.8600000003</v>
      </c>
      <c r="AO148" s="20">
        <f t="shared" si="29"/>
        <v>1.0535719255043499</v>
      </c>
    </row>
    <row r="149" spans="1:41" outlineLevel="2" x14ac:dyDescent="0.25">
      <c r="A149" s="5" t="s">
        <v>19</v>
      </c>
      <c r="B149" s="6" t="s">
        <v>8</v>
      </c>
      <c r="C149" s="6" t="s">
        <v>112</v>
      </c>
      <c r="D149" s="6" t="s">
        <v>10</v>
      </c>
      <c r="E149" s="6" t="s">
        <v>8</v>
      </c>
      <c r="F149" s="6" t="s">
        <v>20</v>
      </c>
      <c r="G149" s="6"/>
      <c r="H149" s="6"/>
      <c r="I149" s="6"/>
      <c r="J149" s="6"/>
      <c r="K149" s="6"/>
      <c r="L149" s="6"/>
      <c r="M149" s="7">
        <v>0</v>
      </c>
      <c r="N149" s="7">
        <v>57800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>
        <v>26836.880000000001</v>
      </c>
      <c r="AF149" s="7">
        <v>0</v>
      </c>
      <c r="AG149" s="7">
        <v>0</v>
      </c>
      <c r="AH149" s="7">
        <v>4374.24</v>
      </c>
      <c r="AI149" s="7">
        <v>-4374.24</v>
      </c>
      <c r="AJ149" s="8">
        <f t="shared" si="28"/>
        <v>0.46430588235294118</v>
      </c>
      <c r="AK149" s="7">
        <v>0</v>
      </c>
      <c r="AL149" s="8">
        <v>0</v>
      </c>
      <c r="AM149" s="10">
        <v>0</v>
      </c>
      <c r="AN149" s="11">
        <v>60998.18</v>
      </c>
      <c r="AO149" s="12">
        <f t="shared" si="29"/>
        <v>0.43996197919347757</v>
      </c>
    </row>
    <row r="150" spans="1:41" outlineLevel="2" x14ac:dyDescent="0.25">
      <c r="A150" s="5" t="s">
        <v>21</v>
      </c>
      <c r="B150" s="6" t="s">
        <v>8</v>
      </c>
      <c r="C150" s="6" t="s">
        <v>112</v>
      </c>
      <c r="D150" s="6" t="s">
        <v>10</v>
      </c>
      <c r="E150" s="6" t="s">
        <v>8</v>
      </c>
      <c r="F150" s="6" t="s">
        <v>22</v>
      </c>
      <c r="G150" s="6"/>
      <c r="H150" s="6"/>
      <c r="I150" s="6"/>
      <c r="J150" s="6"/>
      <c r="K150" s="6"/>
      <c r="L150" s="6"/>
      <c r="M150" s="7">
        <v>0</v>
      </c>
      <c r="N150" s="7">
        <v>2688550.5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>
        <v>1119808.05</v>
      </c>
      <c r="AF150" s="7">
        <v>0</v>
      </c>
      <c r="AG150" s="7">
        <v>0</v>
      </c>
      <c r="AH150" s="7">
        <v>762893.02</v>
      </c>
      <c r="AI150" s="7">
        <v>-762893.02</v>
      </c>
      <c r="AJ150" s="8">
        <f t="shared" si="28"/>
        <v>0.41650995582935862</v>
      </c>
      <c r="AK150" s="7">
        <v>0</v>
      </c>
      <c r="AL150" s="8">
        <v>0</v>
      </c>
      <c r="AM150" s="10">
        <v>0</v>
      </c>
      <c r="AN150" s="11">
        <v>1928505.7</v>
      </c>
      <c r="AO150" s="12">
        <f t="shared" si="29"/>
        <v>0.58066100089826023</v>
      </c>
    </row>
    <row r="151" spans="1:41" ht="25.5" outlineLevel="2" x14ac:dyDescent="0.25">
      <c r="A151" s="5" t="s">
        <v>23</v>
      </c>
      <c r="B151" s="6" t="s">
        <v>8</v>
      </c>
      <c r="C151" s="6" t="s">
        <v>112</v>
      </c>
      <c r="D151" s="6" t="s">
        <v>10</v>
      </c>
      <c r="E151" s="6" t="s">
        <v>8</v>
      </c>
      <c r="F151" s="6" t="s">
        <v>24</v>
      </c>
      <c r="G151" s="6"/>
      <c r="H151" s="6"/>
      <c r="I151" s="6"/>
      <c r="J151" s="6"/>
      <c r="K151" s="6"/>
      <c r="L151" s="6"/>
      <c r="M151" s="7">
        <v>0</v>
      </c>
      <c r="N151" s="7">
        <v>7147071.6200000001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>
        <v>38566.639999999999</v>
      </c>
      <c r="AF151" s="7">
        <v>0</v>
      </c>
      <c r="AG151" s="7">
        <v>0</v>
      </c>
      <c r="AH151" s="7">
        <v>10884.19</v>
      </c>
      <c r="AI151" s="7">
        <v>-10884.19</v>
      </c>
      <c r="AJ151" s="8">
        <f t="shared" si="28"/>
        <v>5.3961457294029467E-3</v>
      </c>
      <c r="AK151" s="7">
        <v>0</v>
      </c>
      <c r="AL151" s="8">
        <v>0</v>
      </c>
      <c r="AM151" s="10">
        <v>0</v>
      </c>
      <c r="AN151" s="11">
        <v>285738.01</v>
      </c>
      <c r="AO151" s="12">
        <f t="shared" si="29"/>
        <v>0.13497203259727328</v>
      </c>
    </row>
    <row r="152" spans="1:41" outlineLevel="2" x14ac:dyDescent="0.25">
      <c r="A152" s="5" t="s">
        <v>25</v>
      </c>
      <c r="B152" s="6" t="s">
        <v>8</v>
      </c>
      <c r="C152" s="6" t="s">
        <v>112</v>
      </c>
      <c r="D152" s="6" t="s">
        <v>10</v>
      </c>
      <c r="E152" s="6" t="s">
        <v>8</v>
      </c>
      <c r="F152" s="6" t="s">
        <v>26</v>
      </c>
      <c r="G152" s="6"/>
      <c r="H152" s="6"/>
      <c r="I152" s="6"/>
      <c r="J152" s="6"/>
      <c r="K152" s="6"/>
      <c r="L152" s="6"/>
      <c r="M152" s="7">
        <v>0</v>
      </c>
      <c r="N152" s="7">
        <v>531835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>
        <v>444858.83</v>
      </c>
      <c r="AF152" s="7">
        <v>0</v>
      </c>
      <c r="AG152" s="7">
        <v>0</v>
      </c>
      <c r="AH152" s="7">
        <v>0</v>
      </c>
      <c r="AI152" s="7">
        <v>0</v>
      </c>
      <c r="AJ152" s="8">
        <f t="shared" si="28"/>
        <v>0.83646023672755654</v>
      </c>
      <c r="AK152" s="7">
        <v>0</v>
      </c>
      <c r="AL152" s="8">
        <v>0</v>
      </c>
      <c r="AM152" s="10">
        <v>0</v>
      </c>
      <c r="AN152" s="11">
        <v>586533.59</v>
      </c>
      <c r="AO152" s="12">
        <f t="shared" si="29"/>
        <v>0.75845414070829265</v>
      </c>
    </row>
    <row r="153" spans="1:41" hidden="1" outlineLevel="2" x14ac:dyDescent="0.25">
      <c r="A153" s="5" t="s">
        <v>65</v>
      </c>
      <c r="B153" s="6" t="s">
        <v>8</v>
      </c>
      <c r="C153" s="6" t="s">
        <v>112</v>
      </c>
      <c r="D153" s="6" t="s">
        <v>10</v>
      </c>
      <c r="E153" s="6" t="s">
        <v>8</v>
      </c>
      <c r="F153" s="6" t="s">
        <v>66</v>
      </c>
      <c r="G153" s="6"/>
      <c r="H153" s="6"/>
      <c r="I153" s="6"/>
      <c r="J153" s="6"/>
      <c r="K153" s="6"/>
      <c r="L153" s="6"/>
      <c r="M153" s="7">
        <v>0</v>
      </c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>
        <v>0</v>
      </c>
      <c r="AG153" s="7">
        <v>0</v>
      </c>
      <c r="AH153" s="7">
        <v>0</v>
      </c>
      <c r="AI153" s="7">
        <v>0</v>
      </c>
      <c r="AJ153" s="8" t="e">
        <f t="shared" si="28"/>
        <v>#DIV/0!</v>
      </c>
      <c r="AK153" s="7">
        <v>0</v>
      </c>
      <c r="AL153" s="8">
        <v>0</v>
      </c>
      <c r="AM153" s="10">
        <v>0</v>
      </c>
      <c r="AN153" s="11"/>
      <c r="AO153" s="12" t="e">
        <f t="shared" si="29"/>
        <v>#DIV/0!</v>
      </c>
    </row>
    <row r="154" spans="1:41" ht="25.5" hidden="1" outlineLevel="2" x14ac:dyDescent="0.25">
      <c r="A154" s="5" t="s">
        <v>85</v>
      </c>
      <c r="B154" s="6" t="s">
        <v>8</v>
      </c>
      <c r="C154" s="6" t="s">
        <v>112</v>
      </c>
      <c r="D154" s="6" t="s">
        <v>10</v>
      </c>
      <c r="E154" s="6" t="s">
        <v>8</v>
      </c>
      <c r="F154" s="6" t="s">
        <v>86</v>
      </c>
      <c r="G154" s="6"/>
      <c r="H154" s="6"/>
      <c r="I154" s="6"/>
      <c r="J154" s="6"/>
      <c r="K154" s="6"/>
      <c r="L154" s="6"/>
      <c r="M154" s="7">
        <v>0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>
        <v>0</v>
      </c>
      <c r="AG154" s="7">
        <v>0</v>
      </c>
      <c r="AH154" s="7">
        <v>0</v>
      </c>
      <c r="AI154" s="7">
        <v>0</v>
      </c>
      <c r="AJ154" s="8" t="e">
        <f t="shared" si="28"/>
        <v>#DIV/0!</v>
      </c>
      <c r="AK154" s="7">
        <v>0</v>
      </c>
      <c r="AL154" s="8">
        <v>0</v>
      </c>
      <c r="AM154" s="10">
        <v>0</v>
      </c>
      <c r="AN154" s="11"/>
      <c r="AO154" s="12" t="e">
        <f t="shared" si="29"/>
        <v>#DIV/0!</v>
      </c>
    </row>
    <row r="155" spans="1:41" ht="38.25" outlineLevel="2" x14ac:dyDescent="0.25">
      <c r="A155" s="5" t="s">
        <v>49</v>
      </c>
      <c r="B155" s="6" t="s">
        <v>8</v>
      </c>
      <c r="C155" s="6" t="s">
        <v>112</v>
      </c>
      <c r="D155" s="6" t="s">
        <v>10</v>
      </c>
      <c r="E155" s="6" t="s">
        <v>8</v>
      </c>
      <c r="F155" s="6" t="s">
        <v>50</v>
      </c>
      <c r="G155" s="6"/>
      <c r="H155" s="6"/>
      <c r="I155" s="6"/>
      <c r="J155" s="6"/>
      <c r="K155" s="6"/>
      <c r="L155" s="6"/>
      <c r="M155" s="7">
        <v>0</v>
      </c>
      <c r="N155" s="7">
        <v>25845036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>
        <v>6631725.9699999997</v>
      </c>
      <c r="AF155" s="7">
        <v>0</v>
      </c>
      <c r="AG155" s="7">
        <v>0</v>
      </c>
      <c r="AH155" s="7">
        <v>1836700</v>
      </c>
      <c r="AI155" s="7">
        <v>-1836700</v>
      </c>
      <c r="AJ155" s="8">
        <f t="shared" si="28"/>
        <v>0.25659573350952192</v>
      </c>
      <c r="AK155" s="7">
        <v>0</v>
      </c>
      <c r="AL155" s="8">
        <v>0</v>
      </c>
      <c r="AM155" s="10">
        <v>0</v>
      </c>
      <c r="AN155" s="11">
        <v>4701477.4800000004</v>
      </c>
      <c r="AO155" s="12">
        <f t="shared" si="29"/>
        <v>1.4105621048300754</v>
      </c>
    </row>
    <row r="156" spans="1:41" outlineLevel="2" x14ac:dyDescent="0.25">
      <c r="A156" s="5" t="s">
        <v>29</v>
      </c>
      <c r="B156" s="6" t="s">
        <v>8</v>
      </c>
      <c r="C156" s="6" t="s">
        <v>112</v>
      </c>
      <c r="D156" s="6" t="s">
        <v>10</v>
      </c>
      <c r="E156" s="6" t="s">
        <v>8</v>
      </c>
      <c r="F156" s="6" t="s">
        <v>30</v>
      </c>
      <c r="G156" s="6"/>
      <c r="H156" s="6"/>
      <c r="I156" s="6"/>
      <c r="J156" s="6"/>
      <c r="K156" s="6"/>
      <c r="L156" s="6"/>
      <c r="M156" s="7">
        <v>0</v>
      </c>
      <c r="N156" s="7">
        <v>352150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>
        <v>83262.240000000005</v>
      </c>
      <c r="AF156" s="7">
        <v>0</v>
      </c>
      <c r="AG156" s="7">
        <v>0</v>
      </c>
      <c r="AH156" s="7">
        <v>70856</v>
      </c>
      <c r="AI156" s="7">
        <v>-70856</v>
      </c>
      <c r="AJ156" s="8">
        <f t="shared" si="28"/>
        <v>0.23643969899190687</v>
      </c>
      <c r="AK156" s="7">
        <v>0</v>
      </c>
      <c r="AL156" s="8">
        <v>0</v>
      </c>
      <c r="AM156" s="10">
        <v>0</v>
      </c>
      <c r="AN156" s="11">
        <v>168644</v>
      </c>
      <c r="AO156" s="12">
        <f t="shared" si="29"/>
        <v>0.49371599345366574</v>
      </c>
    </row>
    <row r="157" spans="1:41" ht="25.5" outlineLevel="2" x14ac:dyDescent="0.25">
      <c r="A157" s="5" t="s">
        <v>31</v>
      </c>
      <c r="B157" s="6" t="s">
        <v>8</v>
      </c>
      <c r="C157" s="6" t="s">
        <v>112</v>
      </c>
      <c r="D157" s="6" t="s">
        <v>10</v>
      </c>
      <c r="E157" s="6" t="s">
        <v>8</v>
      </c>
      <c r="F157" s="6" t="s">
        <v>32</v>
      </c>
      <c r="G157" s="6"/>
      <c r="H157" s="6"/>
      <c r="I157" s="6"/>
      <c r="J157" s="6"/>
      <c r="K157" s="6"/>
      <c r="L157" s="6"/>
      <c r="M157" s="7">
        <v>0</v>
      </c>
      <c r="N157" s="7">
        <v>14000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>
        <v>0</v>
      </c>
      <c r="AG157" s="7">
        <v>0</v>
      </c>
      <c r="AH157" s="7">
        <v>0</v>
      </c>
      <c r="AI157" s="7">
        <v>0</v>
      </c>
      <c r="AJ157" s="8">
        <f t="shared" si="28"/>
        <v>0</v>
      </c>
      <c r="AK157" s="7">
        <v>0</v>
      </c>
      <c r="AL157" s="8">
        <v>0</v>
      </c>
      <c r="AM157" s="10">
        <v>0</v>
      </c>
      <c r="AN157" s="11">
        <v>6000</v>
      </c>
      <c r="AO157" s="12">
        <f t="shared" si="29"/>
        <v>0</v>
      </c>
    </row>
    <row r="158" spans="1:41" ht="25.5" hidden="1" outlineLevel="2" x14ac:dyDescent="0.25">
      <c r="A158" s="5" t="s">
        <v>149</v>
      </c>
      <c r="B158" s="6"/>
      <c r="C158" s="24" t="s">
        <v>112</v>
      </c>
      <c r="D158" s="24"/>
      <c r="E158" s="24"/>
      <c r="F158" s="24" t="s">
        <v>147</v>
      </c>
      <c r="G158" s="6"/>
      <c r="H158" s="6"/>
      <c r="I158" s="6"/>
      <c r="J158" s="6"/>
      <c r="K158" s="6"/>
      <c r="L158" s="6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8" t="e">
        <f t="shared" si="28"/>
        <v>#DIV/0!</v>
      </c>
      <c r="AK158" s="7"/>
      <c r="AL158" s="8"/>
      <c r="AM158" s="10"/>
      <c r="AN158" s="11">
        <v>85282.9</v>
      </c>
      <c r="AO158" s="12">
        <f t="shared" si="29"/>
        <v>0</v>
      </c>
    </row>
    <row r="159" spans="1:41" ht="25.5" outlineLevel="2" x14ac:dyDescent="0.25">
      <c r="A159" s="5" t="s">
        <v>33</v>
      </c>
      <c r="B159" s="6" t="s">
        <v>8</v>
      </c>
      <c r="C159" s="6" t="s">
        <v>112</v>
      </c>
      <c r="D159" s="6" t="s">
        <v>10</v>
      </c>
      <c r="E159" s="6" t="s">
        <v>8</v>
      </c>
      <c r="F159" s="6" t="s">
        <v>34</v>
      </c>
      <c r="G159" s="6"/>
      <c r="H159" s="6"/>
      <c r="I159" s="6"/>
      <c r="J159" s="6"/>
      <c r="K159" s="6"/>
      <c r="L159" s="6"/>
      <c r="M159" s="7">
        <v>0</v>
      </c>
      <c r="N159" s="7">
        <v>8000</v>
      </c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>
        <v>0</v>
      </c>
      <c r="AG159" s="7">
        <v>0</v>
      </c>
      <c r="AH159" s="7">
        <v>0</v>
      </c>
      <c r="AI159" s="7">
        <v>0</v>
      </c>
      <c r="AJ159" s="8">
        <f t="shared" ref="AJ159:AJ191" si="57">AE159/N159</f>
        <v>0</v>
      </c>
      <c r="AK159" s="7">
        <v>0</v>
      </c>
      <c r="AL159" s="8">
        <v>0</v>
      </c>
      <c r="AM159" s="10">
        <v>0</v>
      </c>
      <c r="AN159" s="11">
        <v>97550</v>
      </c>
      <c r="AO159" s="12">
        <f t="shared" ref="AO159:AO191" si="58">AE159/AN159</f>
        <v>0</v>
      </c>
    </row>
    <row r="160" spans="1:41" ht="25.5" outlineLevel="1" x14ac:dyDescent="0.25">
      <c r="A160" s="14" t="s">
        <v>113</v>
      </c>
      <c r="B160" s="15" t="s">
        <v>8</v>
      </c>
      <c r="C160" s="15" t="s">
        <v>114</v>
      </c>
      <c r="D160" s="15" t="s">
        <v>10</v>
      </c>
      <c r="E160" s="15" t="s">
        <v>8</v>
      </c>
      <c r="F160" s="15" t="s">
        <v>8</v>
      </c>
      <c r="G160" s="15"/>
      <c r="H160" s="15"/>
      <c r="I160" s="15"/>
      <c r="J160" s="15"/>
      <c r="K160" s="15"/>
      <c r="L160" s="15"/>
      <c r="M160" s="16">
        <v>0</v>
      </c>
      <c r="N160" s="16">
        <f>SUM(N161:N173)</f>
        <v>3517810.8699999996</v>
      </c>
      <c r="O160" s="16">
        <f t="shared" ref="O160:AE160" si="59">SUM(O161:O173)</f>
        <v>0</v>
      </c>
      <c r="P160" s="16">
        <f t="shared" si="59"/>
        <v>0</v>
      </c>
      <c r="Q160" s="16">
        <f t="shared" si="59"/>
        <v>0</v>
      </c>
      <c r="R160" s="16">
        <f t="shared" si="59"/>
        <v>0</v>
      </c>
      <c r="S160" s="16">
        <f t="shared" si="59"/>
        <v>0</v>
      </c>
      <c r="T160" s="16">
        <f t="shared" si="59"/>
        <v>0</v>
      </c>
      <c r="U160" s="16">
        <f t="shared" si="59"/>
        <v>0</v>
      </c>
      <c r="V160" s="16">
        <f t="shared" si="59"/>
        <v>0</v>
      </c>
      <c r="W160" s="16">
        <f t="shared" si="59"/>
        <v>0</v>
      </c>
      <c r="X160" s="16">
        <f t="shared" si="59"/>
        <v>0</v>
      </c>
      <c r="Y160" s="16">
        <f t="shared" si="59"/>
        <v>0</v>
      </c>
      <c r="Z160" s="16">
        <f t="shared" si="59"/>
        <v>0</v>
      </c>
      <c r="AA160" s="16">
        <f t="shared" si="59"/>
        <v>0</v>
      </c>
      <c r="AB160" s="16">
        <f t="shared" si="59"/>
        <v>0</v>
      </c>
      <c r="AC160" s="16">
        <f t="shared" si="59"/>
        <v>0</v>
      </c>
      <c r="AD160" s="16">
        <f t="shared" si="59"/>
        <v>0</v>
      </c>
      <c r="AE160" s="16">
        <f t="shared" si="59"/>
        <v>1403138.6900000002</v>
      </c>
      <c r="AF160" s="16">
        <v>0</v>
      </c>
      <c r="AG160" s="16">
        <v>0</v>
      </c>
      <c r="AH160" s="16">
        <v>532118.30000000005</v>
      </c>
      <c r="AI160" s="16">
        <v>-532118.30000000005</v>
      </c>
      <c r="AJ160" s="17">
        <f t="shared" si="57"/>
        <v>0.39886700617307497</v>
      </c>
      <c r="AK160" s="16">
        <v>0</v>
      </c>
      <c r="AL160" s="17">
        <v>0</v>
      </c>
      <c r="AM160" s="18">
        <v>0</v>
      </c>
      <c r="AN160" s="16">
        <f t="shared" ref="AN160" si="60">SUM(AN161:AN173)</f>
        <v>1398588.2799999998</v>
      </c>
      <c r="AO160" s="20">
        <f t="shared" si="58"/>
        <v>1.0032535736678705</v>
      </c>
    </row>
    <row r="161" spans="1:41" outlineLevel="2" x14ac:dyDescent="0.25">
      <c r="A161" s="5" t="s">
        <v>13</v>
      </c>
      <c r="B161" s="6" t="s">
        <v>8</v>
      </c>
      <c r="C161" s="6" t="s">
        <v>114</v>
      </c>
      <c r="D161" s="6" t="s">
        <v>10</v>
      </c>
      <c r="E161" s="6" t="s">
        <v>8</v>
      </c>
      <c r="F161" s="6" t="s">
        <v>14</v>
      </c>
      <c r="G161" s="6"/>
      <c r="H161" s="6"/>
      <c r="I161" s="6"/>
      <c r="J161" s="6"/>
      <c r="K161" s="6"/>
      <c r="L161" s="6"/>
      <c r="M161" s="7">
        <v>0</v>
      </c>
      <c r="N161" s="7">
        <v>2005740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>
        <v>793611.95</v>
      </c>
      <c r="AF161" s="7">
        <v>0</v>
      </c>
      <c r="AG161" s="7">
        <v>0</v>
      </c>
      <c r="AH161" s="7">
        <v>348880.64000000001</v>
      </c>
      <c r="AI161" s="7">
        <v>-348880.64000000001</v>
      </c>
      <c r="AJ161" s="8">
        <f t="shared" si="57"/>
        <v>0.39567040094927558</v>
      </c>
      <c r="AK161" s="7">
        <v>0</v>
      </c>
      <c r="AL161" s="8">
        <v>0</v>
      </c>
      <c r="AM161" s="10">
        <v>0</v>
      </c>
      <c r="AN161" s="11">
        <v>785630.46</v>
      </c>
      <c r="AO161" s="12">
        <f t="shared" si="58"/>
        <v>1.0101593438726906</v>
      </c>
    </row>
    <row r="162" spans="1:41" ht="25.5" outlineLevel="2" x14ac:dyDescent="0.25">
      <c r="A162" s="5" t="s">
        <v>17</v>
      </c>
      <c r="B162" s="6" t="s">
        <v>8</v>
      </c>
      <c r="C162" s="6" t="s">
        <v>114</v>
      </c>
      <c r="D162" s="6" t="s">
        <v>10</v>
      </c>
      <c r="E162" s="6" t="s">
        <v>8</v>
      </c>
      <c r="F162" s="6" t="s">
        <v>18</v>
      </c>
      <c r="G162" s="6"/>
      <c r="H162" s="6"/>
      <c r="I162" s="6"/>
      <c r="J162" s="6"/>
      <c r="K162" s="6"/>
      <c r="L162" s="6"/>
      <c r="M162" s="7">
        <v>0</v>
      </c>
      <c r="N162" s="7">
        <v>605786.59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>
        <v>223317.54</v>
      </c>
      <c r="AF162" s="7">
        <v>0</v>
      </c>
      <c r="AG162" s="7">
        <v>0</v>
      </c>
      <c r="AH162" s="7">
        <v>93654.18</v>
      </c>
      <c r="AI162" s="7">
        <v>-93654.18</v>
      </c>
      <c r="AJ162" s="8">
        <f t="shared" si="57"/>
        <v>0.36864061319019958</v>
      </c>
      <c r="AK162" s="7">
        <v>0</v>
      </c>
      <c r="AL162" s="8">
        <v>0</v>
      </c>
      <c r="AM162" s="10">
        <v>0</v>
      </c>
      <c r="AN162" s="11">
        <v>227974.42</v>
      </c>
      <c r="AO162" s="12">
        <f t="shared" si="58"/>
        <v>0.9795727959303504</v>
      </c>
    </row>
    <row r="163" spans="1:41" ht="25.5" outlineLevel="2" x14ac:dyDescent="0.25">
      <c r="A163" s="5" t="s">
        <v>23</v>
      </c>
      <c r="B163" s="6"/>
      <c r="C163" s="24" t="s">
        <v>114</v>
      </c>
      <c r="D163" s="24"/>
      <c r="E163" s="24"/>
      <c r="F163" s="24" t="s">
        <v>24</v>
      </c>
      <c r="G163" s="6"/>
      <c r="H163" s="6"/>
      <c r="I163" s="6"/>
      <c r="J163" s="6"/>
      <c r="K163" s="6"/>
      <c r="L163" s="6"/>
      <c r="M163" s="7"/>
      <c r="N163" s="7">
        <v>3000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8">
        <f t="shared" si="57"/>
        <v>0</v>
      </c>
      <c r="AK163" s="7"/>
      <c r="AL163" s="8"/>
      <c r="AM163" s="10"/>
      <c r="AN163" s="11">
        <v>32560</v>
      </c>
      <c r="AO163" s="12">
        <f t="shared" si="58"/>
        <v>0</v>
      </c>
    </row>
    <row r="164" spans="1:41" outlineLevel="2" x14ac:dyDescent="0.25">
      <c r="A164" s="5" t="s">
        <v>25</v>
      </c>
      <c r="B164" s="6" t="s">
        <v>8</v>
      </c>
      <c r="C164" s="6" t="s">
        <v>114</v>
      </c>
      <c r="D164" s="6" t="s">
        <v>10</v>
      </c>
      <c r="E164" s="6" t="s">
        <v>8</v>
      </c>
      <c r="F164" s="6" t="s">
        <v>26</v>
      </c>
      <c r="G164" s="6"/>
      <c r="H164" s="6"/>
      <c r="I164" s="6"/>
      <c r="J164" s="6"/>
      <c r="K164" s="6"/>
      <c r="L164" s="6"/>
      <c r="M164" s="7">
        <v>0</v>
      </c>
      <c r="N164" s="7">
        <v>269000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>
        <v>130861.05</v>
      </c>
      <c r="AF164" s="7">
        <v>0</v>
      </c>
      <c r="AG164" s="7">
        <v>0</v>
      </c>
      <c r="AH164" s="7">
        <v>3204</v>
      </c>
      <c r="AI164" s="7">
        <v>-3204</v>
      </c>
      <c r="AJ164" s="8">
        <f t="shared" si="57"/>
        <v>0.48647230483271375</v>
      </c>
      <c r="AK164" s="7">
        <v>0</v>
      </c>
      <c r="AL164" s="8">
        <v>0</v>
      </c>
      <c r="AM164" s="10">
        <v>0</v>
      </c>
      <c r="AN164" s="11">
        <v>38340</v>
      </c>
      <c r="AO164" s="12">
        <f t="shared" si="58"/>
        <v>3.4131729264475745</v>
      </c>
    </row>
    <row r="165" spans="1:41" outlineLevel="2" x14ac:dyDescent="0.25">
      <c r="A165" s="5" t="s">
        <v>65</v>
      </c>
      <c r="B165" s="6" t="s">
        <v>8</v>
      </c>
      <c r="C165" s="6" t="s">
        <v>114</v>
      </c>
      <c r="D165" s="6" t="s">
        <v>10</v>
      </c>
      <c r="E165" s="6" t="s">
        <v>8</v>
      </c>
      <c r="F165" s="6" t="s">
        <v>66</v>
      </c>
      <c r="G165" s="6"/>
      <c r="H165" s="6"/>
      <c r="I165" s="6"/>
      <c r="J165" s="6"/>
      <c r="K165" s="6"/>
      <c r="L165" s="6"/>
      <c r="M165" s="7">
        <v>0</v>
      </c>
      <c r="N165" s="7">
        <v>30533.88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>
        <v>11966.74</v>
      </c>
      <c r="AF165" s="7">
        <v>0</v>
      </c>
      <c r="AG165" s="7">
        <v>0</v>
      </c>
      <c r="AH165" s="7">
        <v>9055.92</v>
      </c>
      <c r="AI165" s="7">
        <v>-9055.92</v>
      </c>
      <c r="AJ165" s="8">
        <f t="shared" si="57"/>
        <v>0.3919167822759505</v>
      </c>
      <c r="AK165" s="7">
        <v>0</v>
      </c>
      <c r="AL165" s="8">
        <v>0</v>
      </c>
      <c r="AM165" s="10">
        <v>0</v>
      </c>
      <c r="AN165" s="11">
        <v>6030.76</v>
      </c>
      <c r="AO165" s="12">
        <f t="shared" si="58"/>
        <v>1.9842839045161802</v>
      </c>
    </row>
    <row r="166" spans="1:41" outlineLevel="2" x14ac:dyDescent="0.25">
      <c r="A166" s="5" t="s">
        <v>29</v>
      </c>
      <c r="B166" s="6" t="s">
        <v>8</v>
      </c>
      <c r="C166" s="6" t="s">
        <v>114</v>
      </c>
      <c r="D166" s="6" t="s">
        <v>10</v>
      </c>
      <c r="E166" s="6" t="s">
        <v>8</v>
      </c>
      <c r="F166" s="6" t="s">
        <v>30</v>
      </c>
      <c r="G166" s="6"/>
      <c r="H166" s="6"/>
      <c r="I166" s="6"/>
      <c r="J166" s="6"/>
      <c r="K166" s="6"/>
      <c r="L166" s="6"/>
      <c r="M166" s="7">
        <v>0</v>
      </c>
      <c r="N166" s="7">
        <v>13800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>
        <v>7718</v>
      </c>
      <c r="AF166" s="7">
        <v>0</v>
      </c>
      <c r="AG166" s="7">
        <v>0</v>
      </c>
      <c r="AH166" s="7">
        <v>7718</v>
      </c>
      <c r="AI166" s="7">
        <v>-7718</v>
      </c>
      <c r="AJ166" s="8">
        <f t="shared" si="57"/>
        <v>0.55927536231884056</v>
      </c>
      <c r="AK166" s="7">
        <v>0</v>
      </c>
      <c r="AL166" s="8">
        <v>0</v>
      </c>
      <c r="AM166" s="10">
        <v>0</v>
      </c>
      <c r="AN166" s="11">
        <v>9285.2999999999993</v>
      </c>
      <c r="AO166" s="12">
        <f t="shared" si="58"/>
        <v>0.83120631535868528</v>
      </c>
    </row>
    <row r="167" spans="1:41" ht="25.5" hidden="1" outlineLevel="2" x14ac:dyDescent="0.25">
      <c r="A167" s="5" t="s">
        <v>41</v>
      </c>
      <c r="B167" s="6"/>
      <c r="C167" s="24" t="s">
        <v>114</v>
      </c>
      <c r="D167" s="24"/>
      <c r="E167" s="24"/>
      <c r="F167" s="24" t="s">
        <v>42</v>
      </c>
      <c r="G167" s="6"/>
      <c r="H167" s="6"/>
      <c r="I167" s="6"/>
      <c r="J167" s="6"/>
      <c r="K167" s="6"/>
      <c r="L167" s="6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8" t="e">
        <f t="shared" si="57"/>
        <v>#DIV/0!</v>
      </c>
      <c r="AK167" s="7"/>
      <c r="AL167" s="8"/>
      <c r="AM167" s="10"/>
      <c r="AN167" s="11">
        <v>127681.68</v>
      </c>
      <c r="AO167" s="12">
        <f t="shared" si="58"/>
        <v>0</v>
      </c>
    </row>
    <row r="168" spans="1:41" ht="25.5" outlineLevel="2" x14ac:dyDescent="0.25">
      <c r="A168" s="5" t="s">
        <v>31</v>
      </c>
      <c r="B168" s="6" t="s">
        <v>8</v>
      </c>
      <c r="C168" s="6" t="s">
        <v>114</v>
      </c>
      <c r="D168" s="6" t="s">
        <v>10</v>
      </c>
      <c r="E168" s="6" t="s">
        <v>8</v>
      </c>
      <c r="F168" s="6" t="s">
        <v>32</v>
      </c>
      <c r="G168" s="6"/>
      <c r="H168" s="6"/>
      <c r="I168" s="6"/>
      <c r="J168" s="6"/>
      <c r="K168" s="6"/>
      <c r="L168" s="6"/>
      <c r="M168" s="7">
        <v>0</v>
      </c>
      <c r="N168" s="7">
        <v>101617.52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>
        <v>6118.31</v>
      </c>
      <c r="AF168" s="7">
        <v>0</v>
      </c>
      <c r="AG168" s="7">
        <v>0</v>
      </c>
      <c r="AH168" s="7">
        <v>0</v>
      </c>
      <c r="AI168" s="7">
        <v>0</v>
      </c>
      <c r="AJ168" s="8">
        <f t="shared" si="57"/>
        <v>6.0209204082130721E-2</v>
      </c>
      <c r="AK168" s="7">
        <v>0</v>
      </c>
      <c r="AL168" s="8">
        <v>0</v>
      </c>
      <c r="AM168" s="10">
        <v>0</v>
      </c>
      <c r="AN168" s="11"/>
      <c r="AO168" s="12" t="e">
        <f t="shared" si="58"/>
        <v>#DIV/0!</v>
      </c>
    </row>
    <row r="169" spans="1:41" ht="25.5" outlineLevel="2" x14ac:dyDescent="0.25">
      <c r="A169" s="5" t="s">
        <v>115</v>
      </c>
      <c r="B169" s="6" t="s">
        <v>8</v>
      </c>
      <c r="C169" s="6" t="s">
        <v>114</v>
      </c>
      <c r="D169" s="6" t="s">
        <v>10</v>
      </c>
      <c r="E169" s="6" t="s">
        <v>8</v>
      </c>
      <c r="F169" s="6" t="s">
        <v>116</v>
      </c>
      <c r="G169" s="6"/>
      <c r="H169" s="6"/>
      <c r="I169" s="6"/>
      <c r="J169" s="6"/>
      <c r="K169" s="6"/>
      <c r="L169" s="6"/>
      <c r="M169" s="7">
        <v>0</v>
      </c>
      <c r="N169" s="7">
        <v>20000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>
        <v>0</v>
      </c>
      <c r="AG169" s="7">
        <v>0</v>
      </c>
      <c r="AH169" s="7">
        <v>0</v>
      </c>
      <c r="AI169" s="7">
        <v>0</v>
      </c>
      <c r="AJ169" s="8">
        <f t="shared" si="57"/>
        <v>0</v>
      </c>
      <c r="AK169" s="7">
        <v>0</v>
      </c>
      <c r="AL169" s="8">
        <v>0</v>
      </c>
      <c r="AM169" s="10">
        <v>0</v>
      </c>
      <c r="AN169" s="11"/>
      <c r="AO169" s="12" t="e">
        <f t="shared" si="58"/>
        <v>#DIV/0!</v>
      </c>
    </row>
    <row r="170" spans="1:41" ht="25.5" outlineLevel="2" x14ac:dyDescent="0.25">
      <c r="A170" s="5" t="s">
        <v>67</v>
      </c>
      <c r="B170" s="6" t="s">
        <v>8</v>
      </c>
      <c r="C170" s="6" t="s">
        <v>114</v>
      </c>
      <c r="D170" s="6" t="s">
        <v>10</v>
      </c>
      <c r="E170" s="6" t="s">
        <v>8</v>
      </c>
      <c r="F170" s="6" t="s">
        <v>68</v>
      </c>
      <c r="G170" s="6"/>
      <c r="H170" s="6"/>
      <c r="I170" s="6"/>
      <c r="J170" s="6"/>
      <c r="K170" s="6"/>
      <c r="L170" s="6"/>
      <c r="M170" s="7">
        <v>0</v>
      </c>
      <c r="N170" s="7">
        <v>190900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>
        <v>120825.53</v>
      </c>
      <c r="AF170" s="7">
        <v>0</v>
      </c>
      <c r="AG170" s="7">
        <v>0</v>
      </c>
      <c r="AH170" s="7">
        <v>64810.559999999998</v>
      </c>
      <c r="AI170" s="7">
        <v>-64810.559999999998</v>
      </c>
      <c r="AJ170" s="8">
        <f t="shared" si="57"/>
        <v>0.63292577265584071</v>
      </c>
      <c r="AK170" s="7">
        <v>0</v>
      </c>
      <c r="AL170" s="8">
        <v>0</v>
      </c>
      <c r="AM170" s="10">
        <v>0</v>
      </c>
      <c r="AN170" s="11">
        <v>74543.679999999993</v>
      </c>
      <c r="AO170" s="12">
        <f t="shared" si="58"/>
        <v>1.6208688650734711</v>
      </c>
    </row>
    <row r="171" spans="1:41" ht="25.5" hidden="1" outlineLevel="2" x14ac:dyDescent="0.25">
      <c r="A171" s="5" t="s">
        <v>149</v>
      </c>
      <c r="B171" s="6"/>
      <c r="C171" s="24" t="s">
        <v>114</v>
      </c>
      <c r="D171" s="24"/>
      <c r="E171" s="24"/>
      <c r="F171" s="24" t="s">
        <v>147</v>
      </c>
      <c r="G171" s="6"/>
      <c r="H171" s="6"/>
      <c r="I171" s="6"/>
      <c r="J171" s="6"/>
      <c r="K171" s="6"/>
      <c r="L171" s="6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8" t="e">
        <f t="shared" si="57"/>
        <v>#DIV/0!</v>
      </c>
      <c r="AK171" s="7"/>
      <c r="AL171" s="8"/>
      <c r="AM171" s="10"/>
      <c r="AN171" s="11">
        <v>3199.98</v>
      </c>
      <c r="AO171" s="12">
        <f t="shared" si="58"/>
        <v>0</v>
      </c>
    </row>
    <row r="172" spans="1:41" ht="25.5" outlineLevel="2" x14ac:dyDescent="0.25">
      <c r="A172" s="5" t="s">
        <v>33</v>
      </c>
      <c r="B172" s="6" t="s">
        <v>8</v>
      </c>
      <c r="C172" s="6" t="s">
        <v>114</v>
      </c>
      <c r="D172" s="6" t="s">
        <v>10</v>
      </c>
      <c r="E172" s="6" t="s">
        <v>8</v>
      </c>
      <c r="F172" s="6" t="s">
        <v>34</v>
      </c>
      <c r="G172" s="6"/>
      <c r="H172" s="6"/>
      <c r="I172" s="6"/>
      <c r="J172" s="6"/>
      <c r="K172" s="6"/>
      <c r="L172" s="6"/>
      <c r="M172" s="7">
        <v>0</v>
      </c>
      <c r="N172" s="7">
        <v>127432.88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>
        <v>66614.570000000007</v>
      </c>
      <c r="AF172" s="7">
        <v>0</v>
      </c>
      <c r="AG172" s="7">
        <v>0</v>
      </c>
      <c r="AH172" s="7">
        <v>4795</v>
      </c>
      <c r="AI172" s="7">
        <v>-4795</v>
      </c>
      <c r="AJ172" s="8">
        <f t="shared" si="57"/>
        <v>0.52274240368733726</v>
      </c>
      <c r="AK172" s="7">
        <v>0</v>
      </c>
      <c r="AL172" s="8">
        <v>0</v>
      </c>
      <c r="AM172" s="10">
        <v>0</v>
      </c>
      <c r="AN172" s="11">
        <v>93342</v>
      </c>
      <c r="AO172" s="12">
        <f t="shared" si="58"/>
        <v>0.71366126716804879</v>
      </c>
    </row>
    <row r="173" spans="1:41" ht="38.25" outlineLevel="2" x14ac:dyDescent="0.25">
      <c r="A173" s="5" t="s">
        <v>59</v>
      </c>
      <c r="B173" s="6" t="s">
        <v>8</v>
      </c>
      <c r="C173" s="6" t="s">
        <v>114</v>
      </c>
      <c r="D173" s="6" t="s">
        <v>10</v>
      </c>
      <c r="E173" s="6" t="s">
        <v>8</v>
      </c>
      <c r="F173" s="6" t="s">
        <v>60</v>
      </c>
      <c r="G173" s="6"/>
      <c r="H173" s="6"/>
      <c r="I173" s="6"/>
      <c r="J173" s="6"/>
      <c r="K173" s="6"/>
      <c r="L173" s="6"/>
      <c r="M173" s="7">
        <v>0</v>
      </c>
      <c r="N173" s="7">
        <v>150000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>
        <v>42105</v>
      </c>
      <c r="AF173" s="7">
        <v>0</v>
      </c>
      <c r="AG173" s="7">
        <v>0</v>
      </c>
      <c r="AH173" s="7">
        <v>0</v>
      </c>
      <c r="AI173" s="7">
        <v>0</v>
      </c>
      <c r="AJ173" s="8">
        <f t="shared" si="57"/>
        <v>0.28070000000000001</v>
      </c>
      <c r="AK173" s="7">
        <v>0</v>
      </c>
      <c r="AL173" s="8">
        <v>0</v>
      </c>
      <c r="AM173" s="10">
        <v>0</v>
      </c>
      <c r="AN173" s="11"/>
      <c r="AO173" s="12" t="e">
        <f t="shared" si="58"/>
        <v>#DIV/0!</v>
      </c>
    </row>
    <row r="174" spans="1:41" x14ac:dyDescent="0.25">
      <c r="A174" s="14" t="s">
        <v>117</v>
      </c>
      <c r="B174" s="15" t="s">
        <v>8</v>
      </c>
      <c r="C174" s="15" t="s">
        <v>118</v>
      </c>
      <c r="D174" s="15" t="s">
        <v>10</v>
      </c>
      <c r="E174" s="15" t="s">
        <v>8</v>
      </c>
      <c r="F174" s="15" t="s">
        <v>8</v>
      </c>
      <c r="G174" s="15"/>
      <c r="H174" s="15"/>
      <c r="I174" s="15"/>
      <c r="J174" s="15"/>
      <c r="K174" s="15"/>
      <c r="L174" s="15"/>
      <c r="M174" s="16">
        <v>0</v>
      </c>
      <c r="N174" s="16">
        <f>N175+N177+N179+N182</f>
        <v>16119254.510000002</v>
      </c>
      <c r="O174" s="16">
        <f t="shared" ref="O174:AE174" si="61">O175+O177+O179+O182</f>
        <v>0</v>
      </c>
      <c r="P174" s="16">
        <f t="shared" si="61"/>
        <v>0</v>
      </c>
      <c r="Q174" s="16">
        <f t="shared" si="61"/>
        <v>0</v>
      </c>
      <c r="R174" s="16">
        <f t="shared" si="61"/>
        <v>0</v>
      </c>
      <c r="S174" s="16">
        <f t="shared" si="61"/>
        <v>0</v>
      </c>
      <c r="T174" s="16">
        <f t="shared" si="61"/>
        <v>0</v>
      </c>
      <c r="U174" s="16">
        <f t="shared" si="61"/>
        <v>0</v>
      </c>
      <c r="V174" s="16">
        <f t="shared" si="61"/>
        <v>0</v>
      </c>
      <c r="W174" s="16">
        <f t="shared" si="61"/>
        <v>0</v>
      </c>
      <c r="X174" s="16">
        <f t="shared" si="61"/>
        <v>0</v>
      </c>
      <c r="Y174" s="16">
        <f t="shared" si="61"/>
        <v>0</v>
      </c>
      <c r="Z174" s="16">
        <f t="shared" si="61"/>
        <v>0</v>
      </c>
      <c r="AA174" s="16">
        <f t="shared" si="61"/>
        <v>0</v>
      </c>
      <c r="AB174" s="16">
        <f t="shared" si="61"/>
        <v>0</v>
      </c>
      <c r="AC174" s="16">
        <f t="shared" si="61"/>
        <v>0</v>
      </c>
      <c r="AD174" s="16">
        <f t="shared" si="61"/>
        <v>0</v>
      </c>
      <c r="AE174" s="16">
        <f t="shared" si="61"/>
        <v>8090948.790000001</v>
      </c>
      <c r="AF174" s="16">
        <v>0</v>
      </c>
      <c r="AG174" s="16">
        <v>0</v>
      </c>
      <c r="AH174" s="16">
        <v>646783.56999999995</v>
      </c>
      <c r="AI174" s="16">
        <v>-646783.56999999995</v>
      </c>
      <c r="AJ174" s="17">
        <f t="shared" si="57"/>
        <v>0.50194311312477691</v>
      </c>
      <c r="AK174" s="16">
        <v>0</v>
      </c>
      <c r="AL174" s="17">
        <v>0</v>
      </c>
      <c r="AM174" s="18">
        <v>0</v>
      </c>
      <c r="AN174" s="16">
        <f t="shared" ref="AN174" si="62">AN175+AN177+AN179+AN182</f>
        <v>18880725.23</v>
      </c>
      <c r="AO174" s="20">
        <f t="shared" si="58"/>
        <v>0.42852955548254651</v>
      </c>
    </row>
    <row r="175" spans="1:41" outlineLevel="1" x14ac:dyDescent="0.25">
      <c r="A175" s="14" t="s">
        <v>119</v>
      </c>
      <c r="B175" s="15" t="s">
        <v>8</v>
      </c>
      <c r="C175" s="15" t="s">
        <v>120</v>
      </c>
      <c r="D175" s="15" t="s">
        <v>10</v>
      </c>
      <c r="E175" s="15" t="s">
        <v>8</v>
      </c>
      <c r="F175" s="15" t="s">
        <v>8</v>
      </c>
      <c r="G175" s="15"/>
      <c r="H175" s="15"/>
      <c r="I175" s="15"/>
      <c r="J175" s="15"/>
      <c r="K175" s="15"/>
      <c r="L175" s="15"/>
      <c r="M175" s="16">
        <v>0</v>
      </c>
      <c r="N175" s="16">
        <f>N176</f>
        <v>126000</v>
      </c>
      <c r="O175" s="16">
        <f t="shared" ref="O175:AE175" si="63">O176</f>
        <v>0</v>
      </c>
      <c r="P175" s="16">
        <f t="shared" si="63"/>
        <v>0</v>
      </c>
      <c r="Q175" s="16">
        <f t="shared" si="63"/>
        <v>0</v>
      </c>
      <c r="R175" s="16">
        <f t="shared" si="63"/>
        <v>0</v>
      </c>
      <c r="S175" s="16">
        <f t="shared" si="63"/>
        <v>0</v>
      </c>
      <c r="T175" s="16">
        <f t="shared" si="63"/>
        <v>0</v>
      </c>
      <c r="U175" s="16">
        <f t="shared" si="63"/>
        <v>0</v>
      </c>
      <c r="V175" s="16">
        <f t="shared" si="63"/>
        <v>0</v>
      </c>
      <c r="W175" s="16">
        <f t="shared" si="63"/>
        <v>0</v>
      </c>
      <c r="X175" s="16">
        <f t="shared" si="63"/>
        <v>0</v>
      </c>
      <c r="Y175" s="16">
        <f t="shared" si="63"/>
        <v>0</v>
      </c>
      <c r="Z175" s="16">
        <f t="shared" si="63"/>
        <v>0</v>
      </c>
      <c r="AA175" s="16">
        <f t="shared" si="63"/>
        <v>0</v>
      </c>
      <c r="AB175" s="16">
        <f t="shared" si="63"/>
        <v>0</v>
      </c>
      <c r="AC175" s="16">
        <f t="shared" si="63"/>
        <v>0</v>
      </c>
      <c r="AD175" s="16">
        <f t="shared" si="63"/>
        <v>0</v>
      </c>
      <c r="AE175" s="16">
        <f t="shared" si="63"/>
        <v>63533.7</v>
      </c>
      <c r="AF175" s="16">
        <v>0</v>
      </c>
      <c r="AG175" s="16">
        <v>0</v>
      </c>
      <c r="AH175" s="16">
        <v>31766.85</v>
      </c>
      <c r="AI175" s="16">
        <v>-31766.85</v>
      </c>
      <c r="AJ175" s="17">
        <f t="shared" si="57"/>
        <v>0.50423571428571423</v>
      </c>
      <c r="AK175" s="16">
        <v>0</v>
      </c>
      <c r="AL175" s="17">
        <v>0</v>
      </c>
      <c r="AM175" s="18">
        <v>0</v>
      </c>
      <c r="AN175" s="19">
        <f>AN176</f>
        <v>61673.279999999999</v>
      </c>
      <c r="AO175" s="20">
        <f t="shared" si="58"/>
        <v>1.0301657379014055</v>
      </c>
    </row>
    <row r="176" spans="1:41" ht="38.25" outlineLevel="2" x14ac:dyDescent="0.25">
      <c r="A176" s="5" t="s">
        <v>121</v>
      </c>
      <c r="B176" s="6" t="s">
        <v>8</v>
      </c>
      <c r="C176" s="6" t="s">
        <v>120</v>
      </c>
      <c r="D176" s="6" t="s">
        <v>10</v>
      </c>
      <c r="E176" s="6" t="s">
        <v>8</v>
      </c>
      <c r="F176" s="6" t="s">
        <v>122</v>
      </c>
      <c r="G176" s="6"/>
      <c r="H176" s="6"/>
      <c r="I176" s="6"/>
      <c r="J176" s="6"/>
      <c r="K176" s="6"/>
      <c r="L176" s="6"/>
      <c r="M176" s="7">
        <v>0</v>
      </c>
      <c r="N176" s="7">
        <v>126000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>
        <v>63533.7</v>
      </c>
      <c r="AF176" s="7">
        <v>0</v>
      </c>
      <c r="AG176" s="7">
        <v>0</v>
      </c>
      <c r="AH176" s="7">
        <v>31766.85</v>
      </c>
      <c r="AI176" s="7">
        <v>-31766.85</v>
      </c>
      <c r="AJ176" s="8">
        <f t="shared" si="57"/>
        <v>0.50423571428571423</v>
      </c>
      <c r="AK176" s="7">
        <v>0</v>
      </c>
      <c r="AL176" s="8">
        <v>0</v>
      </c>
      <c r="AM176" s="10">
        <v>0</v>
      </c>
      <c r="AN176" s="11">
        <v>61673.279999999999</v>
      </c>
      <c r="AO176" s="12">
        <f t="shared" si="58"/>
        <v>1.0301657379014055</v>
      </c>
    </row>
    <row r="177" spans="1:41" ht="25.5" outlineLevel="1" x14ac:dyDescent="0.25">
      <c r="A177" s="14" t="s">
        <v>123</v>
      </c>
      <c r="B177" s="15" t="s">
        <v>8</v>
      </c>
      <c r="C177" s="15" t="s">
        <v>124</v>
      </c>
      <c r="D177" s="15" t="s">
        <v>10</v>
      </c>
      <c r="E177" s="15" t="s">
        <v>8</v>
      </c>
      <c r="F177" s="15" t="s">
        <v>8</v>
      </c>
      <c r="G177" s="15"/>
      <c r="H177" s="15"/>
      <c r="I177" s="15"/>
      <c r="J177" s="15"/>
      <c r="K177" s="15"/>
      <c r="L177" s="15"/>
      <c r="M177" s="16">
        <v>0</v>
      </c>
      <c r="N177" s="16">
        <f>N178</f>
        <v>5156497.9800000004</v>
      </c>
      <c r="O177" s="16">
        <f t="shared" ref="O177:AE177" si="64">O178</f>
        <v>0</v>
      </c>
      <c r="P177" s="16">
        <f t="shared" si="64"/>
        <v>0</v>
      </c>
      <c r="Q177" s="16">
        <f t="shared" si="64"/>
        <v>0</v>
      </c>
      <c r="R177" s="16">
        <f t="shared" si="64"/>
        <v>0</v>
      </c>
      <c r="S177" s="16">
        <f t="shared" si="64"/>
        <v>0</v>
      </c>
      <c r="T177" s="16">
        <f t="shared" si="64"/>
        <v>0</v>
      </c>
      <c r="U177" s="16">
        <f t="shared" si="64"/>
        <v>0</v>
      </c>
      <c r="V177" s="16">
        <f t="shared" si="64"/>
        <v>0</v>
      </c>
      <c r="W177" s="16">
        <f t="shared" si="64"/>
        <v>0</v>
      </c>
      <c r="X177" s="16">
        <f t="shared" si="64"/>
        <v>0</v>
      </c>
      <c r="Y177" s="16">
        <f t="shared" si="64"/>
        <v>0</v>
      </c>
      <c r="Z177" s="16">
        <f t="shared" si="64"/>
        <v>0</v>
      </c>
      <c r="AA177" s="16">
        <f t="shared" si="64"/>
        <v>0</v>
      </c>
      <c r="AB177" s="16">
        <f t="shared" si="64"/>
        <v>0</v>
      </c>
      <c r="AC177" s="16">
        <f t="shared" si="64"/>
        <v>0</v>
      </c>
      <c r="AD177" s="16">
        <f t="shared" si="64"/>
        <v>0</v>
      </c>
      <c r="AE177" s="16">
        <f t="shared" si="64"/>
        <v>1652644</v>
      </c>
      <c r="AF177" s="16">
        <v>0</v>
      </c>
      <c r="AG177" s="16">
        <v>0</v>
      </c>
      <c r="AH177" s="16">
        <v>508510</v>
      </c>
      <c r="AI177" s="16">
        <v>-508510</v>
      </c>
      <c r="AJ177" s="17">
        <f t="shared" si="57"/>
        <v>0.32049736204880658</v>
      </c>
      <c r="AK177" s="16">
        <v>0</v>
      </c>
      <c r="AL177" s="17">
        <v>0</v>
      </c>
      <c r="AM177" s="18">
        <v>0</v>
      </c>
      <c r="AN177" s="19">
        <f>AN178</f>
        <v>15802916.5</v>
      </c>
      <c r="AO177" s="20">
        <f t="shared" si="58"/>
        <v>0.10457841753451017</v>
      </c>
    </row>
    <row r="178" spans="1:41" ht="25.5" outlineLevel="2" x14ac:dyDescent="0.25">
      <c r="A178" s="5" t="s">
        <v>125</v>
      </c>
      <c r="B178" s="6" t="s">
        <v>8</v>
      </c>
      <c r="C178" s="6" t="s">
        <v>124</v>
      </c>
      <c r="D178" s="6" t="s">
        <v>10</v>
      </c>
      <c r="E178" s="6" t="s">
        <v>8</v>
      </c>
      <c r="F178" s="6" t="s">
        <v>126</v>
      </c>
      <c r="G178" s="6"/>
      <c r="H178" s="6"/>
      <c r="I178" s="6"/>
      <c r="J178" s="6"/>
      <c r="K178" s="6"/>
      <c r="L178" s="6"/>
      <c r="M178" s="7">
        <v>0</v>
      </c>
      <c r="N178" s="7">
        <v>5156497.9800000004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>
        <v>1652644</v>
      </c>
      <c r="AF178" s="7">
        <v>0</v>
      </c>
      <c r="AG178" s="7">
        <v>0</v>
      </c>
      <c r="AH178" s="7">
        <v>508510</v>
      </c>
      <c r="AI178" s="7">
        <v>-508510</v>
      </c>
      <c r="AJ178" s="8">
        <f t="shared" si="57"/>
        <v>0.32049736204880658</v>
      </c>
      <c r="AK178" s="7">
        <v>0</v>
      </c>
      <c r="AL178" s="8">
        <v>0</v>
      </c>
      <c r="AM178" s="10">
        <v>0</v>
      </c>
      <c r="AN178" s="11">
        <v>15802916.5</v>
      </c>
      <c r="AO178" s="12">
        <f t="shared" si="58"/>
        <v>0.10457841753451017</v>
      </c>
    </row>
    <row r="179" spans="1:41" outlineLevel="1" x14ac:dyDescent="0.25">
      <c r="A179" s="14" t="s">
        <v>127</v>
      </c>
      <c r="B179" s="15" t="s">
        <v>8</v>
      </c>
      <c r="C179" s="15" t="s">
        <v>128</v>
      </c>
      <c r="D179" s="15" t="s">
        <v>10</v>
      </c>
      <c r="E179" s="15" t="s">
        <v>8</v>
      </c>
      <c r="F179" s="15" t="s">
        <v>8</v>
      </c>
      <c r="G179" s="15"/>
      <c r="H179" s="15"/>
      <c r="I179" s="15"/>
      <c r="J179" s="15"/>
      <c r="K179" s="15"/>
      <c r="L179" s="15"/>
      <c r="M179" s="16">
        <v>0</v>
      </c>
      <c r="N179" s="16">
        <f>N180+N181</f>
        <v>10779156.530000001</v>
      </c>
      <c r="O179" s="16">
        <f t="shared" ref="O179:AE179" si="65">O180+O181</f>
        <v>0</v>
      </c>
      <c r="P179" s="16">
        <f t="shared" si="65"/>
        <v>0</v>
      </c>
      <c r="Q179" s="16">
        <f t="shared" si="65"/>
        <v>0</v>
      </c>
      <c r="R179" s="16">
        <f t="shared" si="65"/>
        <v>0</v>
      </c>
      <c r="S179" s="16">
        <f t="shared" si="65"/>
        <v>0</v>
      </c>
      <c r="T179" s="16">
        <f t="shared" si="65"/>
        <v>0</v>
      </c>
      <c r="U179" s="16">
        <f t="shared" si="65"/>
        <v>0</v>
      </c>
      <c r="V179" s="16">
        <f t="shared" si="65"/>
        <v>0</v>
      </c>
      <c r="W179" s="16">
        <f t="shared" si="65"/>
        <v>0</v>
      </c>
      <c r="X179" s="16">
        <f t="shared" si="65"/>
        <v>0</v>
      </c>
      <c r="Y179" s="16">
        <f t="shared" si="65"/>
        <v>0</v>
      </c>
      <c r="Z179" s="16">
        <f t="shared" si="65"/>
        <v>0</v>
      </c>
      <c r="AA179" s="16">
        <f t="shared" si="65"/>
        <v>0</v>
      </c>
      <c r="AB179" s="16">
        <f t="shared" si="65"/>
        <v>0</v>
      </c>
      <c r="AC179" s="16">
        <f t="shared" si="65"/>
        <v>0</v>
      </c>
      <c r="AD179" s="16">
        <f t="shared" si="65"/>
        <v>0</v>
      </c>
      <c r="AE179" s="16">
        <f t="shared" si="65"/>
        <v>6355276.5600000005</v>
      </c>
      <c r="AF179" s="16">
        <v>0</v>
      </c>
      <c r="AG179" s="16">
        <v>0</v>
      </c>
      <c r="AH179" s="16">
        <v>98462.06</v>
      </c>
      <c r="AI179" s="16">
        <v>-98462.06</v>
      </c>
      <c r="AJ179" s="17">
        <f t="shared" si="57"/>
        <v>0.58958941196487102</v>
      </c>
      <c r="AK179" s="16">
        <v>0</v>
      </c>
      <c r="AL179" s="17">
        <v>0</v>
      </c>
      <c r="AM179" s="18">
        <v>0</v>
      </c>
      <c r="AN179" s="19">
        <f>AN180+AN181</f>
        <v>2996248.77</v>
      </c>
      <c r="AO179" s="20">
        <f t="shared" si="58"/>
        <v>2.1210777368128886</v>
      </c>
    </row>
    <row r="180" spans="1:41" ht="25.5" outlineLevel="2" x14ac:dyDescent="0.25">
      <c r="A180" s="5" t="s">
        <v>125</v>
      </c>
      <c r="B180" s="6" t="s">
        <v>8</v>
      </c>
      <c r="C180" s="6" t="s">
        <v>128</v>
      </c>
      <c r="D180" s="6" t="s">
        <v>10</v>
      </c>
      <c r="E180" s="6" t="s">
        <v>8</v>
      </c>
      <c r="F180" s="6" t="s">
        <v>126</v>
      </c>
      <c r="G180" s="6"/>
      <c r="H180" s="6"/>
      <c r="I180" s="6"/>
      <c r="J180" s="6"/>
      <c r="K180" s="6"/>
      <c r="L180" s="6"/>
      <c r="M180" s="7">
        <v>0</v>
      </c>
      <c r="N180" s="7">
        <v>5708706.5300000003</v>
      </c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>
        <v>3313006.56</v>
      </c>
      <c r="AF180" s="7">
        <v>0</v>
      </c>
      <c r="AG180" s="7">
        <v>0</v>
      </c>
      <c r="AH180" s="7">
        <v>98462.06</v>
      </c>
      <c r="AI180" s="7">
        <v>-98462.06</v>
      </c>
      <c r="AJ180" s="8">
        <f t="shared" si="57"/>
        <v>0.58034276987084843</v>
      </c>
      <c r="AK180" s="7">
        <v>0</v>
      </c>
      <c r="AL180" s="8">
        <v>0</v>
      </c>
      <c r="AM180" s="10">
        <v>0</v>
      </c>
      <c r="AN180" s="11">
        <v>104458.77</v>
      </c>
      <c r="AO180" s="12">
        <f t="shared" si="58"/>
        <v>31.715925431632019</v>
      </c>
    </row>
    <row r="181" spans="1:41" ht="25.5" outlineLevel="2" x14ac:dyDescent="0.25">
      <c r="A181" s="5" t="s">
        <v>31</v>
      </c>
      <c r="B181" s="6" t="s">
        <v>8</v>
      </c>
      <c r="C181" s="6" t="s">
        <v>128</v>
      </c>
      <c r="D181" s="6" t="s">
        <v>10</v>
      </c>
      <c r="E181" s="6" t="s">
        <v>8</v>
      </c>
      <c r="F181" s="6" t="s">
        <v>32</v>
      </c>
      <c r="G181" s="6"/>
      <c r="H181" s="6"/>
      <c r="I181" s="6"/>
      <c r="J181" s="6"/>
      <c r="K181" s="6"/>
      <c r="L181" s="6"/>
      <c r="M181" s="7">
        <v>0</v>
      </c>
      <c r="N181" s="7">
        <v>5070450</v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>
        <v>3042270</v>
      </c>
      <c r="AF181" s="7">
        <v>0</v>
      </c>
      <c r="AG181" s="7">
        <v>0</v>
      </c>
      <c r="AH181" s="7">
        <v>0</v>
      </c>
      <c r="AI181" s="7">
        <v>0</v>
      </c>
      <c r="AJ181" s="8">
        <f t="shared" si="57"/>
        <v>0.6</v>
      </c>
      <c r="AK181" s="7">
        <v>0</v>
      </c>
      <c r="AL181" s="8">
        <v>0</v>
      </c>
      <c r="AM181" s="10">
        <v>0</v>
      </c>
      <c r="AN181" s="11">
        <v>2891790</v>
      </c>
      <c r="AO181" s="12">
        <f t="shared" si="58"/>
        <v>1.0520369736391646</v>
      </c>
    </row>
    <row r="182" spans="1:41" ht="25.5" outlineLevel="1" x14ac:dyDescent="0.25">
      <c r="A182" s="14" t="s">
        <v>129</v>
      </c>
      <c r="B182" s="15" t="s">
        <v>8</v>
      </c>
      <c r="C182" s="15" t="s">
        <v>130</v>
      </c>
      <c r="D182" s="15" t="s">
        <v>10</v>
      </c>
      <c r="E182" s="15" t="s">
        <v>8</v>
      </c>
      <c r="F182" s="15" t="s">
        <v>8</v>
      </c>
      <c r="G182" s="15"/>
      <c r="H182" s="15"/>
      <c r="I182" s="15"/>
      <c r="J182" s="15"/>
      <c r="K182" s="15"/>
      <c r="L182" s="15"/>
      <c r="M182" s="16">
        <v>0</v>
      </c>
      <c r="N182" s="16">
        <f>N183+N184+N185</f>
        <v>57600</v>
      </c>
      <c r="O182" s="16">
        <f t="shared" ref="O182:AE182" si="66">O183+O184+O185</f>
        <v>0</v>
      </c>
      <c r="P182" s="16">
        <f t="shared" si="66"/>
        <v>0</v>
      </c>
      <c r="Q182" s="16">
        <f t="shared" si="66"/>
        <v>0</v>
      </c>
      <c r="R182" s="16">
        <f t="shared" si="66"/>
        <v>0</v>
      </c>
      <c r="S182" s="16">
        <f t="shared" si="66"/>
        <v>0</v>
      </c>
      <c r="T182" s="16">
        <f t="shared" si="66"/>
        <v>0</v>
      </c>
      <c r="U182" s="16">
        <f t="shared" si="66"/>
        <v>0</v>
      </c>
      <c r="V182" s="16">
        <f t="shared" si="66"/>
        <v>0</v>
      </c>
      <c r="W182" s="16">
        <f t="shared" si="66"/>
        <v>0</v>
      </c>
      <c r="X182" s="16">
        <f t="shared" si="66"/>
        <v>0</v>
      </c>
      <c r="Y182" s="16">
        <f t="shared" si="66"/>
        <v>0</v>
      </c>
      <c r="Z182" s="16">
        <f t="shared" si="66"/>
        <v>0</v>
      </c>
      <c r="AA182" s="16">
        <f t="shared" si="66"/>
        <v>0</v>
      </c>
      <c r="AB182" s="16">
        <f t="shared" si="66"/>
        <v>0</v>
      </c>
      <c r="AC182" s="16">
        <f t="shared" si="66"/>
        <v>0</v>
      </c>
      <c r="AD182" s="16">
        <f t="shared" si="66"/>
        <v>0</v>
      </c>
      <c r="AE182" s="16">
        <f t="shared" si="66"/>
        <v>19494.53</v>
      </c>
      <c r="AF182" s="16">
        <v>0</v>
      </c>
      <c r="AG182" s="16">
        <v>0</v>
      </c>
      <c r="AH182" s="16">
        <v>8044.66</v>
      </c>
      <c r="AI182" s="16">
        <v>-8044.66</v>
      </c>
      <c r="AJ182" s="17">
        <f t="shared" si="57"/>
        <v>0.33844670138888888</v>
      </c>
      <c r="AK182" s="16">
        <v>0</v>
      </c>
      <c r="AL182" s="17">
        <v>0</v>
      </c>
      <c r="AM182" s="18">
        <v>0</v>
      </c>
      <c r="AN182" s="19">
        <f>AN183+AN184+AN185</f>
        <v>19886.68</v>
      </c>
      <c r="AO182" s="20">
        <f t="shared" si="58"/>
        <v>0.98028077084762255</v>
      </c>
    </row>
    <row r="183" spans="1:41" outlineLevel="2" x14ac:dyDescent="0.25">
      <c r="A183" s="5" t="s">
        <v>13</v>
      </c>
      <c r="B183" s="6" t="s">
        <v>8</v>
      </c>
      <c r="C183" s="6" t="s">
        <v>130</v>
      </c>
      <c r="D183" s="6" t="s">
        <v>10</v>
      </c>
      <c r="E183" s="6" t="s">
        <v>8</v>
      </c>
      <c r="F183" s="6" t="s">
        <v>14</v>
      </c>
      <c r="G183" s="6"/>
      <c r="H183" s="6"/>
      <c r="I183" s="6"/>
      <c r="J183" s="6"/>
      <c r="K183" s="6"/>
      <c r="L183" s="6"/>
      <c r="M183" s="7">
        <v>0</v>
      </c>
      <c r="N183" s="7">
        <v>42700</v>
      </c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>
        <v>14972.7</v>
      </c>
      <c r="AF183" s="7">
        <v>0</v>
      </c>
      <c r="AG183" s="7">
        <v>0</v>
      </c>
      <c r="AH183" s="7">
        <v>6178.67</v>
      </c>
      <c r="AI183" s="7">
        <v>-6178.67</v>
      </c>
      <c r="AJ183" s="8">
        <f t="shared" si="57"/>
        <v>0.35064871194379393</v>
      </c>
      <c r="AK183" s="7">
        <v>0</v>
      </c>
      <c r="AL183" s="8">
        <v>0</v>
      </c>
      <c r="AM183" s="10">
        <v>0</v>
      </c>
      <c r="AN183" s="11">
        <v>15273.95</v>
      </c>
      <c r="AO183" s="12">
        <f t="shared" si="58"/>
        <v>0.98027687664291163</v>
      </c>
    </row>
    <row r="184" spans="1:41" ht="25.5" outlineLevel="2" x14ac:dyDescent="0.25">
      <c r="A184" s="5" t="s">
        <v>17</v>
      </c>
      <c r="B184" s="6" t="s">
        <v>8</v>
      </c>
      <c r="C184" s="6" t="s">
        <v>130</v>
      </c>
      <c r="D184" s="6" t="s">
        <v>10</v>
      </c>
      <c r="E184" s="6" t="s">
        <v>8</v>
      </c>
      <c r="F184" s="6" t="s">
        <v>18</v>
      </c>
      <c r="G184" s="6"/>
      <c r="H184" s="6"/>
      <c r="I184" s="6"/>
      <c r="J184" s="6"/>
      <c r="K184" s="6"/>
      <c r="L184" s="6"/>
      <c r="M184" s="7">
        <v>0</v>
      </c>
      <c r="N184" s="7">
        <v>12800</v>
      </c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>
        <v>4521.83</v>
      </c>
      <c r="AF184" s="7">
        <v>0</v>
      </c>
      <c r="AG184" s="7">
        <v>0</v>
      </c>
      <c r="AH184" s="7">
        <v>1865.99</v>
      </c>
      <c r="AI184" s="7">
        <v>-1865.99</v>
      </c>
      <c r="AJ184" s="8">
        <f t="shared" si="57"/>
        <v>0.35326796874999999</v>
      </c>
      <c r="AK184" s="7">
        <v>0</v>
      </c>
      <c r="AL184" s="8">
        <v>0</v>
      </c>
      <c r="AM184" s="10">
        <v>0</v>
      </c>
      <c r="AN184" s="11">
        <v>4612.7299999999996</v>
      </c>
      <c r="AO184" s="12">
        <f t="shared" si="58"/>
        <v>0.98029366557331565</v>
      </c>
    </row>
    <row r="185" spans="1:41" ht="25.5" outlineLevel="2" x14ac:dyDescent="0.25">
      <c r="A185" s="5" t="s">
        <v>33</v>
      </c>
      <c r="B185" s="6" t="s">
        <v>8</v>
      </c>
      <c r="C185" s="6" t="s">
        <v>130</v>
      </c>
      <c r="D185" s="6" t="s">
        <v>10</v>
      </c>
      <c r="E185" s="6" t="s">
        <v>8</v>
      </c>
      <c r="F185" s="6" t="s">
        <v>34</v>
      </c>
      <c r="G185" s="6"/>
      <c r="H185" s="6"/>
      <c r="I185" s="6"/>
      <c r="J185" s="6"/>
      <c r="K185" s="6"/>
      <c r="L185" s="6"/>
      <c r="M185" s="7">
        <v>0</v>
      </c>
      <c r="N185" s="7">
        <v>2100</v>
      </c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>
        <v>0</v>
      </c>
      <c r="AG185" s="7">
        <v>0</v>
      </c>
      <c r="AH185" s="7">
        <v>0</v>
      </c>
      <c r="AI185" s="7">
        <v>0</v>
      </c>
      <c r="AJ185" s="8">
        <f t="shared" si="57"/>
        <v>0</v>
      </c>
      <c r="AK185" s="7">
        <v>0</v>
      </c>
      <c r="AL185" s="8">
        <v>0</v>
      </c>
      <c r="AM185" s="10">
        <v>0</v>
      </c>
      <c r="AN185" s="11"/>
      <c r="AO185" s="12" t="e">
        <f t="shared" si="58"/>
        <v>#DIV/0!</v>
      </c>
    </row>
    <row r="186" spans="1:41" x14ac:dyDescent="0.25">
      <c r="A186" s="14" t="s">
        <v>131</v>
      </c>
      <c r="B186" s="15" t="s">
        <v>8</v>
      </c>
      <c r="C186" s="15" t="s">
        <v>132</v>
      </c>
      <c r="D186" s="15" t="s">
        <v>10</v>
      </c>
      <c r="E186" s="15" t="s">
        <v>8</v>
      </c>
      <c r="F186" s="15" t="s">
        <v>8</v>
      </c>
      <c r="G186" s="15"/>
      <c r="H186" s="15"/>
      <c r="I186" s="15"/>
      <c r="J186" s="15"/>
      <c r="K186" s="15"/>
      <c r="L186" s="15"/>
      <c r="M186" s="16">
        <v>0</v>
      </c>
      <c r="N186" s="16">
        <f>N187</f>
        <v>400000</v>
      </c>
      <c r="O186" s="16">
        <f t="shared" ref="O186:AE186" si="67">O187</f>
        <v>0</v>
      </c>
      <c r="P186" s="16">
        <f t="shared" si="67"/>
        <v>0</v>
      </c>
      <c r="Q186" s="16">
        <f t="shared" si="67"/>
        <v>0</v>
      </c>
      <c r="R186" s="16">
        <f t="shared" si="67"/>
        <v>0</v>
      </c>
      <c r="S186" s="16">
        <f t="shared" si="67"/>
        <v>0</v>
      </c>
      <c r="T186" s="16">
        <f t="shared" si="67"/>
        <v>0</v>
      </c>
      <c r="U186" s="16">
        <f t="shared" si="67"/>
        <v>0</v>
      </c>
      <c r="V186" s="16">
        <f t="shared" si="67"/>
        <v>0</v>
      </c>
      <c r="W186" s="16">
        <f t="shared" si="67"/>
        <v>0</v>
      </c>
      <c r="X186" s="16">
        <f t="shared" si="67"/>
        <v>0</v>
      </c>
      <c r="Y186" s="16">
        <f t="shared" si="67"/>
        <v>0</v>
      </c>
      <c r="Z186" s="16">
        <f t="shared" si="67"/>
        <v>0</v>
      </c>
      <c r="AA186" s="16">
        <f t="shared" si="67"/>
        <v>0</v>
      </c>
      <c r="AB186" s="16">
        <f t="shared" si="67"/>
        <v>0</v>
      </c>
      <c r="AC186" s="16">
        <f t="shared" si="67"/>
        <v>0</v>
      </c>
      <c r="AD186" s="16">
        <f t="shared" si="67"/>
        <v>0</v>
      </c>
      <c r="AE186" s="16">
        <f t="shared" si="67"/>
        <v>50920</v>
      </c>
      <c r="AF186" s="16">
        <v>0</v>
      </c>
      <c r="AG186" s="16">
        <v>0</v>
      </c>
      <c r="AH186" s="16">
        <v>50920</v>
      </c>
      <c r="AI186" s="16">
        <v>-50920</v>
      </c>
      <c r="AJ186" s="17">
        <f t="shared" si="57"/>
        <v>0.1273</v>
      </c>
      <c r="AK186" s="16">
        <v>0</v>
      </c>
      <c r="AL186" s="17">
        <v>0</v>
      </c>
      <c r="AM186" s="18">
        <v>0</v>
      </c>
      <c r="AN186" s="19">
        <f>AN187</f>
        <v>167450</v>
      </c>
      <c r="AO186" s="20">
        <f t="shared" si="58"/>
        <v>0.30409077336518364</v>
      </c>
    </row>
    <row r="187" spans="1:41" ht="25.5" outlineLevel="1" x14ac:dyDescent="0.25">
      <c r="A187" s="14" t="s">
        <v>133</v>
      </c>
      <c r="B187" s="15" t="s">
        <v>8</v>
      </c>
      <c r="C187" s="15" t="s">
        <v>134</v>
      </c>
      <c r="D187" s="15" t="s">
        <v>10</v>
      </c>
      <c r="E187" s="15" t="s">
        <v>8</v>
      </c>
      <c r="F187" s="15" t="s">
        <v>8</v>
      </c>
      <c r="G187" s="15"/>
      <c r="H187" s="15"/>
      <c r="I187" s="15"/>
      <c r="J187" s="15"/>
      <c r="K187" s="15"/>
      <c r="L187" s="15"/>
      <c r="M187" s="16">
        <v>0</v>
      </c>
      <c r="N187" s="16">
        <f>N188+N190</f>
        <v>400000</v>
      </c>
      <c r="O187" s="16">
        <f t="shared" ref="O187:AE187" si="68">O188+O190</f>
        <v>0</v>
      </c>
      <c r="P187" s="16">
        <f t="shared" si="68"/>
        <v>0</v>
      </c>
      <c r="Q187" s="16">
        <f t="shared" si="68"/>
        <v>0</v>
      </c>
      <c r="R187" s="16">
        <f t="shared" si="68"/>
        <v>0</v>
      </c>
      <c r="S187" s="16">
        <f t="shared" si="68"/>
        <v>0</v>
      </c>
      <c r="T187" s="16">
        <f t="shared" si="68"/>
        <v>0</v>
      </c>
      <c r="U187" s="16">
        <f t="shared" si="68"/>
        <v>0</v>
      </c>
      <c r="V187" s="16">
        <f t="shared" si="68"/>
        <v>0</v>
      </c>
      <c r="W187" s="16">
        <f t="shared" si="68"/>
        <v>0</v>
      </c>
      <c r="X187" s="16">
        <f t="shared" si="68"/>
        <v>0</v>
      </c>
      <c r="Y187" s="16">
        <f t="shared" si="68"/>
        <v>0</v>
      </c>
      <c r="Z187" s="16">
        <f t="shared" si="68"/>
        <v>0</v>
      </c>
      <c r="AA187" s="16">
        <f t="shared" si="68"/>
        <v>0</v>
      </c>
      <c r="AB187" s="16">
        <f t="shared" si="68"/>
        <v>0</v>
      </c>
      <c r="AC187" s="16">
        <f t="shared" si="68"/>
        <v>0</v>
      </c>
      <c r="AD187" s="16">
        <f t="shared" si="68"/>
        <v>0</v>
      </c>
      <c r="AE187" s="16">
        <f t="shared" si="68"/>
        <v>50920</v>
      </c>
      <c r="AF187" s="16">
        <v>0</v>
      </c>
      <c r="AG187" s="16">
        <v>0</v>
      </c>
      <c r="AH187" s="16">
        <v>50920</v>
      </c>
      <c r="AI187" s="16">
        <v>-50920</v>
      </c>
      <c r="AJ187" s="17">
        <f t="shared" si="57"/>
        <v>0.1273</v>
      </c>
      <c r="AK187" s="16">
        <v>0</v>
      </c>
      <c r="AL187" s="17">
        <v>0</v>
      </c>
      <c r="AM187" s="18">
        <v>0</v>
      </c>
      <c r="AN187" s="19">
        <f>AN188+AN189+AN190</f>
        <v>167450</v>
      </c>
      <c r="AO187" s="20">
        <f t="shared" si="58"/>
        <v>0.30409077336518364</v>
      </c>
    </row>
    <row r="188" spans="1:41" outlineLevel="2" x14ac:dyDescent="0.25">
      <c r="A188" s="5" t="s">
        <v>25</v>
      </c>
      <c r="B188" s="6" t="s">
        <v>8</v>
      </c>
      <c r="C188" s="6" t="s">
        <v>134</v>
      </c>
      <c r="D188" s="6" t="s">
        <v>10</v>
      </c>
      <c r="E188" s="6" t="s">
        <v>8</v>
      </c>
      <c r="F188" s="6" t="s">
        <v>26</v>
      </c>
      <c r="G188" s="6"/>
      <c r="H188" s="6"/>
      <c r="I188" s="6"/>
      <c r="J188" s="6"/>
      <c r="K188" s="6"/>
      <c r="L188" s="6"/>
      <c r="M188" s="7">
        <v>0</v>
      </c>
      <c r="N188" s="7">
        <v>250000</v>
      </c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>
        <v>38950</v>
      </c>
      <c r="AF188" s="7">
        <v>0</v>
      </c>
      <c r="AG188" s="7">
        <v>0</v>
      </c>
      <c r="AH188" s="7">
        <v>38950</v>
      </c>
      <c r="AI188" s="7">
        <v>-38950</v>
      </c>
      <c r="AJ188" s="8">
        <f t="shared" si="57"/>
        <v>0.15579999999999999</v>
      </c>
      <c r="AK188" s="7">
        <v>0</v>
      </c>
      <c r="AL188" s="8">
        <v>0</v>
      </c>
      <c r="AM188" s="10">
        <v>0</v>
      </c>
      <c r="AN188" s="11"/>
      <c r="AO188" s="12" t="e">
        <f t="shared" si="58"/>
        <v>#DIV/0!</v>
      </c>
    </row>
    <row r="189" spans="1:41" ht="25.5" hidden="1" outlineLevel="2" x14ac:dyDescent="0.25">
      <c r="A189" s="5" t="s">
        <v>146</v>
      </c>
      <c r="B189" s="6"/>
      <c r="C189" s="24" t="s">
        <v>134</v>
      </c>
      <c r="D189" s="24"/>
      <c r="E189" s="24"/>
      <c r="F189" s="24" t="s">
        <v>46</v>
      </c>
      <c r="G189" s="6"/>
      <c r="H189" s="6"/>
      <c r="I189" s="6"/>
      <c r="J189" s="6"/>
      <c r="K189" s="6"/>
      <c r="L189" s="6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8"/>
      <c r="AK189" s="7"/>
      <c r="AL189" s="8"/>
      <c r="AM189" s="10"/>
      <c r="AN189" s="11">
        <v>167450</v>
      </c>
      <c r="AO189" s="12">
        <f t="shared" si="58"/>
        <v>0</v>
      </c>
    </row>
    <row r="190" spans="1:41" ht="38.25" outlineLevel="2" x14ac:dyDescent="0.25">
      <c r="A190" s="5" t="s">
        <v>59</v>
      </c>
      <c r="B190" s="6" t="s">
        <v>8</v>
      </c>
      <c r="C190" s="6" t="s">
        <v>134</v>
      </c>
      <c r="D190" s="6" t="s">
        <v>10</v>
      </c>
      <c r="E190" s="6" t="s">
        <v>8</v>
      </c>
      <c r="F190" s="6" t="s">
        <v>60</v>
      </c>
      <c r="G190" s="6"/>
      <c r="H190" s="6"/>
      <c r="I190" s="6"/>
      <c r="J190" s="6"/>
      <c r="K190" s="6"/>
      <c r="L190" s="6"/>
      <c r="M190" s="7">
        <v>0</v>
      </c>
      <c r="N190" s="7">
        <v>150000</v>
      </c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>
        <v>11970</v>
      </c>
      <c r="AF190" s="7">
        <v>0</v>
      </c>
      <c r="AG190" s="7">
        <v>0</v>
      </c>
      <c r="AH190" s="7">
        <v>11970</v>
      </c>
      <c r="AI190" s="7">
        <v>-11970</v>
      </c>
      <c r="AJ190" s="8">
        <f t="shared" si="57"/>
        <v>7.9799999999999996E-2</v>
      </c>
      <c r="AK190" s="7">
        <v>0</v>
      </c>
      <c r="AL190" s="8">
        <v>0</v>
      </c>
      <c r="AM190" s="10">
        <v>0</v>
      </c>
      <c r="AN190" s="11"/>
      <c r="AO190" s="12" t="e">
        <f t="shared" si="58"/>
        <v>#DIV/0!</v>
      </c>
    </row>
    <row r="191" spans="1:41" x14ac:dyDescent="0.25">
      <c r="A191" s="51" t="s">
        <v>135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21">
        <v>0</v>
      </c>
      <c r="N191" s="21">
        <f>N8+N47+N52+N79+N89+N113+N116+N147+N174+N186</f>
        <v>459356890.25999999</v>
      </c>
      <c r="O191" s="21">
        <f t="shared" ref="O191:AI191" si="69">O8+O47+O52+O79+O89+O113+O116+O147+O174+O186</f>
        <v>0</v>
      </c>
      <c r="P191" s="21">
        <f t="shared" si="69"/>
        <v>0</v>
      </c>
      <c r="Q191" s="21">
        <f t="shared" si="69"/>
        <v>0</v>
      </c>
      <c r="R191" s="21">
        <f t="shared" si="69"/>
        <v>0</v>
      </c>
      <c r="S191" s="21">
        <f t="shared" si="69"/>
        <v>0</v>
      </c>
      <c r="T191" s="21">
        <f t="shared" si="69"/>
        <v>0</v>
      </c>
      <c r="U191" s="21">
        <f t="shared" si="69"/>
        <v>0</v>
      </c>
      <c r="V191" s="21">
        <f t="shared" si="69"/>
        <v>0</v>
      </c>
      <c r="W191" s="21">
        <f t="shared" si="69"/>
        <v>0</v>
      </c>
      <c r="X191" s="21">
        <f t="shared" si="69"/>
        <v>0</v>
      </c>
      <c r="Y191" s="21">
        <f t="shared" si="69"/>
        <v>0</v>
      </c>
      <c r="Z191" s="21">
        <f t="shared" si="69"/>
        <v>0</v>
      </c>
      <c r="AA191" s="21">
        <f t="shared" si="69"/>
        <v>0</v>
      </c>
      <c r="AB191" s="21">
        <f t="shared" si="69"/>
        <v>0</v>
      </c>
      <c r="AC191" s="21">
        <f t="shared" si="69"/>
        <v>0</v>
      </c>
      <c r="AD191" s="21">
        <f t="shared" si="69"/>
        <v>0</v>
      </c>
      <c r="AE191" s="21">
        <f t="shared" si="69"/>
        <v>155745979.13</v>
      </c>
      <c r="AF191" s="21">
        <f t="shared" si="69"/>
        <v>0</v>
      </c>
      <c r="AG191" s="21">
        <f t="shared" si="69"/>
        <v>0</v>
      </c>
      <c r="AH191" s="21">
        <f t="shared" si="69"/>
        <v>53693730.859999992</v>
      </c>
      <c r="AI191" s="21">
        <f t="shared" si="69"/>
        <v>-53693730.859999992</v>
      </c>
      <c r="AJ191" s="17">
        <f t="shared" si="57"/>
        <v>0.33905223244141697</v>
      </c>
      <c r="AK191" s="21">
        <v>0</v>
      </c>
      <c r="AL191" s="22">
        <v>0</v>
      </c>
      <c r="AM191" s="23">
        <v>0</v>
      </c>
      <c r="AN191" s="21">
        <f>AN8+AN47+AN52+AN79+AN89+AN113+AN116+AN147+AN174+AN186+AN124</f>
        <v>161175177.23999998</v>
      </c>
      <c r="AO191" s="20">
        <f t="shared" si="58"/>
        <v>0.96631492390471785</v>
      </c>
    </row>
    <row r="192" spans="1:4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 t="s">
        <v>3</v>
      </c>
      <c r="Y192" s="1"/>
      <c r="Z192" s="1"/>
      <c r="AA192" s="1"/>
      <c r="AB192" s="1"/>
      <c r="AC192" s="1"/>
      <c r="AD192" s="1" t="s">
        <v>3</v>
      </c>
      <c r="AE192" s="1"/>
      <c r="AF192" s="1"/>
      <c r="AG192" s="1"/>
      <c r="AH192" s="1" t="s">
        <v>3</v>
      </c>
      <c r="AI192" s="1"/>
      <c r="AJ192" s="1"/>
      <c r="AK192" s="1"/>
      <c r="AL192" s="1"/>
      <c r="AM192" s="1"/>
      <c r="AN192" s="1"/>
    </row>
    <row r="193" spans="1:40" x14ac:dyDescent="0.25">
      <c r="A193" s="49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9"/>
      <c r="AF193" s="9"/>
      <c r="AG193" s="9"/>
      <c r="AH193" s="9"/>
      <c r="AI193" s="9"/>
      <c r="AJ193" s="9"/>
      <c r="AK193" s="9"/>
      <c r="AL193" s="9"/>
      <c r="AM193" s="9"/>
      <c r="AN193" s="1"/>
    </row>
  </sheetData>
  <mergeCells count="45">
    <mergeCell ref="G6:G7"/>
    <mergeCell ref="H6:H7"/>
    <mergeCell ref="AI6:AI7"/>
    <mergeCell ref="AG6:AG7"/>
    <mergeCell ref="AJ6:AJ7"/>
    <mergeCell ref="N6:N7"/>
    <mergeCell ref="O6:O7"/>
    <mergeCell ref="B6:B7"/>
    <mergeCell ref="C6:C7"/>
    <mergeCell ref="D6:D7"/>
    <mergeCell ref="E6:E7"/>
    <mergeCell ref="F6:F7"/>
    <mergeCell ref="A1:N1"/>
    <mergeCell ref="A2:N2"/>
    <mergeCell ref="A3:AK3"/>
    <mergeCell ref="A4:AK4"/>
    <mergeCell ref="A5:AM5"/>
    <mergeCell ref="A193:AD193"/>
    <mergeCell ref="A191:L191"/>
    <mergeCell ref="P6:P7"/>
    <mergeCell ref="Q6:Q7"/>
    <mergeCell ref="R6:R7"/>
    <mergeCell ref="S6:S7"/>
    <mergeCell ref="T6:T7"/>
    <mergeCell ref="U6:U7"/>
    <mergeCell ref="V6:V7"/>
    <mergeCell ref="W6:W7"/>
    <mergeCell ref="Y6:Y7"/>
    <mergeCell ref="Z6:Z7"/>
    <mergeCell ref="AA6:AA7"/>
    <mergeCell ref="AB6:AB7"/>
    <mergeCell ref="AC6:AC7"/>
    <mergeCell ref="A6:A7"/>
    <mergeCell ref="AN6:AN7"/>
    <mergeCell ref="AO6:AO7"/>
    <mergeCell ref="I6:I7"/>
    <mergeCell ref="J6:J7"/>
    <mergeCell ref="K6:K7"/>
    <mergeCell ref="L6:L7"/>
    <mergeCell ref="M6:M7"/>
    <mergeCell ref="AL6:AL7"/>
    <mergeCell ref="AM6:AM7"/>
    <mergeCell ref="AE6:AE7"/>
    <mergeCell ref="AF6:AF7"/>
    <mergeCell ref="AK6:AK7"/>
  </mergeCells>
  <pageMargins left="0.59027779999999996" right="0.59027779999999996" top="0.59027779999999996" bottom="0.59027779999999996" header="0.39374999999999999" footer="0.39374999999999999"/>
  <pageSetup paperSize="9" scale="92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FC0074-FBED-47BF-ABB2-FC9C666441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 консолид</vt:lpstr>
      <vt:lpstr>'Расход консолид'!Заголовки_для_печати</vt:lpstr>
      <vt:lpstr>'Расход консолид'!Область_печати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K17\0264</dc:creator>
  <cp:lastModifiedBy>0264</cp:lastModifiedBy>
  <cp:lastPrinted>2020-03-25T08:44:32Z</cp:lastPrinted>
  <dcterms:created xsi:type="dcterms:W3CDTF">2020-03-25T07:51:52Z</dcterms:created>
  <dcterms:modified xsi:type="dcterms:W3CDTF">2020-07-02T08:53:53Z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29.03.2016 16_00_37)(5).xlsx</vt:lpwstr>
  </property>
  <property fmtid="{D5CDD505-2E9C-101B-9397-08002B2CF9AE}" pid="3" name="Название отчета">
    <vt:lpwstr>Вариант (новый от 29.03.2016 16_00_37)(5).xlsx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19.2.2804.884517834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