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20775" windowHeight="8640" activeTab="2"/>
  </bookViews>
  <sheets>
    <sheet name="Доход Район" sheetId="1" r:id="rId1"/>
    <sheet name="Расход Район" sheetId="2" r:id="rId2"/>
    <sheet name="Источник Район" sheetId="3" r:id="rId3"/>
  </sheets>
  <definedNames>
    <definedName name="_xlnm.Print_Titles" localSheetId="0">'Доход Район'!$8:$9</definedName>
    <definedName name="_xlnm.Print_Titles" localSheetId="1">'Расход Район'!$6:$7</definedName>
    <definedName name="_xlnm.Print_Area" localSheetId="2">'Источник Район'!$A$1:$E$13</definedName>
    <definedName name="_xlnm.Print_Area" localSheetId="1">'Расход Район'!$A$1:$AO$198</definedName>
  </definedNames>
  <calcPr fullCalcOnLoad="1"/>
</workbook>
</file>

<file path=xl/sharedStrings.xml><?xml version="1.0" encoding="utf-8"?>
<sst xmlns="http://schemas.openxmlformats.org/spreadsheetml/2006/main" count="1460" uniqueCount="400">
  <si>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</si>
  <si>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</si>
  <si>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</si>
  <si>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</si>
  <si>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</si>
  <si>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</si>
  <si>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</si>
  <si>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</si>
  <si>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</si>
  <si>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</si>
  <si>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</si>
  <si>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</si>
  <si>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</si>
  <si>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</si>
  <si>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</si>
  <si>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</si>
  <si>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</si>
  <si>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</si>
  <si>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</si>
  <si>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</si>
  <si>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</si>
  <si>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</si>
  <si>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</si>
  <si>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</si>
  <si>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</si>
  <si>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</si>
  <si>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</si>
  <si>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</si>
  <si>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</si>
  <si>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</si>
  <si>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</si>
  <si>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</si>
  <si>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</si>
  <si>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</si>
  <si>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</si>
  <si>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</si>
  <si>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</si>
  <si>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</si>
  <si>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</si>
  <si>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</si>
  <si>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</si>
  <si>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</si>
  <si>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</si>
  <si>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</si>
  <si>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</si>
  <si>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</si>
  <si>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</si>
  <si>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</si>
  <si>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</si>
  <si>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</si>
  <si>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</si>
  <si>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</si>
  <si>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</si>
  <si>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</si>
  <si>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</si>
  <si>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</si>
  <si>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</si>
  <si>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</si>
  <si>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00020230000000000000</t>
  </si>
  <si>
    <t xml:space="preserve">          Субвенции бюджетам бюджетной системы Российской Федерации</t>
  </si>
  <si>
    <t>ИТОГО ДОХОДОВ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</si>
  <si>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</si>
  <si>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</si>
  <si>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</si>
  <si>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</si>
  <si>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00011600000000000000</t>
  </si>
  <si>
    <t xml:space="preserve">        ШТРАФЫ, САНКЦИИ, ВОЗМЕЩЕНИЕ УЩЕРБА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</si>
  <si>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</si>
  <si>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</si>
  <si>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00010502010020000110</t>
  </si>
  <si>
    <t xml:space="preserve">              Единый налог на вмененный доход для отдельных видов деятельности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</si>
  <si>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</si>
  <si>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</si>
  <si>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</si>
  <si>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</si>
  <si>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</si>
  <si>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</si>
  <si>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</si>
  <si>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</si>
  <si>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</si>
  <si>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</si>
  <si>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</si>
  <si>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</si>
  <si>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</si>
  <si>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</si>
  <si>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</si>
  <si>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</si>
  <si>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</si>
  <si>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</si>
  <si>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</si>
  <si>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</si>
  <si>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</si>
  <si>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</si>
  <si>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</si>
  <si>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</si>
  <si>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</si>
  <si>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</si>
  <si>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</si>
  <si>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</si>
  <si>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</si>
  <si>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</si>
  <si>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</si>
  <si>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</si>
  <si>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</si>
  <si>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</si>
  <si>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</si>
  <si>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</si>
  <si>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</si>
  <si>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</si>
  <si>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</si>
  <si>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</si>
  <si>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</si>
  <si>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</si>
  <si>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</si>
  <si>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</si>
  <si>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</si>
  <si>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</si>
  <si>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</si>
  <si>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</si>
  <si>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</si>
  <si>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  Прочие доходы от компенсации затрат бюджетов муниципальных районов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</si>
  <si>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</si>
  <si>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</si>
  <si>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</si>
  <si>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</si>
  <si>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</si>
  <si>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</si>
  <si>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</si>
  <si>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</si>
  <si>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</si>
  <si>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</si>
  <si>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</si>
  <si>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</si>
  <si>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</si>
  <si>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</si>
  <si>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</si>
  <si>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</si>
  <si>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</si>
  <si>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</si>
  <si>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</si>
  <si>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</si>
  <si>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</si>
  <si>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</si>
  <si>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</si>
  <si>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</si>
  <si>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</si>
  <si>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</si>
  <si>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</si>
  <si>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</si>
  <si>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</si>
  <si>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</si>
  <si>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</si>
  <si>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</si>
  <si>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00020219999050000150</t>
  </si>
  <si>
    <t xml:space="preserve">              Прочие дотации бюджетам муниципальных районов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</si>
  <si>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</si>
  <si>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</si>
  <si>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</si>
  <si>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</si>
  <si>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</si>
  <si>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</si>
  <si>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</si>
  <si>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</si>
  <si>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</si>
  <si>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</si>
  <si>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</si>
  <si>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</si>
  <si>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</si>
  <si>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</si>
  <si>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</si>
  <si>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</si>
  <si>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</si>
  <si>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</si>
  <si>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</si>
  <si>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</si>
  <si>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</si>
  <si>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</si>
  <si>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</si>
  <si>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</si>
  <si>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</si>
  <si>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</si>
  <si>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</si>
  <si>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</si>
  <si>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</si>
  <si>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</si>
  <si>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</si>
  <si>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</si>
  <si>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</si>
  <si>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</si>
  <si>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00020240014050000150</t>
  </si>
  <si>
    <t xml:space="preserve">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</si>
  <si>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</si>
  <si>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</si>
  <si>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</si>
  <si>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</si>
  <si>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</si>
  <si>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</si>
  <si>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Отчет об исполнении бюджета  Красноармейского района Чувашской Республики
1. ДОХОД
</t>
  </si>
  <si>
    <t>% исполнения</t>
  </si>
  <si>
    <t>Темп роста 2019/2018</t>
  </si>
  <si>
    <t>00010102030010000100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</si>
  <si>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</si>
  <si>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</si>
  <si>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00010503010020000110</t>
  </si>
  <si>
    <t xml:space="preserve">            Единый сельскохозяйственный налог (за налоговые периоды, истекшие до 1 января 2011 года)</t>
  </si>
  <si>
    <t>00011105025050000120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</si>
  <si>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</si>
  <si>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00020215002050000150</t>
  </si>
  <si>
    <t>00021800000000000000</t>
  </si>
  <si>
    <t>00021860010050000150</t>
  </si>
  <si>
    <t xml:space="preserve">    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</si>
  <si>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</si>
  <si>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за период с 01.01.2019г. по 30.09.2019г.</t>
  </si>
  <si>
    <t>Исполнение на 01.10.2018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</si>
  <si>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</si>
  <si>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спиртсодержащей продукции</t>
  </si>
  <si>
    <t>00011608020010000140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</si>
  <si>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</si>
  <si>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00021805010050000150</t>
  </si>
  <si>
    <t xml:space="preserve">           Доходы бюджетов муниципальных районов от возврата бюджетными учреждениями остатков субсидий прошлых лет</t>
  </si>
  <si>
    <t>Исполнение на 01.10.2019</t>
  </si>
  <si>
    <t>ВСЕГО РАСХОДОВ:</t>
  </si>
  <si>
    <t>251</t>
  </si>
  <si>
    <t>000</t>
  </si>
  <si>
    <t>0000000000</t>
  </si>
  <si>
    <t>1403</t>
  </si>
  <si>
    <t xml:space="preserve">        Перечисления другим бюджетам бюджетной системы Российской Федерации</t>
  </si>
  <si>
    <t xml:space="preserve">      Прочие межбюджетные трансферты общего характера</t>
  </si>
  <si>
    <t>1402</t>
  </si>
  <si>
    <t xml:space="preserve">      Иные дотации</t>
  </si>
  <si>
    <t>1401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</si>
  <si>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</si>
  <si>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</si>
  <si>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</si>
  <si>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349</t>
  </si>
  <si>
    <t>1105</t>
  </si>
  <si>
    <t xml:space="preserve">        Увеличение стоимости прочих материальных запасов однократного применения</t>
  </si>
  <si>
    <t>310</t>
  </si>
  <si>
    <t xml:space="preserve">        Увеличение стоимости основных средств</t>
  </si>
  <si>
    <t>296</t>
  </si>
  <si>
    <t xml:space="preserve">        Иные выплаты текущего характера физическим лицам</t>
  </si>
  <si>
    <t>290</t>
  </si>
  <si>
    <t xml:space="preserve">        Прочие расходы</t>
  </si>
  <si>
    <t>226</t>
  </si>
  <si>
    <t xml:space="preserve">       Прочие работы, услуги</t>
  </si>
  <si>
    <t xml:space="preserve">      Другие вопросы в области физической культуры и спорта</t>
  </si>
  <si>
    <t>1100</t>
  </si>
  <si>
    <t xml:space="preserve">    ФИЗИЧЕСКАЯ КУЛЬТУРА И СПОРТ</t>
  </si>
  <si>
    <t>346</t>
  </si>
  <si>
    <t>1006</t>
  </si>
  <si>
    <t xml:space="preserve">        Увеличение стоимости прочих оборотных запасов (материалов)</t>
  </si>
  <si>
    <t>213</t>
  </si>
  <si>
    <t xml:space="preserve">        Начисления на выплаты по оплате труда</t>
  </si>
  <si>
    <t>211</t>
  </si>
  <si>
    <t xml:space="preserve">        Заработная плата</t>
  </si>
  <si>
    <t xml:space="preserve">      Другие вопросы в области социальной политики</t>
  </si>
  <si>
    <t>1004</t>
  </si>
  <si>
    <t>262</t>
  </si>
  <si>
    <t xml:space="preserve">        Пособия по социальной помощи населению в денежной форме</t>
  </si>
  <si>
    <t xml:space="preserve">      Охрана семьи и детства</t>
  </si>
  <si>
    <t>1003</t>
  </si>
  <si>
    <t xml:space="preserve">      Социальное обеспечение населения</t>
  </si>
  <si>
    <t>264</t>
  </si>
  <si>
    <t>1001</t>
  </si>
  <si>
    <t xml:space="preserve">        Пенсии, пособия, выплачиваемые работодателями, нанимателями бывшим работникам</t>
  </si>
  <si>
    <t>263</t>
  </si>
  <si>
    <t xml:space="preserve">        Пособия по социальной помощи населению в натуральной форме</t>
  </si>
  <si>
    <t xml:space="preserve">      Пенсионное обеспечение</t>
  </si>
  <si>
    <t>1000</t>
  </si>
  <si>
    <t xml:space="preserve">    СОЦИАЛЬНАЯ ПОЛИТИКА</t>
  </si>
  <si>
    <t>0804</t>
  </si>
  <si>
    <t>342</t>
  </si>
  <si>
    <t xml:space="preserve">       Увеличение стоимости продуктов питания</t>
  </si>
  <si>
    <t>340</t>
  </si>
  <si>
    <t xml:space="preserve">        Увеличение стоимости материальных средств</t>
  </si>
  <si>
    <t>297</t>
  </si>
  <si>
    <t xml:space="preserve">        Иные выплаты текущего характера организациям</t>
  </si>
  <si>
    <t xml:space="preserve">         Прочие работы, услуги</t>
  </si>
  <si>
    <t xml:space="preserve">      Другие вопросы в области культуры, кинематографии</t>
  </si>
  <si>
    <t>0801</t>
  </si>
  <si>
    <t>291</t>
  </si>
  <si>
    <t xml:space="preserve">        Налоги, пошлины и сборы</t>
  </si>
  <si>
    <t>241</t>
  </si>
  <si>
    <t xml:space="preserve">        Безвозмездные перечисления государственным (муниципальным) бюджетным и автономным учреждениям</t>
  </si>
  <si>
    <t xml:space="preserve">        Прочие работы, услуги</t>
  </si>
  <si>
    <t>223</t>
  </si>
  <si>
    <t xml:space="preserve">        Коммунальные услуги</t>
  </si>
  <si>
    <t xml:space="preserve">      Культура</t>
  </si>
  <si>
    <t>0800</t>
  </si>
  <si>
    <t xml:space="preserve">    КУЛЬТУРА, КИНЕМАТОГРАФИЯ</t>
  </si>
  <si>
    <t>352</t>
  </si>
  <si>
    <t>0709</t>
  </si>
  <si>
    <t xml:space="preserve">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</si>
  <si>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345</t>
  </si>
  <si>
    <t xml:space="preserve">        Увеличение стоимости мягкого инвентаря</t>
  </si>
  <si>
    <t>343</t>
  </si>
  <si>
    <t xml:space="preserve">        Увеличение стоимости горюче-смазочных материалов</t>
  </si>
  <si>
    <t>266</t>
  </si>
  <si>
    <t xml:space="preserve">        Социальные пособия и компенсации персоналу в денежной форме</t>
  </si>
  <si>
    <t>227</t>
  </si>
  <si>
    <t xml:space="preserve">        Страхование</t>
  </si>
  <si>
    <t>225</t>
  </si>
  <si>
    <t xml:space="preserve">        Работы, услуги по содержанию имущества</t>
  </si>
  <si>
    <t>221</t>
  </si>
  <si>
    <t xml:space="preserve">        Услуги связи</t>
  </si>
  <si>
    <t>212</t>
  </si>
  <si>
    <t xml:space="preserve">        Прочие несоциальные выплаты персоналу в денежной форме</t>
  </si>
  <si>
    <t xml:space="preserve">      Другие вопросы в области образования</t>
  </si>
  <si>
    <t>0707</t>
  </si>
  <si>
    <t xml:space="preserve">        Увеличение стоимости прочих  материальных запасов однократного применения</t>
  </si>
  <si>
    <t xml:space="preserve">      Молодежная политика</t>
  </si>
  <si>
    <t>0705</t>
  </si>
  <si>
    <t xml:space="preserve">      Профессиональная подготовка, переподготовка и повышение квалификации</t>
  </si>
  <si>
    <t>0703</t>
  </si>
  <si>
    <t xml:space="preserve">      Дополнительное образование детей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</si>
  <si>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</si>
  <si>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</si>
  <si>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</si>
  <si>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</si>
  <si>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</si>
  <si>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</si>
  <si>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0503</t>
  </si>
  <si>
    <t xml:space="preserve">      Благоустройство</t>
  </si>
  <si>
    <t>0502</t>
  </si>
  <si>
    <t xml:space="preserve">      Увеличение стоимости материальных запасов</t>
  </si>
  <si>
    <t xml:space="preserve">        Транспортные услуги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</si>
  <si>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</si>
  <si>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</si>
  <si>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</si>
  <si>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</si>
  <si>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</si>
  <si>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0412</t>
  </si>
  <si>
    <t xml:space="preserve">    Прочие рабюоты, услуги</t>
  </si>
  <si>
    <t xml:space="preserve">        Другие вопросы в области национальной экономики</t>
  </si>
  <si>
    <t>0409</t>
  </si>
  <si>
    <t xml:space="preserve">      Дорожное хозяйство (дорожные фонды)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</si>
  <si>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</si>
  <si>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</si>
  <si>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</si>
  <si>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</si>
  <si>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0314</t>
  </si>
  <si>
    <t xml:space="preserve">      Другие вопросы в области национальной безопасности и правоохранительной деятельности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</si>
  <si>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</si>
  <si>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</si>
  <si>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0304</t>
  </si>
  <si>
    <t xml:space="preserve">      Органы юстиции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</si>
  <si>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</si>
  <si>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</si>
  <si>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</si>
  <si>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</si>
  <si>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</si>
  <si>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</si>
  <si>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0113</t>
  </si>
  <si>
    <t>295</t>
  </si>
  <si>
    <t xml:space="preserve">        Другие экономические санкции</t>
  </si>
  <si>
    <t xml:space="preserve">      Другие общегосударственные вопросы</t>
  </si>
  <si>
    <t>0111</t>
  </si>
  <si>
    <t xml:space="preserve">      Резервные фонды</t>
  </si>
  <si>
    <t>0107</t>
  </si>
  <si>
    <t xml:space="preserve">        Обеспечение проведения выборов и референдумов</t>
  </si>
  <si>
    <t>0106</t>
  </si>
  <si>
    <t xml:space="preserve">        Пособия по социальной помощи населению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</si>
  <si>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</si>
  <si>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</si>
  <si>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 xml:space="preserve">      Судебная система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</si>
  <si>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</si>
  <si>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</si>
  <si>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</si>
  <si>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 xml:space="preserve">    ОБЩЕГОСУДАРСТВЕННЫЕ ВОПРОСЫ</t>
  </si>
  <si>
    <t>Темп роста 01.10.2019/01.10.2018</t>
  </si>
  <si>
    <t>Исполнение на 01.09.2019</t>
  </si>
  <si>
    <t>Уточненная роспись/план</t>
  </si>
  <si>
    <t>КОСГУ</t>
  </si>
  <si>
    <t>Разд.</t>
  </si>
  <si>
    <t xml:space="preserve">                       2. РАСХОД</t>
  </si>
  <si>
    <t xml:space="preserve"> Бюджет Красноармейского района Чувашской Республики (40204810800000100161)</t>
  </si>
  <si>
    <t xml:space="preserve">
Руководитель ________________ 
Главный бухгалтер ________________</t>
  </si>
  <si>
    <t>00001050201050000610</t>
  </si>
  <si>
    <t>720</t>
  </si>
  <si>
    <t>Уменьшение прочих остатков денежных средств бюджетов муниципальных районов</t>
  </si>
  <si>
    <t xml:space="preserve">  уменьшение остатков средств, всего 
  в том числе:</t>
  </si>
  <si>
    <t>00001050201050000510</t>
  </si>
  <si>
    <t>710</t>
  </si>
  <si>
    <t>Увеличение прочих остатков денежных средств бюджетов муниципальных районов</t>
  </si>
  <si>
    <t xml:space="preserve">  увеличение остатков средств, всего 
  в том числе:</t>
  </si>
  <si>
    <t>700</t>
  </si>
  <si>
    <t>Изменение остатков средств</t>
  </si>
  <si>
    <t>x</t>
  </si>
  <si>
    <t>620</t>
  </si>
  <si>
    <t xml:space="preserve">  источники внешнего финансирования 
  из них:</t>
  </si>
  <si>
    <t>520</t>
  </si>
  <si>
    <t xml:space="preserve">  в том числе:
  источники внутреннего финансирования
  из них:</t>
  </si>
  <si>
    <t>500</t>
  </si>
  <si>
    <t>Источники финансирования дефицита бюджетов - всего</t>
  </si>
  <si>
    <t>Исполнено</t>
  </si>
  <si>
    <t>Утвержденные бюджетные назначения</t>
  </si>
  <si>
    <t>Код источника финансирования по бюджетной классификации</t>
  </si>
  <si>
    <t>Код строки</t>
  </si>
  <si>
    <t>3. ИСТОЧНИКИ ФИНАНСИРОВАНИЯ ДЕФИЦИТА БЮДЖЕТА</t>
  </si>
  <si>
    <t xml:space="preserve">Утвержден постановлением администрации Красноармейского района Чувашской Республики от        №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</si>
</sst>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73"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Cyr"/>
      <family val="0"/>
    </font>
    <font>
      <sz val="9"/>
      <color indexed="8"/>
      <name val="Arial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8"/>
      <color indexed="8"/>
      <name val="Cambria"/>
      <family val="0"/>
    </font>
    <font>
      <b/>
      <sz val="8"/>
      <color indexed="8"/>
      <name val="Cambria"/>
      <family val="1"/>
    </font>
    <font>
      <sz val="11"/>
      <color indexed="8"/>
      <name val="Cambria"/>
      <family val="0"/>
    </font>
    <font>
      <b/>
      <sz val="11"/>
      <color indexed="8"/>
      <name val="Cambria"/>
      <family val="0"/>
    </font>
    <font>
      <sz val="7"/>
      <color indexed="8"/>
      <name val="Cambria"/>
      <family val="0"/>
    </font>
    <font>
      <b/>
      <sz val="12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mbria"/>
      <family val="0"/>
    </font>
    <font>
      <sz val="8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Cambria"/>
      <family val="0"/>
    </font>
    <font>
      <sz val="7"/>
      <color rgb="FF000000"/>
      <name val="Cambria"/>
      <family val="0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b/>
      <sz val="12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12"/>
      <color rgb="FF000000"/>
      <name val="Arial Cyr"/>
      <family val="0"/>
    </font>
    <font>
      <b/>
      <sz val="8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20" borderId="0">
      <alignment/>
      <protection/>
    </xf>
    <xf numFmtId="0" fontId="42" fillId="0" borderId="1">
      <alignment horizontal="center" vertical="center" wrapText="1"/>
      <protection/>
    </xf>
    <xf numFmtId="1" fontId="42" fillId="0" borderId="1">
      <alignment horizontal="center" vertical="top" shrinkToFit="1"/>
      <protection/>
    </xf>
    <xf numFmtId="0" fontId="42" fillId="0" borderId="0">
      <alignment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top" wrapText="1"/>
      <protection/>
    </xf>
    <xf numFmtId="1" fontId="42" fillId="0" borderId="1">
      <alignment horizontal="center" vertical="top" shrinkToFit="1"/>
      <protection/>
    </xf>
    <xf numFmtId="0" fontId="42" fillId="0" borderId="1">
      <alignment horizontal="center" vertical="center" wrapText="1"/>
      <protection/>
    </xf>
    <xf numFmtId="0" fontId="43" fillId="0" borderId="0">
      <alignment horizontal="left" vertical="center" wrapText="1"/>
      <protection/>
    </xf>
    <xf numFmtId="0" fontId="42" fillId="0" borderId="1">
      <alignment horizontal="center" vertical="center" wrapText="1"/>
      <protection/>
    </xf>
    <xf numFmtId="0" fontId="44" fillId="0" borderId="2">
      <alignment vertical="center"/>
      <protection/>
    </xf>
    <xf numFmtId="0" fontId="42" fillId="0" borderId="1">
      <alignment horizontal="center" vertical="center" wrapText="1"/>
      <protection/>
    </xf>
    <xf numFmtId="0" fontId="44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49" fontId="45" fillId="0" borderId="3">
      <alignment vertical="center" wrapText="1"/>
      <protection/>
    </xf>
    <xf numFmtId="0" fontId="42" fillId="0" borderId="1">
      <alignment horizontal="center" vertical="center" wrapText="1"/>
      <protection/>
    </xf>
    <xf numFmtId="49" fontId="46" fillId="0" borderId="4">
      <alignment horizontal="left" vertical="center" wrapText="1" indent="1"/>
      <protection/>
    </xf>
    <xf numFmtId="0" fontId="42" fillId="0" borderId="1">
      <alignment horizontal="center" vertical="center" wrapText="1"/>
      <protection/>
    </xf>
    <xf numFmtId="0" fontId="45" fillId="0" borderId="0">
      <alignment vertical="center"/>
      <protection/>
    </xf>
    <xf numFmtId="0" fontId="42" fillId="0" borderId="1">
      <alignment horizontal="center" vertical="center" wrapText="1"/>
      <protection/>
    </xf>
    <xf numFmtId="1" fontId="47" fillId="0" borderId="1">
      <alignment horizontal="left" vertical="top" shrinkToFit="1"/>
      <protection/>
    </xf>
    <xf numFmtId="0" fontId="42" fillId="0" borderId="1">
      <alignment horizontal="center" vertical="center" wrapText="1"/>
      <protection/>
    </xf>
    <xf numFmtId="1" fontId="47" fillId="0" borderId="5">
      <alignment horizontal="left" vertical="top" shrinkToFit="1"/>
      <protection/>
    </xf>
    <xf numFmtId="0" fontId="42" fillId="0" borderId="1">
      <alignment horizontal="center" vertical="center" wrapText="1"/>
      <protection/>
    </xf>
    <xf numFmtId="4" fontId="42" fillId="0" borderId="1">
      <alignment horizontal="right" vertical="top" shrinkToFit="1"/>
      <protection/>
    </xf>
    <xf numFmtId="0" fontId="42" fillId="0" borderId="1">
      <alignment horizontal="center" vertical="center" wrapText="1"/>
      <protection/>
    </xf>
    <xf numFmtId="4" fontId="47" fillId="21" borderId="1">
      <alignment horizontal="right" vertical="top" shrinkToFit="1"/>
      <protection/>
    </xf>
    <xf numFmtId="0" fontId="47" fillId="0" borderId="1">
      <alignment horizontal="left"/>
      <protection/>
    </xf>
    <xf numFmtId="0" fontId="44" fillId="0" borderId="6">
      <alignment horizontal="center" vertical="center" wrapText="1"/>
      <protection/>
    </xf>
    <xf numFmtId="0" fontId="42" fillId="0" borderId="0">
      <alignment horizontal="left" wrapText="1"/>
      <protection/>
    </xf>
    <xf numFmtId="0" fontId="42" fillId="0" borderId="1">
      <alignment horizontal="center" vertical="center" wrapText="1"/>
      <protection/>
    </xf>
    <xf numFmtId="49" fontId="45" fillId="0" borderId="7">
      <alignment horizontal="center" vertical="center" shrinkToFit="1"/>
      <protection/>
    </xf>
    <xf numFmtId="0" fontId="42" fillId="0" borderId="8">
      <alignment horizontal="center" vertical="center" wrapText="1"/>
      <protection/>
    </xf>
    <xf numFmtId="49" fontId="46" fillId="0" borderId="9">
      <alignment horizontal="center" vertical="center" shrinkToFit="1"/>
      <protection/>
    </xf>
    <xf numFmtId="10" fontId="42" fillId="0" borderId="1">
      <alignment horizontal="center" vertical="top" shrinkToFit="1"/>
      <protection/>
    </xf>
    <xf numFmtId="4" fontId="47" fillId="22" borderId="1">
      <alignment horizontal="right" vertical="top" shrinkToFit="1"/>
      <protection/>
    </xf>
    <xf numFmtId="0" fontId="45" fillId="0" borderId="10">
      <alignment vertical="center"/>
      <protection/>
    </xf>
    <xf numFmtId="10" fontId="47" fillId="21" borderId="1">
      <alignment horizontal="center" vertical="top" shrinkToFit="1"/>
      <protection/>
    </xf>
    <xf numFmtId="0" fontId="42" fillId="0" borderId="0">
      <alignment wrapText="1"/>
      <protection/>
    </xf>
    <xf numFmtId="0" fontId="48" fillId="0" borderId="0">
      <alignment horizontal="center" wrapText="1"/>
      <protection/>
    </xf>
    <xf numFmtId="0" fontId="42" fillId="0" borderId="1">
      <alignment horizontal="center" vertical="center" wrapText="1"/>
      <protection/>
    </xf>
    <xf numFmtId="0" fontId="48" fillId="0" borderId="0">
      <alignment horizontal="center"/>
      <protection/>
    </xf>
    <xf numFmtId="0" fontId="42" fillId="0" borderId="1">
      <alignment horizontal="center" vertical="center" wrapText="1"/>
      <protection/>
    </xf>
    <xf numFmtId="1" fontId="45" fillId="0" borderId="1">
      <alignment horizontal="center" vertical="center" shrinkToFit="1"/>
      <protection/>
    </xf>
    <xf numFmtId="0" fontId="42" fillId="0" borderId="0">
      <alignment horizontal="right"/>
      <protection/>
    </xf>
    <xf numFmtId="0" fontId="42" fillId="0" borderId="1">
      <alignment horizontal="center" vertical="center" wrapText="1"/>
      <protection/>
    </xf>
    <xf numFmtId="1" fontId="46" fillId="0" borderId="11">
      <alignment horizontal="center" vertical="center" shrinkToFit="1"/>
      <protection/>
    </xf>
    <xf numFmtId="0" fontId="42" fillId="20" borderId="0">
      <alignment horizontal="left"/>
      <protection/>
    </xf>
    <xf numFmtId="0" fontId="42" fillId="0" borderId="1">
      <alignment horizontal="center" vertical="center" wrapText="1"/>
      <protection/>
    </xf>
    <xf numFmtId="0" fontId="42" fillId="0" borderId="1">
      <alignment horizontal="left" vertical="top" wrapText="1"/>
      <protection/>
    </xf>
    <xf numFmtId="0" fontId="42" fillId="0" borderId="1">
      <alignment horizontal="center" vertical="center" wrapText="1"/>
      <protection/>
    </xf>
    <xf numFmtId="49" fontId="42" fillId="0" borderId="1">
      <alignment horizontal="center" vertical="top" shrinkToFit="1"/>
      <protection/>
    </xf>
    <xf numFmtId="0" fontId="42" fillId="0" borderId="1">
      <alignment horizontal="center" vertical="center" wrapText="1"/>
      <protection/>
    </xf>
    <xf numFmtId="4" fontId="47" fillId="23" borderId="1">
      <alignment horizontal="right" vertical="top" shrinkToFit="1"/>
      <protection/>
    </xf>
    <xf numFmtId="0" fontId="42" fillId="0" borderId="1">
      <alignment horizontal="center" vertical="center" wrapText="1"/>
      <protection/>
    </xf>
    <xf numFmtId="49" fontId="44" fillId="0" borderId="1">
      <alignment horizontal="center" vertical="center" wrapText="1"/>
      <protection/>
    </xf>
    <xf numFmtId="10" fontId="47" fillId="23" borderId="1">
      <alignment horizontal="center" vertical="top" shrinkToFit="1"/>
      <protection/>
    </xf>
    <xf numFmtId="0" fontId="42" fillId="0" borderId="1">
      <alignment horizontal="center" vertical="center" wrapText="1"/>
      <protection/>
    </xf>
    <xf numFmtId="4" fontId="45" fillId="0" borderId="1">
      <alignment horizontal="right" vertical="center" shrinkToFit="1"/>
      <protection/>
    </xf>
    <xf numFmtId="0" fontId="42" fillId="0" borderId="1">
      <alignment horizontal="center" vertical="center" wrapText="1"/>
      <protection/>
    </xf>
    <xf numFmtId="4" fontId="46" fillId="0" borderId="11">
      <alignment horizontal="right" vertical="center" shrinkToFit="1"/>
      <protection/>
    </xf>
    <xf numFmtId="0" fontId="42" fillId="0" borderId="1">
      <alignment horizontal="center" vertical="center" wrapText="1"/>
      <protection/>
    </xf>
    <xf numFmtId="0" fontId="42" fillId="0" borderId="1">
      <alignment horizontal="center" vertical="center" wrapText="1"/>
      <protection/>
    </xf>
    <xf numFmtId="0" fontId="42" fillId="0" borderId="0">
      <alignment horizontal="left" wrapText="1"/>
      <protection/>
    </xf>
    <xf numFmtId="10" fontId="42" fillId="0" borderId="1">
      <alignment horizontal="right" vertical="top" shrinkToFit="1"/>
      <protection/>
    </xf>
    <xf numFmtId="0" fontId="45" fillId="0" borderId="0">
      <alignment horizontal="left" vertical="center" wrapText="1"/>
      <protection/>
    </xf>
    <xf numFmtId="10" fontId="47" fillId="22" borderId="1">
      <alignment horizontal="right" vertical="top" shrinkToFit="1"/>
      <protection/>
    </xf>
    <xf numFmtId="0" fontId="48" fillId="0" borderId="0">
      <alignment horizontal="center" wrapText="1"/>
      <protection/>
    </xf>
    <xf numFmtId="0" fontId="49" fillId="0" borderId="2">
      <alignment vertical="center"/>
      <protection/>
    </xf>
    <xf numFmtId="0" fontId="48" fillId="0" borderId="0">
      <alignment horizontal="center"/>
      <protection/>
    </xf>
    <xf numFmtId="0" fontId="45" fillId="0" borderId="0">
      <alignment vertical="center" wrapText="1"/>
      <protection/>
    </xf>
    <xf numFmtId="0" fontId="42" fillId="0" borderId="0">
      <alignment horizontal="right"/>
      <protection/>
    </xf>
    <xf numFmtId="0" fontId="42" fillId="0" borderId="0">
      <alignment vertical="top"/>
      <protection/>
    </xf>
    <xf numFmtId="0" fontId="47" fillId="0" borderId="1">
      <alignment vertical="top" wrapText="1"/>
      <protection/>
    </xf>
    <xf numFmtId="0" fontId="42" fillId="20" borderId="0">
      <alignment horizontal="center"/>
      <protection/>
    </xf>
    <xf numFmtId="0" fontId="42" fillId="20" borderId="0">
      <alignment horizontal="left"/>
      <protection/>
    </xf>
    <xf numFmtId="4" fontId="47" fillId="23" borderId="1">
      <alignment horizontal="right" vertical="top" shrinkToFit="1"/>
      <protection/>
    </xf>
    <xf numFmtId="10" fontId="47" fillId="23" borderId="1">
      <alignment horizontal="right" vertical="top" shrinkToFit="1"/>
      <protection/>
    </xf>
    <xf numFmtId="0" fontId="50" fillId="0" borderId="0">
      <alignment horizontal="center" vertical="center" wrapText="1"/>
      <protection/>
    </xf>
    <xf numFmtId="0" fontId="45" fillId="0" borderId="6">
      <alignment horizontal="center" vertical="center"/>
      <protection/>
    </xf>
    <xf numFmtId="49" fontId="44" fillId="0" borderId="12">
      <alignment horizontal="center" vertical="center"/>
      <protection/>
    </xf>
    <xf numFmtId="0" fontId="44" fillId="0" borderId="13">
      <alignment horizontal="center" vertical="center" shrinkToFit="1"/>
      <protection/>
    </xf>
    <xf numFmtId="1" fontId="45" fillId="0" borderId="13">
      <alignment horizontal="center" vertical="center" shrinkToFit="1"/>
      <protection/>
    </xf>
    <xf numFmtId="0" fontId="45" fillId="0" borderId="13">
      <alignment vertical="center"/>
      <protection/>
    </xf>
    <xf numFmtId="49" fontId="45" fillId="0" borderId="13">
      <alignment horizontal="center" vertical="center"/>
      <protection/>
    </xf>
    <xf numFmtId="49" fontId="45" fillId="0" borderId="14">
      <alignment horizontal="center" vertical="center"/>
      <protection/>
    </xf>
    <xf numFmtId="0" fontId="49" fillId="0" borderId="10">
      <alignment vertical="center"/>
      <protection/>
    </xf>
    <xf numFmtId="4" fontId="45" fillId="0" borderId="3">
      <alignment horizontal="right" vertical="center" shrinkToFit="1"/>
      <protection/>
    </xf>
    <xf numFmtId="4" fontId="46" fillId="0" borderId="15">
      <alignment horizontal="right" vertical="center" shrinkToFit="1"/>
      <protection/>
    </xf>
    <xf numFmtId="0" fontId="45" fillId="0" borderId="0">
      <alignment/>
      <protection/>
    </xf>
    <xf numFmtId="0" fontId="44" fillId="0" borderId="7">
      <alignment horizontal="center" vertical="center" wrapText="1"/>
      <protection/>
    </xf>
    <xf numFmtId="0" fontId="51" fillId="0" borderId="0">
      <alignment/>
      <protection/>
    </xf>
    <xf numFmtId="0" fontId="51" fillId="20" borderId="0">
      <alignment/>
      <protection/>
    </xf>
    <xf numFmtId="0" fontId="52" fillId="20" borderId="0">
      <alignment/>
      <protection/>
    </xf>
    <xf numFmtId="0" fontId="52" fillId="0" borderId="0">
      <alignment/>
      <protection/>
    </xf>
    <xf numFmtId="1" fontId="45" fillId="0" borderId="7">
      <alignment horizontal="center" vertical="center" shrinkToFit="1"/>
      <protection/>
    </xf>
    <xf numFmtId="0" fontId="46" fillId="0" borderId="7">
      <alignment horizontal="center" vertical="center" shrinkToFit="1"/>
      <protection/>
    </xf>
    <xf numFmtId="4" fontId="46" fillId="0" borderId="1">
      <alignment horizontal="right" vertical="center" shrinkToFit="1"/>
      <protection/>
    </xf>
    <xf numFmtId="0" fontId="53" fillId="0" borderId="0">
      <alignment vertical="center" wrapText="1"/>
      <protection/>
    </xf>
    <xf numFmtId="4" fontId="46" fillId="0" borderId="3">
      <alignment horizontal="right" vertical="center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16" applyNumberFormat="0" applyAlignment="0" applyProtection="0"/>
    <xf numFmtId="0" fontId="55" fillId="31" borderId="17" applyNumberFormat="0" applyAlignment="0" applyProtection="0"/>
    <xf numFmtId="0" fontId="56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1" fillId="32" borderId="22" applyNumberFormat="0" applyAlignment="0" applyProtection="0"/>
    <xf numFmtId="0" fontId="6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2" borderId="23" applyNumberFormat="0" applyFont="0" applyAlignment="0" applyProtection="0"/>
    <xf numFmtId="9" fontId="0" fillId="0" borderId="0" applyFont="0" applyFill="0" applyBorder="0" applyAlignment="0" applyProtection="0"/>
    <xf numFmtId="0" fontId="66" fillId="0" borderId="2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42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1" fontId="42" fillId="36" borderId="1" xfId="40" applyNumberFormat="1" applyFont="1" applyFill="1" applyProtection="1">
      <alignment horizontal="center" vertical="top" shrinkToFit="1"/>
      <protection/>
    </xf>
    <xf numFmtId="0" fontId="42" fillId="36" borderId="1" xfId="88" applyNumberFormat="1" applyFont="1" applyFill="1" applyProtection="1">
      <alignment horizontal="left" vertical="top" wrapText="1"/>
      <protection/>
    </xf>
    <xf numFmtId="49" fontId="42" fillId="36" borderId="1" xfId="90" applyNumberFormat="1" applyFont="1" applyFill="1" applyProtection="1">
      <alignment horizontal="center" vertical="top" shrinkToFit="1"/>
      <protection/>
    </xf>
    <xf numFmtId="4" fontId="42" fillId="36" borderId="1" xfId="92" applyNumberFormat="1" applyFont="1" applyFill="1" applyProtection="1">
      <alignment horizontal="right" vertical="top" shrinkToFit="1"/>
      <protection/>
    </xf>
    <xf numFmtId="10" fontId="42" fillId="36" borderId="1" xfId="95" applyNumberFormat="1" applyFont="1" applyFill="1" applyProtection="1">
      <alignment horizontal="center" vertical="top" shrinkToFit="1"/>
      <protection/>
    </xf>
    <xf numFmtId="10" fontId="42" fillId="36" borderId="25" xfId="95" applyNumberFormat="1" applyFont="1" applyFill="1" applyBorder="1" applyProtection="1">
      <alignment horizontal="center" vertical="top" shrinkToFit="1"/>
      <protection/>
    </xf>
    <xf numFmtId="1" fontId="47" fillId="36" borderId="1" xfId="40" applyNumberFormat="1" applyFont="1" applyFill="1" applyProtection="1">
      <alignment horizontal="center" vertical="top" shrinkToFit="1"/>
      <protection/>
    </xf>
    <xf numFmtId="0" fontId="47" fillId="36" borderId="1" xfId="88" applyNumberFormat="1" applyFont="1" applyFill="1" applyProtection="1">
      <alignment horizontal="left" vertical="top" wrapText="1"/>
      <protection/>
    </xf>
    <xf numFmtId="49" fontId="47" fillId="36" borderId="1" xfId="90" applyNumberFormat="1" applyFont="1" applyFill="1" applyProtection="1">
      <alignment horizontal="center" vertical="top" shrinkToFit="1"/>
      <protection/>
    </xf>
    <xf numFmtId="4" fontId="47" fillId="36" borderId="1" xfId="92" applyNumberFormat="1" applyFont="1" applyFill="1" applyProtection="1">
      <alignment horizontal="right" vertical="top" shrinkToFit="1"/>
      <protection/>
    </xf>
    <xf numFmtId="10" fontId="47" fillId="36" borderId="1" xfId="95" applyNumberFormat="1" applyFont="1" applyFill="1" applyProtection="1">
      <alignment horizontal="center" vertical="top" shrinkToFit="1"/>
      <protection/>
    </xf>
    <xf numFmtId="10" fontId="47" fillId="36" borderId="25" xfId="95" applyNumberFormat="1" applyFont="1" applyFill="1" applyBorder="1" applyProtection="1">
      <alignment horizontal="center" vertical="top" shrinkToFit="1"/>
      <protection/>
    </xf>
    <xf numFmtId="0" fontId="26" fillId="36" borderId="0" xfId="0" applyFont="1" applyFill="1" applyAlignment="1" applyProtection="1">
      <alignment/>
      <protection locked="0"/>
    </xf>
    <xf numFmtId="0" fontId="69" fillId="36" borderId="8" xfId="71" applyNumberFormat="1" applyFont="1" applyFill="1" applyProtection="1">
      <alignment horizontal="center" vertical="center" wrapText="1"/>
      <protection/>
    </xf>
    <xf numFmtId="0" fontId="69" fillId="36" borderId="25" xfId="56" applyNumberFormat="1" applyFont="1" applyFill="1" applyBorder="1" applyProtection="1">
      <alignment horizontal="center" vertical="center" wrapText="1"/>
      <protection/>
    </xf>
    <xf numFmtId="0" fontId="51" fillId="36" borderId="0" xfId="41" applyNumberFormat="1" applyFont="1" applyFill="1" applyAlignment="1" applyProtection="1">
      <alignment horizontal="right" vertical="top"/>
      <protection/>
    </xf>
    <xf numFmtId="10" fontId="51" fillId="36" borderId="26" xfId="41" applyNumberFormat="1" applyFont="1" applyFill="1" applyBorder="1" applyAlignment="1" applyProtection="1">
      <alignment horizontal="right" vertical="top"/>
      <protection/>
    </xf>
    <xf numFmtId="0" fontId="2" fillId="36" borderId="0" xfId="0" applyFont="1" applyFill="1" applyAlignment="1" applyProtection="1">
      <alignment horizontal="right" vertical="top"/>
      <protection locked="0"/>
    </xf>
    <xf numFmtId="10" fontId="70" fillId="36" borderId="26" xfId="41" applyNumberFormat="1" applyFont="1" applyFill="1" applyBorder="1" applyAlignment="1" applyProtection="1">
      <alignment horizontal="right" vertical="top"/>
      <protection/>
    </xf>
    <xf numFmtId="1" fontId="47" fillId="36" borderId="5" xfId="61" applyNumberFormat="1" applyFont="1" applyFill="1" applyProtection="1">
      <alignment horizontal="left" vertical="top" shrinkToFit="1"/>
      <protection/>
    </xf>
    <xf numFmtId="4" fontId="47" fillId="36" borderId="1" xfId="65" applyNumberFormat="1" applyFont="1" applyFill="1" applyProtection="1">
      <alignment horizontal="right" vertical="top" shrinkToFit="1"/>
      <protection/>
    </xf>
    <xf numFmtId="10" fontId="47" fillId="36" borderId="1" xfId="76" applyNumberFormat="1" applyFont="1" applyFill="1" applyProtection="1">
      <alignment horizontal="center" vertical="top" shrinkToFit="1"/>
      <protection/>
    </xf>
    <xf numFmtId="10" fontId="47" fillId="36" borderId="25" xfId="76" applyNumberFormat="1" applyFont="1" applyFill="1" applyBorder="1" applyProtection="1">
      <alignment horizontal="center" vertical="top" shrinkToFit="1"/>
      <protection/>
    </xf>
    <xf numFmtId="0" fontId="2" fillId="36" borderId="0" xfId="0" applyFont="1" applyFill="1" applyAlignment="1" applyProtection="1">
      <alignment vertical="top"/>
      <protection locked="0"/>
    </xf>
    <xf numFmtId="10" fontId="5" fillId="36" borderId="26" xfId="0" applyNumberFormat="1" applyFont="1" applyFill="1" applyBorder="1" applyAlignment="1" applyProtection="1">
      <alignment vertical="top"/>
      <protection locked="0"/>
    </xf>
    <xf numFmtId="49" fontId="42" fillId="36" borderId="1" xfId="40" applyNumberFormat="1" applyFont="1" applyFill="1" applyProtection="1">
      <alignment horizontal="center" vertical="top" shrinkToFit="1"/>
      <protection/>
    </xf>
    <xf numFmtId="10" fontId="6" fillId="36" borderId="26" xfId="0" applyNumberFormat="1" applyFont="1" applyFill="1" applyBorder="1" applyAlignment="1" applyProtection="1">
      <alignment vertical="top"/>
      <protection locked="0"/>
    </xf>
    <xf numFmtId="0" fontId="42" fillId="36" borderId="1" xfId="88" applyNumberFormat="1" applyFont="1" applyFill="1" applyProtection="1">
      <alignment horizontal="left" vertical="top" wrapText="1"/>
      <protection/>
    </xf>
    <xf numFmtId="49" fontId="47" fillId="36" borderId="1" xfId="40" applyNumberFormat="1" applyFont="1" applyFill="1" applyProtection="1">
      <alignment horizontal="center" vertical="top" shrinkToFit="1"/>
      <protection/>
    </xf>
    <xf numFmtId="4" fontId="4" fillId="36" borderId="26" xfId="0" applyNumberFormat="1" applyFont="1" applyFill="1" applyBorder="1" applyAlignment="1" applyProtection="1">
      <alignment vertical="top"/>
      <protection locked="0"/>
    </xf>
    <xf numFmtId="0" fontId="69" fillId="36" borderId="1" xfId="56" applyNumberFormat="1" applyFont="1" applyFill="1" applyProtection="1">
      <alignment horizontal="center" vertical="center" wrapText="1"/>
      <protection/>
    </xf>
    <xf numFmtId="0" fontId="42" fillId="36" borderId="0" xfId="68" applyNumberFormat="1" applyFont="1" applyFill="1" applyProtection="1">
      <alignment horizontal="left" wrapText="1"/>
      <protection/>
    </xf>
    <xf numFmtId="4" fontId="3" fillId="36" borderId="0" xfId="0" applyNumberFormat="1" applyFont="1" applyFill="1" applyAlignment="1" applyProtection="1">
      <alignment vertical="top"/>
      <protection locked="0"/>
    </xf>
    <xf numFmtId="4" fontId="69" fillId="36" borderId="1" xfId="92" applyNumberFormat="1" applyFont="1" applyFill="1" applyAlignment="1" applyProtection="1">
      <alignment horizontal="right" vertical="top" shrinkToFit="1"/>
      <protection/>
    </xf>
    <xf numFmtId="4" fontId="3" fillId="36" borderId="26" xfId="0" applyNumberFormat="1" applyFont="1" applyFill="1" applyBorder="1" applyAlignment="1" applyProtection="1">
      <alignment vertical="top"/>
      <protection locked="0"/>
    </xf>
    <xf numFmtId="0" fontId="42" fillId="36" borderId="0" xfId="68" applyNumberFormat="1" applyFont="1" applyFill="1" applyProtection="1">
      <alignment horizontal="left" wrapText="1"/>
      <protection/>
    </xf>
    <xf numFmtId="0" fontId="42" fillId="36" borderId="0" xfId="68" applyFont="1" applyFill="1">
      <alignment horizontal="left" wrapText="1"/>
      <protection/>
    </xf>
    <xf numFmtId="0" fontId="42" fillId="36" borderId="0" xfId="68" applyNumberFormat="1" applyFont="1" applyFill="1" applyProtection="1">
      <alignment horizontal="left" wrapText="1"/>
      <protection/>
    </xf>
    <xf numFmtId="0" fontId="42" fillId="36" borderId="0" xfId="68" applyFont="1" applyFill="1">
      <alignment horizontal="left" wrapText="1"/>
      <protection/>
    </xf>
    <xf numFmtId="1" fontId="47" fillId="36" borderId="1" xfId="59" applyNumberFormat="1" applyFont="1" applyFill="1" applyProtection="1">
      <alignment horizontal="left" vertical="top" shrinkToFit="1"/>
      <protection/>
    </xf>
    <xf numFmtId="1" fontId="47" fillId="36" borderId="1" xfId="59" applyFont="1" applyFill="1">
      <alignment horizontal="left" vertical="top" shrinkToFit="1"/>
      <protection/>
    </xf>
    <xf numFmtId="0" fontId="69" fillId="36" borderId="1" xfId="58" applyNumberFormat="1" applyFont="1" applyFill="1" applyProtection="1">
      <alignment horizontal="center" vertical="center" wrapText="1"/>
      <protection/>
    </xf>
    <xf numFmtId="0" fontId="69" fillId="36" borderId="1" xfId="58" applyFont="1" applyFill="1">
      <alignment horizontal="center" vertical="center" wrapText="1"/>
      <protection/>
    </xf>
    <xf numFmtId="0" fontId="42" fillId="36" borderId="1" xfId="39" applyNumberFormat="1" applyFont="1" applyFill="1" applyProtection="1">
      <alignment horizontal="center" vertical="center" wrapText="1"/>
      <protection/>
    </xf>
    <xf numFmtId="0" fontId="42" fillId="36" borderId="1" xfId="39" applyFont="1" applyFill="1">
      <alignment horizontal="center" vertical="center" wrapText="1"/>
      <protection/>
    </xf>
    <xf numFmtId="0" fontId="69" fillId="36" borderId="1" xfId="42" applyNumberFormat="1" applyFont="1" applyFill="1" applyProtection="1">
      <alignment horizontal="center" vertical="center" wrapText="1"/>
      <protection/>
    </xf>
    <xf numFmtId="0" fontId="69" fillId="36" borderId="1" xfId="42" applyFont="1" applyFill="1">
      <alignment horizontal="center" vertical="center" wrapText="1"/>
      <protection/>
    </xf>
    <xf numFmtId="0" fontId="69" fillId="36" borderId="1" xfId="45" applyNumberFormat="1" applyFont="1" applyFill="1" applyProtection="1">
      <alignment horizontal="center" vertical="center" wrapText="1"/>
      <protection/>
    </xf>
    <xf numFmtId="0" fontId="69" fillId="36" borderId="1" xfId="45" applyFont="1" applyFill="1">
      <alignment horizontal="center" vertical="center" wrapText="1"/>
      <protection/>
    </xf>
    <xf numFmtId="0" fontId="69" fillId="36" borderId="1" xfId="47" applyNumberFormat="1" applyFont="1" applyFill="1" applyProtection="1">
      <alignment horizontal="center" vertical="center" wrapText="1"/>
      <protection/>
    </xf>
    <xf numFmtId="0" fontId="69" fillId="36" borderId="1" xfId="47" applyFont="1" applyFill="1">
      <alignment horizontal="center" vertical="center" wrapText="1"/>
      <protection/>
    </xf>
    <xf numFmtId="0" fontId="69" fillId="36" borderId="1" xfId="49" applyNumberFormat="1" applyFont="1" applyFill="1" applyProtection="1">
      <alignment horizontal="center" vertical="center" wrapText="1"/>
      <protection/>
    </xf>
    <xf numFmtId="0" fontId="69" fillId="36" borderId="1" xfId="49" applyFont="1" applyFill="1">
      <alignment horizontal="center" vertical="center" wrapText="1"/>
      <protection/>
    </xf>
    <xf numFmtId="0" fontId="69" fillId="36" borderId="1" xfId="51" applyNumberFormat="1" applyFont="1" applyFill="1" applyProtection="1">
      <alignment horizontal="center" vertical="center" wrapText="1"/>
      <protection/>
    </xf>
    <xf numFmtId="0" fontId="69" fillId="36" borderId="1" xfId="51" applyFont="1" applyFill="1">
      <alignment horizontal="center" vertical="center" wrapText="1"/>
      <protection/>
    </xf>
    <xf numFmtId="0" fontId="69" fillId="36" borderId="1" xfId="52" applyNumberFormat="1" applyFont="1" applyFill="1" applyProtection="1">
      <alignment horizontal="center" vertical="center" wrapText="1"/>
      <protection/>
    </xf>
    <xf numFmtId="0" fontId="69" fillId="36" borderId="1" xfId="52" applyFont="1" applyFill="1">
      <alignment horizontal="center" vertical="center" wrapText="1"/>
      <protection/>
    </xf>
    <xf numFmtId="0" fontId="69" fillId="36" borderId="1" xfId="56" applyNumberFormat="1" applyFont="1" applyFill="1" applyProtection="1">
      <alignment horizontal="center" vertical="center" wrapText="1"/>
      <protection/>
    </xf>
    <xf numFmtId="0" fontId="69" fillId="36" borderId="1" xfId="56" applyFont="1" applyFill="1">
      <alignment horizontal="center" vertical="center" wrapText="1"/>
      <protection/>
    </xf>
    <xf numFmtId="0" fontId="69" fillId="36" borderId="27" xfId="58" applyNumberFormat="1" applyFont="1" applyFill="1" applyBorder="1" applyAlignment="1" applyProtection="1">
      <alignment horizontal="center" vertical="center" wrapText="1"/>
      <protection/>
    </xf>
    <xf numFmtId="0" fontId="69" fillId="36" borderId="28" xfId="58" applyNumberFormat="1" applyFont="1" applyFill="1" applyBorder="1" applyAlignment="1" applyProtection="1">
      <alignment horizontal="center" vertical="center" wrapText="1"/>
      <protection/>
    </xf>
    <xf numFmtId="0" fontId="69" fillId="36" borderId="29" xfId="58" applyNumberFormat="1" applyFont="1" applyFill="1" applyBorder="1" applyAlignment="1" applyProtection="1">
      <alignment horizontal="center" vertical="center" wrapText="1"/>
      <protection/>
    </xf>
    <xf numFmtId="0" fontId="69" fillId="36" borderId="30" xfId="58" applyNumberFormat="1" applyFont="1" applyFill="1" applyBorder="1" applyAlignment="1" applyProtection="1">
      <alignment horizontal="center" vertical="center" wrapText="1"/>
      <protection/>
    </xf>
    <xf numFmtId="0" fontId="69" fillId="36" borderId="2" xfId="58" applyNumberFormat="1" applyFont="1" applyFill="1" applyBorder="1" applyAlignment="1" applyProtection="1">
      <alignment horizontal="center" vertical="center" wrapText="1"/>
      <protection/>
    </xf>
    <xf numFmtId="0" fontId="69" fillId="36" borderId="31" xfId="58" applyNumberFormat="1" applyFont="1" applyFill="1" applyBorder="1" applyAlignment="1" applyProtection="1">
      <alignment horizontal="center" vertical="center" wrapText="1"/>
      <protection/>
    </xf>
    <xf numFmtId="0" fontId="69" fillId="36" borderId="25" xfId="58" applyFont="1" applyFill="1" applyBorder="1">
      <alignment horizontal="center" vertical="center" wrapText="1"/>
      <protection/>
    </xf>
    <xf numFmtId="0" fontId="42" fillId="36" borderId="0" xfId="83" applyNumberFormat="1" applyFont="1" applyFill="1" applyProtection="1">
      <alignment horizontal="right"/>
      <protection/>
    </xf>
    <xf numFmtId="0" fontId="42" fillId="36" borderId="0" xfId="83" applyFont="1" applyFill="1">
      <alignment horizontal="right"/>
      <protection/>
    </xf>
    <xf numFmtId="0" fontId="69" fillId="36" borderId="1" xfId="54" applyNumberFormat="1" applyFont="1" applyFill="1" applyProtection="1">
      <alignment horizontal="center" vertical="center" wrapText="1"/>
      <protection/>
    </xf>
    <xf numFmtId="0" fontId="69" fillId="36" borderId="1" xfId="54" applyFont="1" applyFill="1">
      <alignment horizontal="center" vertical="center" wrapText="1"/>
      <protection/>
    </xf>
    <xf numFmtId="0" fontId="69" fillId="36" borderId="32" xfId="41" applyNumberFormat="1" applyFont="1" applyFill="1" applyBorder="1" applyAlignment="1" applyProtection="1">
      <alignment horizontal="center" vertical="center" wrapText="1"/>
      <protection/>
    </xf>
    <xf numFmtId="0" fontId="69" fillId="36" borderId="33" xfId="41" applyNumberFormat="1" applyFont="1" applyFill="1" applyBorder="1" applyAlignment="1" applyProtection="1">
      <alignment horizontal="center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 locked="0"/>
    </xf>
    <xf numFmtId="0" fontId="48" fillId="36" borderId="0" xfId="78" applyNumberFormat="1" applyFont="1" applyFill="1" applyAlignment="1" applyProtection="1">
      <alignment horizontal="center" wrapText="1"/>
      <protection/>
    </xf>
    <xf numFmtId="0" fontId="48" fillId="36" borderId="0" xfId="8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42" fillId="0" borderId="0" xfId="41" applyNumberFormat="1" applyFont="1" applyFill="1" applyProtection="1">
      <alignment/>
      <protection/>
    </xf>
    <xf numFmtId="0" fontId="42" fillId="36" borderId="0" xfId="102" applyNumberFormat="1" applyFont="1" applyFill="1" applyProtection="1">
      <alignment horizontal="left" wrapText="1"/>
      <protection/>
    </xf>
    <xf numFmtId="0" fontId="42" fillId="0" borderId="0" xfId="102" applyFont="1" applyFill="1">
      <alignment horizontal="left" wrapText="1"/>
      <protection/>
    </xf>
    <xf numFmtId="0" fontId="42" fillId="0" borderId="0" xfId="102" applyNumberFormat="1" applyFont="1" applyFill="1" applyProtection="1">
      <alignment horizontal="left" wrapText="1"/>
      <protection/>
    </xf>
    <xf numFmtId="10" fontId="69" fillId="36" borderId="1" xfId="115" applyNumberFormat="1" applyFont="1" applyFill="1" applyProtection="1">
      <alignment horizontal="right" vertical="top" shrinkToFit="1"/>
      <protection/>
    </xf>
    <xf numFmtId="4" fontId="69" fillId="36" borderId="1" xfId="74" applyNumberFormat="1" applyFont="1" applyFill="1" applyProtection="1">
      <alignment horizontal="right" vertical="top" shrinkToFit="1"/>
      <protection/>
    </xf>
    <xf numFmtId="10" fontId="69" fillId="36" borderId="1" xfId="105" applyNumberFormat="1" applyFont="1" applyFill="1" applyProtection="1">
      <alignment horizontal="right" vertical="top" shrinkToFit="1"/>
      <protection/>
    </xf>
    <xf numFmtId="10" fontId="47" fillId="36" borderId="1" xfId="116" applyNumberFormat="1" applyFont="1" applyFill="1" applyProtection="1">
      <alignment horizontal="right" vertical="top" shrinkToFit="1"/>
      <protection/>
    </xf>
    <xf numFmtId="4" fontId="69" fillId="0" borderId="1" xfId="74" applyNumberFormat="1" applyFont="1" applyFill="1" applyProtection="1">
      <alignment horizontal="right" vertical="top" shrinkToFit="1"/>
      <protection/>
    </xf>
    <xf numFmtId="0" fontId="69" fillId="0" borderId="1" xfId="66" applyFont="1" applyFill="1">
      <alignment horizontal="left"/>
      <protection/>
    </xf>
    <xf numFmtId="0" fontId="69" fillId="0" borderId="1" xfId="66" applyNumberFormat="1" applyFont="1" applyFill="1" applyProtection="1">
      <alignment horizontal="left"/>
      <protection/>
    </xf>
    <xf numFmtId="10" fontId="42" fillId="36" borderId="1" xfId="115" applyNumberFormat="1" applyFont="1" applyFill="1" applyProtection="1">
      <alignment horizontal="right" vertical="top" shrinkToFit="1"/>
      <protection/>
    </xf>
    <xf numFmtId="4" fontId="42" fillId="36" borderId="1" xfId="115" applyNumberFormat="1" applyFont="1" applyFill="1" applyProtection="1">
      <alignment horizontal="right" vertical="top" shrinkToFit="1"/>
      <protection/>
    </xf>
    <xf numFmtId="10" fontId="42" fillId="36" borderId="1" xfId="116" applyNumberFormat="1" applyFont="1" applyFill="1" applyProtection="1">
      <alignment horizontal="right" vertical="top" shrinkToFit="1"/>
      <protection/>
    </xf>
    <xf numFmtId="10" fontId="42" fillId="36" borderId="1" xfId="116" applyNumberFormat="1" applyFont="1" applyFill="1" applyProtection="1">
      <alignment horizontal="right" vertical="top" shrinkToFit="1"/>
      <protection/>
    </xf>
    <xf numFmtId="4" fontId="42" fillId="0" borderId="1" xfId="115" applyNumberFormat="1" applyFont="1" applyFill="1" applyProtection="1">
      <alignment horizontal="right" vertical="top" shrinkToFit="1"/>
      <protection/>
    </xf>
    <xf numFmtId="1" fontId="42" fillId="0" borderId="1" xfId="44" applyNumberFormat="1" applyFont="1" applyFill="1" applyProtection="1">
      <alignment horizontal="center" vertical="top" shrinkToFit="1"/>
      <protection/>
    </xf>
    <xf numFmtId="0" fontId="42" fillId="0" borderId="1" xfId="112" applyNumberFormat="1" applyFont="1" applyFill="1" applyProtection="1">
      <alignment vertical="top" wrapText="1"/>
      <protection/>
    </xf>
    <xf numFmtId="4" fontId="69" fillId="36" borderId="1" xfId="115" applyNumberFormat="1" applyFont="1" applyFill="1" applyProtection="1">
      <alignment horizontal="right" vertical="top" shrinkToFit="1"/>
      <protection/>
    </xf>
    <xf numFmtId="10" fontId="69" fillId="36" borderId="1" xfId="116" applyNumberFormat="1" applyFont="1" applyFill="1" applyProtection="1">
      <alignment horizontal="right" vertical="top" shrinkToFit="1"/>
      <protection/>
    </xf>
    <xf numFmtId="4" fontId="69" fillId="0" borderId="1" xfId="115" applyNumberFormat="1" applyFont="1" applyFill="1" applyProtection="1">
      <alignment horizontal="right" vertical="top" shrinkToFit="1"/>
      <protection/>
    </xf>
    <xf numFmtId="1" fontId="69" fillId="0" borderId="1" xfId="44" applyNumberFormat="1" applyFont="1" applyFill="1" applyProtection="1">
      <alignment horizontal="center" vertical="top" shrinkToFit="1"/>
      <protection/>
    </xf>
    <xf numFmtId="0" fontId="69" fillId="0" borderId="1" xfId="112" applyNumberFormat="1" applyFont="1" applyFill="1" applyProtection="1">
      <alignment vertical="top" wrapText="1"/>
      <protection/>
    </xf>
    <xf numFmtId="49" fontId="42" fillId="0" borderId="1" xfId="44" applyNumberFormat="1" applyFont="1" applyFill="1" applyProtection="1">
      <alignment horizontal="center" vertical="top" shrinkToFit="1"/>
      <protection/>
    </xf>
    <xf numFmtId="4" fontId="42" fillId="36" borderId="1" xfId="115" applyNumberFormat="1" applyFont="1" applyFill="1" applyProtection="1">
      <alignment horizontal="right" vertical="top" shrinkToFit="1"/>
      <protection/>
    </xf>
    <xf numFmtId="4" fontId="42" fillId="0" borderId="1" xfId="115" applyNumberFormat="1" applyFont="1" applyFill="1" applyProtection="1">
      <alignment horizontal="right" vertical="top" shrinkToFit="1"/>
      <protection/>
    </xf>
    <xf numFmtId="1" fontId="42" fillId="0" borderId="1" xfId="44" applyNumberFormat="1" applyFont="1" applyFill="1" applyProtection="1">
      <alignment horizontal="center" vertical="top" shrinkToFit="1"/>
      <protection/>
    </xf>
    <xf numFmtId="49" fontId="42" fillId="0" borderId="1" xfId="44" applyNumberFormat="1" applyFont="1" applyFill="1" applyProtection="1">
      <alignment horizontal="center" vertical="top" shrinkToFit="1"/>
      <protection/>
    </xf>
    <xf numFmtId="0" fontId="42" fillId="0" borderId="1" xfId="112" applyNumberFormat="1" applyFont="1" applyFill="1" applyProtection="1">
      <alignment vertical="top" wrapText="1"/>
      <protection/>
    </xf>
    <xf numFmtId="49" fontId="69" fillId="0" borderId="1" xfId="44" applyNumberFormat="1" applyFont="1" applyFill="1" applyProtection="1">
      <alignment horizontal="center" vertical="top" shrinkToFit="1"/>
      <protection/>
    </xf>
    <xf numFmtId="0" fontId="26" fillId="0" borderId="0" xfId="0" applyFont="1" applyFill="1" applyAlignment="1" applyProtection="1">
      <alignment/>
      <protection locked="0"/>
    </xf>
    <xf numFmtId="0" fontId="47" fillId="0" borderId="0" xfId="41" applyNumberFormat="1" applyFont="1" applyFill="1" applyProtection="1">
      <alignment/>
      <protection/>
    </xf>
    <xf numFmtId="4" fontId="47" fillId="36" borderId="1" xfId="115" applyNumberFormat="1" applyFont="1" applyFill="1" applyProtection="1">
      <alignment horizontal="right" vertical="top" shrinkToFit="1"/>
      <protection/>
    </xf>
    <xf numFmtId="4" fontId="47" fillId="0" borderId="1" xfId="115" applyNumberFormat="1" applyFont="1" applyFill="1" applyProtection="1">
      <alignment horizontal="right" vertical="top" shrinkToFit="1"/>
      <protection/>
    </xf>
    <xf numFmtId="1" fontId="47" fillId="0" borderId="1" xfId="44" applyNumberFormat="1" applyFont="1" applyFill="1" applyProtection="1">
      <alignment horizontal="center" vertical="top" shrinkToFit="1"/>
      <protection/>
    </xf>
    <xf numFmtId="0" fontId="47" fillId="0" borderId="1" xfId="112" applyNumberFormat="1" applyFont="1" applyFill="1" applyProtection="1">
      <alignment vertical="top" wrapText="1"/>
      <protection/>
    </xf>
    <xf numFmtId="0" fontId="69" fillId="36" borderId="11" xfId="101" applyNumberFormat="1" applyFont="1" applyFill="1" applyBorder="1" applyAlignment="1" applyProtection="1">
      <alignment horizontal="center" vertical="center" wrapText="1"/>
      <protection/>
    </xf>
    <xf numFmtId="0" fontId="42" fillId="36" borderId="1" xfId="101" applyFont="1" applyFill="1">
      <alignment horizontal="center" vertical="center" wrapText="1"/>
      <protection/>
    </xf>
    <xf numFmtId="0" fontId="69" fillId="36" borderId="1" xfId="101" applyFont="1" applyFill="1">
      <alignment horizontal="center" vertical="center" wrapText="1"/>
      <protection/>
    </xf>
    <xf numFmtId="0" fontId="69" fillId="36" borderId="1" xfId="101" applyNumberFormat="1" applyFont="1" applyFill="1" applyProtection="1">
      <alignment horizontal="center" vertical="center" wrapText="1"/>
      <protection/>
    </xf>
    <xf numFmtId="0" fontId="69" fillId="36" borderId="1" xfId="100" applyFont="1" applyFill="1">
      <alignment horizontal="center" vertical="center" wrapText="1"/>
      <protection/>
    </xf>
    <xf numFmtId="0" fontId="69" fillId="36" borderId="1" xfId="98" applyFont="1" applyFill="1">
      <alignment horizontal="center" vertical="center" wrapText="1"/>
      <protection/>
    </xf>
    <xf numFmtId="0" fontId="69" fillId="36" borderId="1" xfId="96" applyFont="1" applyFill="1">
      <alignment horizontal="center" vertical="center" wrapText="1"/>
      <protection/>
    </xf>
    <xf numFmtId="0" fontId="69" fillId="36" borderId="1" xfId="93" applyFont="1" applyFill="1">
      <alignment horizontal="center" vertical="center" wrapText="1"/>
      <protection/>
    </xf>
    <xf numFmtId="0" fontId="69" fillId="36" borderId="1" xfId="91" applyFont="1" applyFill="1">
      <alignment horizontal="center" vertical="center" wrapText="1"/>
      <protection/>
    </xf>
    <xf numFmtId="0" fontId="69" fillId="36" borderId="1" xfId="89" applyFont="1" applyFill="1">
      <alignment horizontal="center" vertical="center" wrapText="1"/>
      <protection/>
    </xf>
    <xf numFmtId="0" fontId="69" fillId="36" borderId="1" xfId="87" applyFont="1" applyFill="1">
      <alignment horizontal="center" vertical="center" wrapText="1"/>
      <protection/>
    </xf>
    <xf numFmtId="0" fontId="69" fillId="36" borderId="1" xfId="84" applyFont="1" applyFill="1">
      <alignment horizontal="center" vertical="center" wrapText="1"/>
      <protection/>
    </xf>
    <xf numFmtId="0" fontId="69" fillId="36" borderId="1" xfId="81" applyFont="1" applyFill="1">
      <alignment horizontal="center" vertical="center" wrapText="1"/>
      <protection/>
    </xf>
    <xf numFmtId="0" fontId="69" fillId="36" borderId="1" xfId="79" applyFont="1" applyFill="1">
      <alignment horizontal="center" vertical="center" wrapText="1"/>
      <protection/>
    </xf>
    <xf numFmtId="0" fontId="69" fillId="0" borderId="1" xfId="69" applyFont="1" applyFill="1">
      <alignment horizontal="center" vertical="center" wrapText="1"/>
      <protection/>
    </xf>
    <xf numFmtId="0" fontId="69" fillId="0" borderId="1" xfId="64" applyFont="1" applyFill="1">
      <alignment horizontal="center" vertical="center" wrapText="1"/>
      <protection/>
    </xf>
    <xf numFmtId="0" fontId="69" fillId="0" borderId="1" xfId="62" applyFont="1" applyFill="1">
      <alignment horizontal="center" vertical="center" wrapText="1"/>
      <protection/>
    </xf>
    <xf numFmtId="0" fontId="69" fillId="0" borderId="1" xfId="60" applyFont="1" applyFill="1">
      <alignment horizontal="center" vertical="center" wrapText="1"/>
      <protection/>
    </xf>
    <xf numFmtId="0" fontId="69" fillId="0" borderId="1" xfId="58" applyFont="1" applyFill="1">
      <alignment horizontal="center" vertical="center" wrapText="1"/>
      <protection/>
    </xf>
    <xf numFmtId="0" fontId="69" fillId="0" borderId="1" xfId="54" applyFont="1" applyFill="1">
      <alignment horizontal="center" vertical="center" wrapText="1"/>
      <protection/>
    </xf>
    <xf numFmtId="0" fontId="69" fillId="0" borderId="1" xfId="52" applyFont="1" applyFill="1">
      <alignment horizontal="center" vertical="center" wrapText="1"/>
      <protection/>
    </xf>
    <xf numFmtId="0" fontId="69" fillId="0" borderId="1" xfId="51" applyFont="1" applyFill="1">
      <alignment horizontal="center" vertical="center" wrapText="1"/>
      <protection/>
    </xf>
    <xf numFmtId="0" fontId="69" fillId="0" borderId="1" xfId="49" applyFont="1" applyFill="1">
      <alignment horizontal="center" vertical="center" wrapText="1"/>
      <protection/>
    </xf>
    <xf numFmtId="0" fontId="69" fillId="0" borderId="1" xfId="47" applyFont="1" applyFill="1">
      <alignment horizontal="center" vertical="center" wrapText="1"/>
      <protection/>
    </xf>
    <xf numFmtId="0" fontId="69" fillId="0" borderId="1" xfId="45" applyFont="1" applyFill="1">
      <alignment horizontal="center" vertical="center" wrapText="1"/>
      <protection/>
    </xf>
    <xf numFmtId="0" fontId="69" fillId="0" borderId="1" xfId="42" applyFont="1" applyFill="1">
      <alignment horizontal="center" vertical="center" wrapText="1"/>
      <protection/>
    </xf>
    <xf numFmtId="0" fontId="69" fillId="0" borderId="1" xfId="39" applyFont="1" applyFill="1">
      <alignment horizontal="center" vertical="center" wrapText="1"/>
      <protection/>
    </xf>
    <xf numFmtId="0" fontId="69" fillId="36" borderId="34" xfId="101" applyNumberFormat="1" applyFont="1" applyFill="1" applyBorder="1" applyAlignment="1" applyProtection="1">
      <alignment horizontal="center" vertical="center" wrapText="1"/>
      <protection/>
    </xf>
    <xf numFmtId="0" fontId="42" fillId="36" borderId="1" xfId="101" applyNumberFormat="1" applyFont="1" applyFill="1" applyProtection="1">
      <alignment horizontal="center" vertical="center" wrapText="1"/>
      <protection/>
    </xf>
    <xf numFmtId="0" fontId="69" fillId="36" borderId="1" xfId="101" applyNumberFormat="1" applyFont="1" applyFill="1" applyProtection="1">
      <alignment horizontal="center" vertical="center" wrapText="1"/>
      <protection/>
    </xf>
    <xf numFmtId="0" fontId="69" fillId="36" borderId="1" xfId="100" applyNumberFormat="1" applyFont="1" applyFill="1" applyProtection="1">
      <alignment horizontal="center" vertical="center" wrapText="1"/>
      <protection/>
    </xf>
    <xf numFmtId="0" fontId="69" fillId="36" borderId="1" xfId="98" applyNumberFormat="1" applyFont="1" applyFill="1" applyProtection="1">
      <alignment horizontal="center" vertical="center" wrapText="1"/>
      <protection/>
    </xf>
    <xf numFmtId="0" fontId="69" fillId="36" borderId="1" xfId="96" applyNumberFormat="1" applyFont="1" applyFill="1" applyProtection="1">
      <alignment horizontal="center" vertical="center" wrapText="1"/>
      <protection/>
    </xf>
    <xf numFmtId="0" fontId="69" fillId="36" borderId="1" xfId="93" applyNumberFormat="1" applyFont="1" applyFill="1" applyProtection="1">
      <alignment horizontal="center" vertical="center" wrapText="1"/>
      <protection/>
    </xf>
    <xf numFmtId="0" fontId="69" fillId="36" borderId="1" xfId="91" applyNumberFormat="1" applyFont="1" applyFill="1" applyProtection="1">
      <alignment horizontal="center" vertical="center" wrapText="1"/>
      <protection/>
    </xf>
    <xf numFmtId="0" fontId="69" fillId="36" borderId="1" xfId="89" applyNumberFormat="1" applyFont="1" applyFill="1" applyProtection="1">
      <alignment horizontal="center" vertical="center" wrapText="1"/>
      <protection/>
    </xf>
    <xf numFmtId="0" fontId="69" fillId="36" borderId="1" xfId="87" applyNumberFormat="1" applyFont="1" applyFill="1" applyProtection="1">
      <alignment horizontal="center" vertical="center" wrapText="1"/>
      <protection/>
    </xf>
    <xf numFmtId="0" fontId="69" fillId="36" borderId="1" xfId="84" applyNumberFormat="1" applyFont="1" applyFill="1" applyProtection="1">
      <alignment horizontal="center" vertical="center" wrapText="1"/>
      <protection/>
    </xf>
    <xf numFmtId="0" fontId="69" fillId="36" borderId="1" xfId="81" applyNumberFormat="1" applyFont="1" applyFill="1" applyProtection="1">
      <alignment horizontal="center" vertical="center" wrapText="1"/>
      <protection/>
    </xf>
    <xf numFmtId="0" fontId="69" fillId="36" borderId="1" xfId="79" applyNumberFormat="1" applyFont="1" applyFill="1" applyProtection="1">
      <alignment horizontal="center" vertical="center" wrapText="1"/>
      <protection/>
    </xf>
    <xf numFmtId="0" fontId="69" fillId="0" borderId="1" xfId="69" applyNumberFormat="1" applyFont="1" applyFill="1" applyProtection="1">
      <alignment horizontal="center" vertical="center" wrapText="1"/>
      <protection/>
    </xf>
    <xf numFmtId="0" fontId="69" fillId="0" borderId="1" xfId="64" applyNumberFormat="1" applyFont="1" applyFill="1" applyProtection="1">
      <alignment horizontal="center" vertical="center" wrapText="1"/>
      <protection/>
    </xf>
    <xf numFmtId="0" fontId="69" fillId="0" borderId="1" xfId="62" applyNumberFormat="1" applyFont="1" applyFill="1" applyProtection="1">
      <alignment horizontal="center" vertical="center" wrapText="1"/>
      <protection/>
    </xf>
    <xf numFmtId="0" fontId="69" fillId="0" borderId="1" xfId="60" applyNumberFormat="1" applyFont="1" applyFill="1" applyProtection="1">
      <alignment horizontal="center" vertical="center" wrapText="1"/>
      <protection/>
    </xf>
    <xf numFmtId="0" fontId="69" fillId="0" borderId="1" xfId="58" applyNumberFormat="1" applyFont="1" applyFill="1" applyProtection="1">
      <alignment horizontal="center" vertical="center" wrapText="1"/>
      <protection/>
    </xf>
    <xf numFmtId="0" fontId="69" fillId="0" borderId="1" xfId="54" applyNumberFormat="1" applyFont="1" applyFill="1" applyProtection="1">
      <alignment horizontal="center" vertical="center" wrapText="1"/>
      <protection/>
    </xf>
    <xf numFmtId="0" fontId="69" fillId="0" borderId="1" xfId="52" applyNumberFormat="1" applyFont="1" applyFill="1" applyProtection="1">
      <alignment horizontal="center" vertical="center" wrapText="1"/>
      <protection/>
    </xf>
    <xf numFmtId="0" fontId="69" fillId="0" borderId="1" xfId="51" applyNumberFormat="1" applyFont="1" applyFill="1" applyProtection="1">
      <alignment horizontal="center" vertical="center" wrapText="1"/>
      <protection/>
    </xf>
    <xf numFmtId="0" fontId="69" fillId="0" borderId="1" xfId="49" applyNumberFormat="1" applyFont="1" applyFill="1" applyProtection="1">
      <alignment horizontal="center" vertical="center" wrapText="1"/>
      <protection/>
    </xf>
    <xf numFmtId="0" fontId="69" fillId="0" borderId="1" xfId="47" applyNumberFormat="1" applyFont="1" applyFill="1" applyProtection="1">
      <alignment horizontal="center" vertical="center" wrapText="1"/>
      <protection/>
    </xf>
    <xf numFmtId="0" fontId="69" fillId="0" borderId="1" xfId="45" applyNumberFormat="1" applyFont="1" applyFill="1" applyProtection="1">
      <alignment horizontal="center" vertical="center" wrapText="1"/>
      <protection/>
    </xf>
    <xf numFmtId="0" fontId="69" fillId="0" borderId="1" xfId="42" applyNumberFormat="1" applyFont="1" applyFill="1" applyProtection="1">
      <alignment horizontal="center" vertical="center" wrapText="1"/>
      <protection/>
    </xf>
    <xf numFmtId="0" fontId="69" fillId="0" borderId="1" xfId="39" applyNumberFormat="1" applyFont="1" applyFill="1" applyProtection="1">
      <alignment horizontal="center" vertical="center" wrapText="1"/>
      <protection/>
    </xf>
    <xf numFmtId="0" fontId="42" fillId="36" borderId="0" xfId="110" applyFont="1" applyFill="1">
      <alignment horizontal="right"/>
      <protection/>
    </xf>
    <xf numFmtId="0" fontId="42" fillId="0" borderId="0" xfId="110" applyFont="1" applyFill="1">
      <alignment horizontal="right"/>
      <protection/>
    </xf>
    <xf numFmtId="0" fontId="42" fillId="0" borderId="0" xfId="110" applyNumberFormat="1" applyFont="1" applyFill="1" applyProtection="1">
      <alignment horizontal="right"/>
      <protection/>
    </xf>
    <xf numFmtId="0" fontId="71" fillId="36" borderId="0" xfId="108" applyNumberFormat="1" applyFont="1" applyFill="1" applyProtection="1">
      <alignment horizontal="center"/>
      <protection/>
    </xf>
    <xf numFmtId="0" fontId="48" fillId="0" borderId="0" xfId="108" applyFont="1" applyFill="1">
      <alignment horizontal="center"/>
      <protection/>
    </xf>
    <xf numFmtId="0" fontId="48" fillId="0" borderId="0" xfId="108" applyNumberFormat="1" applyFont="1" applyFill="1" applyProtection="1">
      <alignment horizontal="center"/>
      <protection/>
    </xf>
    <xf numFmtId="0" fontId="71" fillId="36" borderId="0" xfId="106" applyNumberFormat="1" applyFont="1" applyFill="1" applyProtection="1">
      <alignment horizontal="center" wrapText="1"/>
      <protection/>
    </xf>
    <xf numFmtId="0" fontId="48" fillId="0" borderId="0" xfId="106" applyFont="1" applyFill="1">
      <alignment horizontal="center" wrapText="1"/>
      <protection/>
    </xf>
    <xf numFmtId="0" fontId="48" fillId="0" borderId="0" xfId="106" applyNumberFormat="1" applyFont="1" applyFill="1" applyProtection="1">
      <alignment horizontal="center" wrapText="1"/>
      <protection/>
    </xf>
    <xf numFmtId="0" fontId="42" fillId="0" borderId="0" xfId="77" applyFont="1" applyFill="1">
      <alignment wrapText="1"/>
      <protection/>
    </xf>
    <xf numFmtId="0" fontId="42" fillId="0" borderId="0" xfId="77" applyNumberFormat="1" applyFont="1" applyFill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2" fillId="0" borderId="0" xfId="133" applyNumberFormat="1" applyProtection="1">
      <alignment/>
      <protection/>
    </xf>
    <xf numFmtId="0" fontId="45" fillId="0" borderId="0" xfId="109" applyNumberFormat="1" applyProtection="1">
      <alignment vertical="center" wrapText="1"/>
      <protection/>
    </xf>
    <xf numFmtId="0" fontId="45" fillId="0" borderId="0" xfId="104">
      <alignment horizontal="left" vertical="center" wrapText="1"/>
      <protection/>
    </xf>
    <xf numFmtId="0" fontId="45" fillId="0" borderId="0" xfId="104" applyNumberFormat="1" applyProtection="1">
      <alignment horizontal="left" vertical="center" wrapText="1"/>
      <protection/>
    </xf>
    <xf numFmtId="0" fontId="45" fillId="0" borderId="10" xfId="75" applyNumberFormat="1" applyProtection="1">
      <alignment vertical="center"/>
      <protection/>
    </xf>
    <xf numFmtId="0" fontId="45" fillId="0" borderId="0" xfId="57" applyNumberFormat="1" applyProtection="1">
      <alignment vertical="center"/>
      <protection/>
    </xf>
    <xf numFmtId="4" fontId="46" fillId="0" borderId="11" xfId="99" applyNumberFormat="1" applyProtection="1">
      <alignment horizontal="right" vertical="center" shrinkToFit="1"/>
      <protection/>
    </xf>
    <xf numFmtId="1" fontId="46" fillId="0" borderId="11" xfId="85" applyNumberFormat="1" applyProtection="1">
      <alignment horizontal="center" vertical="center" shrinkToFit="1"/>
      <protection/>
    </xf>
    <xf numFmtId="49" fontId="46" fillId="0" borderId="9" xfId="72" applyNumberFormat="1" applyProtection="1">
      <alignment horizontal="center" vertical="center" shrinkToFit="1"/>
      <protection/>
    </xf>
    <xf numFmtId="49" fontId="46" fillId="0" borderId="4" xfId="55" applyNumberFormat="1" applyProtection="1">
      <alignment horizontal="left" vertical="center" wrapText="1" indent="1"/>
      <protection/>
    </xf>
    <xf numFmtId="4" fontId="45" fillId="0" borderId="1" xfId="97" applyNumberFormat="1" applyProtection="1">
      <alignment horizontal="right" vertical="center" shrinkToFit="1"/>
      <protection/>
    </xf>
    <xf numFmtId="1" fontId="45" fillId="0" borderId="1" xfId="82" applyNumberFormat="1" applyProtection="1">
      <alignment horizontal="center" vertical="center" shrinkToFit="1"/>
      <protection/>
    </xf>
    <xf numFmtId="49" fontId="45" fillId="0" borderId="7" xfId="70" applyNumberFormat="1" applyProtection="1">
      <alignment horizontal="center" vertical="center" shrinkToFit="1"/>
      <protection/>
    </xf>
    <xf numFmtId="49" fontId="45" fillId="0" borderId="3" xfId="53" applyNumberFormat="1" applyProtection="1">
      <alignment vertical="center" wrapText="1"/>
      <protection/>
    </xf>
    <xf numFmtId="0" fontId="51" fillId="0" borderId="0" xfId="130" applyNumberFormat="1" applyProtection="1">
      <alignment/>
      <protection/>
    </xf>
    <xf numFmtId="0" fontId="44" fillId="0" borderId="6" xfId="67" applyNumberFormat="1" applyProtection="1">
      <alignment horizontal="center" vertical="center" wrapText="1"/>
      <protection/>
    </xf>
    <xf numFmtId="0" fontId="44" fillId="0" borderId="1" xfId="50" applyNumberFormat="1" applyProtection="1">
      <alignment horizontal="center" vertical="center" wrapText="1"/>
      <protection/>
    </xf>
    <xf numFmtId="0" fontId="72" fillId="0" borderId="11" xfId="50" applyNumberFormat="1" applyFont="1" applyBorder="1" applyAlignment="1" applyProtection="1">
      <alignment horizontal="center" vertical="center" wrapText="1"/>
      <protection/>
    </xf>
    <xf numFmtId="49" fontId="72" fillId="0" borderId="11" xfId="94" applyNumberFormat="1" applyFont="1" applyBorder="1" applyAlignment="1" applyProtection="1">
      <alignment horizontal="center" vertical="center" wrapText="1"/>
      <protection/>
    </xf>
    <xf numFmtId="0" fontId="72" fillId="0" borderId="1" xfId="50" applyFont="1">
      <alignment horizontal="center" vertical="center" wrapText="1"/>
      <protection/>
    </xf>
    <xf numFmtId="0" fontId="72" fillId="0" borderId="7" xfId="129" applyFont="1">
      <alignment horizontal="center" vertical="center" wrapText="1"/>
      <protection/>
    </xf>
    <xf numFmtId="0" fontId="72" fillId="0" borderId="34" xfId="50" applyNumberFormat="1" applyFont="1" applyBorder="1" applyAlignment="1" applyProtection="1">
      <alignment horizontal="center" vertical="center" wrapText="1"/>
      <protection/>
    </xf>
    <xf numFmtId="49" fontId="72" fillId="0" borderId="34" xfId="94" applyNumberFormat="1" applyFont="1" applyBorder="1" applyAlignment="1" applyProtection="1">
      <alignment horizontal="center" vertical="center" wrapText="1"/>
      <protection/>
    </xf>
    <xf numFmtId="0" fontId="72" fillId="0" borderId="1" xfId="50" applyNumberFormat="1" applyFont="1" applyProtection="1">
      <alignment horizontal="center" vertical="center" wrapText="1"/>
      <protection/>
    </xf>
    <xf numFmtId="0" fontId="72" fillId="0" borderId="7" xfId="129" applyNumberFormat="1" applyFont="1" applyProtection="1">
      <alignment horizontal="center" vertical="center" wrapText="1"/>
      <protection/>
    </xf>
    <xf numFmtId="0" fontId="49" fillId="0" borderId="2" xfId="107" applyNumberFormat="1" applyProtection="1">
      <alignment vertical="center"/>
      <protection/>
    </xf>
    <xf numFmtId="0" fontId="44" fillId="0" borderId="2" xfId="48" applyNumberFormat="1" applyProtection="1">
      <alignment vertical="center"/>
      <protection/>
    </xf>
    <xf numFmtId="0" fontId="43" fillId="0" borderId="0" xfId="46" applyNumberFormat="1" applyAlignment="1" applyProtection="1">
      <alignment horizontal="center" vertical="center" wrapText="1"/>
      <protection/>
    </xf>
    <xf numFmtId="0" fontId="42" fillId="36" borderId="0" xfId="68" applyFont="1" applyFill="1" applyAlignment="1">
      <alignment horizontal="center" wrapText="1"/>
      <protection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7 2" xfId="46"/>
    <cellStyle name="xl28" xfId="47"/>
    <cellStyle name="xl28 2" xfId="48"/>
    <cellStyle name="xl29" xfId="49"/>
    <cellStyle name="xl29 2" xfId="50"/>
    <cellStyle name="xl30" xfId="51"/>
    <cellStyle name="xl31" xfId="52"/>
    <cellStyle name="xl31 2" xfId="53"/>
    <cellStyle name="xl32" xfId="54"/>
    <cellStyle name="xl32 2" xfId="55"/>
    <cellStyle name="xl33" xfId="56"/>
    <cellStyle name="xl33 2" xfId="57"/>
    <cellStyle name="xl34" xfId="58"/>
    <cellStyle name="xl35" xfId="59"/>
    <cellStyle name="xl35 2" xfId="60"/>
    <cellStyle name="xl36" xfId="61"/>
    <cellStyle name="xl36 2" xfId="62"/>
    <cellStyle name="xl37" xfId="63"/>
    <cellStyle name="xl37 2" xfId="64"/>
    <cellStyle name="xl38" xfId="65"/>
    <cellStyle name="xl38 2" xfId="66"/>
    <cellStyle name="xl38 3" xfId="67"/>
    <cellStyle name="xl39" xfId="68"/>
    <cellStyle name="xl39 2" xfId="69"/>
    <cellStyle name="xl39 3" xfId="70"/>
    <cellStyle name="xl40" xfId="71"/>
    <cellStyle name="xl40 2" xfId="72"/>
    <cellStyle name="xl41" xfId="73"/>
    <cellStyle name="xl41 2" xfId="74"/>
    <cellStyle name="xl41 3" xfId="75"/>
    <cellStyle name="xl42" xfId="76"/>
    <cellStyle name="xl42 2" xfId="77"/>
    <cellStyle name="xl43" xfId="78"/>
    <cellStyle name="xl43 2" xfId="79"/>
    <cellStyle name="xl44" xfId="80"/>
    <cellStyle name="xl44 2" xfId="81"/>
    <cellStyle name="xl44 3" xfId="82"/>
    <cellStyle name="xl45" xfId="83"/>
    <cellStyle name="xl45 2" xfId="84"/>
    <cellStyle name="xl45 3" xfId="85"/>
    <cellStyle name="xl46" xfId="86"/>
    <cellStyle name="xl46 2" xfId="87"/>
    <cellStyle name="xl47" xfId="88"/>
    <cellStyle name="xl47 2" xfId="89"/>
    <cellStyle name="xl48" xfId="90"/>
    <cellStyle name="xl48 2" xfId="91"/>
    <cellStyle name="xl49" xfId="92"/>
    <cellStyle name="xl49 2" xfId="93"/>
    <cellStyle name="xl49 3" xfId="94"/>
    <cellStyle name="xl50" xfId="95"/>
    <cellStyle name="xl50 2" xfId="96"/>
    <cellStyle name="xl50 3" xfId="97"/>
    <cellStyle name="xl51" xfId="98"/>
    <cellStyle name="xl51 2" xfId="99"/>
    <cellStyle name="xl52" xfId="100"/>
    <cellStyle name="xl53" xfId="101"/>
    <cellStyle name="xl54" xfId="102"/>
    <cellStyle name="xl55" xfId="103"/>
    <cellStyle name="xl55 2" xfId="104"/>
    <cellStyle name="xl56" xfId="105"/>
    <cellStyle name="xl57" xfId="106"/>
    <cellStyle name="xl57 2" xfId="107"/>
    <cellStyle name="xl58" xfId="108"/>
    <cellStyle name="xl58 2" xfId="109"/>
    <cellStyle name="xl59" xfId="110"/>
    <cellStyle name="xl60" xfId="111"/>
    <cellStyle name="xl61" xfId="112"/>
    <cellStyle name="xl62" xfId="113"/>
    <cellStyle name="xl63" xfId="114"/>
    <cellStyle name="xl64" xfId="115"/>
    <cellStyle name="xl65" xfId="116"/>
    <cellStyle name="xl66" xfId="117"/>
    <cellStyle name="xl67" xfId="118"/>
    <cellStyle name="xl68" xfId="119"/>
    <cellStyle name="xl69" xfId="120"/>
    <cellStyle name="xl70" xfId="121"/>
    <cellStyle name="xl71" xfId="122"/>
    <cellStyle name="xl72" xfId="123"/>
    <cellStyle name="xl73" xfId="124"/>
    <cellStyle name="xl74" xfId="125"/>
    <cellStyle name="xl75" xfId="126"/>
    <cellStyle name="xl76" xfId="127"/>
    <cellStyle name="xl77" xfId="128"/>
    <cellStyle name="xl78" xfId="129"/>
    <cellStyle name="xl79" xfId="130"/>
    <cellStyle name="xl80" xfId="131"/>
    <cellStyle name="xl81" xfId="132"/>
    <cellStyle name="xl82" xfId="133"/>
    <cellStyle name="xl83" xfId="134"/>
    <cellStyle name="xl84" xfId="135"/>
    <cellStyle name="xl85" xfId="136"/>
    <cellStyle name="xl86" xfId="137"/>
    <cellStyle name="xl87" xfId="138"/>
    <cellStyle name="Акцент1" xfId="139"/>
    <cellStyle name="Акцент2" xfId="140"/>
    <cellStyle name="Акцент3" xfId="141"/>
    <cellStyle name="Акцент4" xfId="142"/>
    <cellStyle name="Акцент5" xfId="143"/>
    <cellStyle name="Акцент6" xfId="144"/>
    <cellStyle name="Ввод " xfId="145"/>
    <cellStyle name="Вывод" xfId="146"/>
    <cellStyle name="Вычисление" xfId="147"/>
    <cellStyle name="Currency" xfId="148"/>
    <cellStyle name="Currency [0]" xfId="149"/>
    <cellStyle name="Заголовок 1" xfId="150"/>
    <cellStyle name="Заголовок 2" xfId="151"/>
    <cellStyle name="Заголовок 3" xfId="152"/>
    <cellStyle name="Заголовок 4" xfId="153"/>
    <cellStyle name="Итог" xfId="154"/>
    <cellStyle name="Контрольная ячейка" xfId="155"/>
    <cellStyle name="Название" xfId="156"/>
    <cellStyle name="Нейтральный" xfId="157"/>
    <cellStyle name="Плохой" xfId="158"/>
    <cellStyle name="Пояснение" xfId="159"/>
    <cellStyle name="Примечание" xfId="160"/>
    <cellStyle name="Percent" xfId="161"/>
    <cellStyle name="Связанная ячейка" xfId="162"/>
    <cellStyle name="Текст предупреждения" xfId="163"/>
    <cellStyle name="Comma" xfId="164"/>
    <cellStyle name="Comma [0]" xfId="165"/>
    <cellStyle name="Хороший" xfId="16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"/>
  <sheetViews>
    <sheetView showGridLines="0" showZeros="0" view="pageBreakPreview" zoomScaleSheetLayoutView="100" workbookViewId="0" topLeftCell="B1">
      <pane ySplit="9" topLeftCell="A10" activePane="bottomLeft" state="frozen"/>
      <selection pane="topLeft" activeCell="A1" sqref="A1"/>
      <selection pane="bottomLeft" activeCell="AP8" sqref="AP8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9" width="9.140625" style="2" hidden="1" customWidth="1"/>
    <col min="20" max="20" width="15.7109375" style="2" customWidth="1"/>
    <col min="21" max="28" width="9.140625" style="2" hidden="1" customWidth="1"/>
    <col min="29" max="29" width="15.7109375" style="2" customWidth="1"/>
    <col min="30" max="37" width="9.140625" style="2" hidden="1" customWidth="1"/>
    <col min="38" max="38" width="12.8515625" style="20" customWidth="1"/>
    <col min="39" max="39" width="14.421875" style="35" hidden="1" customWidth="1"/>
    <col min="40" max="40" width="12.8515625" style="26" hidden="1" customWidth="1"/>
    <col min="41" max="16384" width="9.140625" style="2" customWidth="1"/>
  </cols>
  <sheetData>
    <row r="1" spans="1:38" ht="57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11" t="s">
        <v>399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38" ht="1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18"/>
    </row>
    <row r="3" spans="1:38" ht="0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18"/>
    </row>
    <row r="4" spans="1:38" ht="15" hidden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18"/>
    </row>
    <row r="5" spans="1:40" ht="49.5" customHeight="1">
      <c r="A5" s="79" t="s">
        <v>197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40" ht="20.25" customHeight="1">
      <c r="A6" s="80" t="s">
        <v>212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1:38" ht="15">
      <c r="A7" s="69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18"/>
    </row>
    <row r="8" spans="1:40" ht="25.5" customHeight="1">
      <c r="A8" s="46" t="s">
        <v>1</v>
      </c>
      <c r="B8" s="48" t="s">
        <v>2</v>
      </c>
      <c r="C8" s="50" t="s">
        <v>3</v>
      </c>
      <c r="D8" s="52" t="s">
        <v>1</v>
      </c>
      <c r="E8" s="54" t="s">
        <v>1</v>
      </c>
      <c r="F8" s="56" t="s">
        <v>1</v>
      </c>
      <c r="G8" s="58" t="s">
        <v>1</v>
      </c>
      <c r="H8" s="71" t="s">
        <v>1</v>
      </c>
      <c r="I8" s="44" t="s">
        <v>4</v>
      </c>
      <c r="J8" s="45"/>
      <c r="K8" s="45"/>
      <c r="L8" s="44" t="s">
        <v>5</v>
      </c>
      <c r="M8" s="45"/>
      <c r="N8" s="45"/>
      <c r="O8" s="60" t="s">
        <v>1</v>
      </c>
      <c r="P8" s="60" t="s">
        <v>1</v>
      </c>
      <c r="Q8" s="60" t="s">
        <v>1</v>
      </c>
      <c r="R8" s="60" t="s">
        <v>1</v>
      </c>
      <c r="S8" s="60" t="s">
        <v>1</v>
      </c>
      <c r="T8" s="60" t="s">
        <v>6</v>
      </c>
      <c r="U8" s="60" t="s">
        <v>1</v>
      </c>
      <c r="V8" s="60" t="s">
        <v>1</v>
      </c>
      <c r="W8" s="60" t="s">
        <v>1</v>
      </c>
      <c r="X8" s="60" t="s">
        <v>1</v>
      </c>
      <c r="Y8" s="60" t="s">
        <v>1</v>
      </c>
      <c r="Z8" s="60" t="s">
        <v>1</v>
      </c>
      <c r="AA8" s="62" t="s">
        <v>220</v>
      </c>
      <c r="AB8" s="63"/>
      <c r="AC8" s="64"/>
      <c r="AD8" s="44" t="s">
        <v>7</v>
      </c>
      <c r="AE8" s="45"/>
      <c r="AF8" s="45"/>
      <c r="AG8" s="16" t="s">
        <v>1</v>
      </c>
      <c r="AH8" s="44" t="s">
        <v>8</v>
      </c>
      <c r="AI8" s="45"/>
      <c r="AJ8" s="44" t="s">
        <v>9</v>
      </c>
      <c r="AK8" s="68"/>
      <c r="AL8" s="73" t="s">
        <v>198</v>
      </c>
      <c r="AM8" s="75" t="s">
        <v>213</v>
      </c>
      <c r="AN8" s="77" t="s">
        <v>199</v>
      </c>
    </row>
    <row r="9" spans="1:40" ht="38.25" customHeight="1">
      <c r="A9" s="47"/>
      <c r="B9" s="49"/>
      <c r="C9" s="51"/>
      <c r="D9" s="53"/>
      <c r="E9" s="55"/>
      <c r="F9" s="57"/>
      <c r="G9" s="59"/>
      <c r="H9" s="72"/>
      <c r="I9" s="33" t="s">
        <v>1</v>
      </c>
      <c r="J9" s="33" t="s">
        <v>1</v>
      </c>
      <c r="K9" s="33" t="s">
        <v>1</v>
      </c>
      <c r="L9" s="33" t="s">
        <v>1</v>
      </c>
      <c r="M9" s="33" t="s">
        <v>1</v>
      </c>
      <c r="N9" s="33" t="s">
        <v>1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5"/>
      <c r="AB9" s="66"/>
      <c r="AC9" s="67"/>
      <c r="AD9" s="33" t="s">
        <v>1</v>
      </c>
      <c r="AE9" s="33" t="s">
        <v>1</v>
      </c>
      <c r="AF9" s="33" t="s">
        <v>1</v>
      </c>
      <c r="AG9" s="33"/>
      <c r="AH9" s="33" t="s">
        <v>1</v>
      </c>
      <c r="AI9" s="33" t="s">
        <v>1</v>
      </c>
      <c r="AJ9" s="33" t="s">
        <v>1</v>
      </c>
      <c r="AK9" s="17" t="s">
        <v>1</v>
      </c>
      <c r="AL9" s="74"/>
      <c r="AM9" s="76"/>
      <c r="AN9" s="78"/>
    </row>
    <row r="10" spans="1:40" s="15" customFormat="1" ht="15">
      <c r="A10" s="9" t="s">
        <v>10</v>
      </c>
      <c r="B10" s="10" t="s">
        <v>11</v>
      </c>
      <c r="C10" s="9" t="s">
        <v>10</v>
      </c>
      <c r="D10" s="9"/>
      <c r="E10" s="9"/>
      <c r="F10" s="11"/>
      <c r="G10" s="11"/>
      <c r="H10" s="11"/>
      <c r="I10" s="9"/>
      <c r="J10" s="9"/>
      <c r="K10" s="9"/>
      <c r="L10" s="9"/>
      <c r="M10" s="9"/>
      <c r="N10" s="9"/>
      <c r="O10" s="9"/>
      <c r="P10" s="9"/>
      <c r="Q10" s="9"/>
      <c r="R10" s="12">
        <v>85995600</v>
      </c>
      <c r="S10" s="12">
        <v>2983400</v>
      </c>
      <c r="T10" s="32">
        <f>T11+T18+T23+T30+T34+T37+T44+T51+T56+T59+T65+T78</f>
        <v>88979000</v>
      </c>
      <c r="U10" s="32">
        <f aca="true" t="shared" si="0" ref="U10:AC10">U11+U18+U23+U30+U34+U37+U44+U51+U56+U59+U65+U78</f>
        <v>88979000</v>
      </c>
      <c r="V10" s="32">
        <f t="shared" si="0"/>
        <v>88979000</v>
      </c>
      <c r="W10" s="32">
        <f t="shared" si="0"/>
        <v>0</v>
      </c>
      <c r="X10" s="32">
        <f t="shared" si="0"/>
        <v>0</v>
      </c>
      <c r="Y10" s="32">
        <f t="shared" si="0"/>
        <v>0</v>
      </c>
      <c r="Z10" s="32">
        <f t="shared" si="0"/>
        <v>0</v>
      </c>
      <c r="AA10" s="32">
        <f t="shared" si="0"/>
        <v>0</v>
      </c>
      <c r="AB10" s="32">
        <f t="shared" si="0"/>
        <v>42022502.669999994</v>
      </c>
      <c r="AC10" s="32">
        <f t="shared" si="0"/>
        <v>64545647.92000002</v>
      </c>
      <c r="AD10" s="12">
        <v>0</v>
      </c>
      <c r="AE10" s="12">
        <v>42022502.67</v>
      </c>
      <c r="AF10" s="12">
        <v>42022502.67</v>
      </c>
      <c r="AG10" s="12">
        <v>42022502.67</v>
      </c>
      <c r="AH10" s="12">
        <v>46956497.33</v>
      </c>
      <c r="AI10" s="13">
        <v>0.47227438687780265</v>
      </c>
      <c r="AJ10" s="12">
        <v>0</v>
      </c>
      <c r="AK10" s="14"/>
      <c r="AL10" s="21">
        <f>AC10/T10</f>
        <v>0.7254031616448827</v>
      </c>
      <c r="AM10" s="32">
        <f>AM11+AM18+AM23+AM30+AM34+AM37+AM44+AM51+AM56+AM59+AM65+AM78</f>
        <v>61495289.71</v>
      </c>
      <c r="AN10" s="27">
        <f>AC10/AM10</f>
        <v>1.0496031195947677</v>
      </c>
    </row>
    <row r="11" spans="1:40" s="15" customFormat="1" ht="15" outlineLevel="1">
      <c r="A11" s="9" t="s">
        <v>12</v>
      </c>
      <c r="B11" s="10" t="s">
        <v>13</v>
      </c>
      <c r="C11" s="9" t="s">
        <v>12</v>
      </c>
      <c r="D11" s="9"/>
      <c r="E11" s="9"/>
      <c r="F11" s="11"/>
      <c r="G11" s="11"/>
      <c r="H11" s="11"/>
      <c r="I11" s="9"/>
      <c r="J11" s="9"/>
      <c r="K11" s="9"/>
      <c r="L11" s="9"/>
      <c r="M11" s="9"/>
      <c r="N11" s="9"/>
      <c r="O11" s="9"/>
      <c r="P11" s="9"/>
      <c r="Q11" s="9"/>
      <c r="R11" s="12">
        <v>71830900</v>
      </c>
      <c r="S11" s="12">
        <v>0</v>
      </c>
      <c r="T11" s="12">
        <f>T12</f>
        <v>71830900</v>
      </c>
      <c r="U11" s="12">
        <f aca="true" t="shared" si="1" ref="U11:AM11">U12</f>
        <v>71830900</v>
      </c>
      <c r="V11" s="12">
        <f t="shared" si="1"/>
        <v>71830900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32415887.310000002</v>
      </c>
      <c r="AC11" s="12">
        <f t="shared" si="1"/>
        <v>49710369.050000004</v>
      </c>
      <c r="AD11" s="12">
        <f t="shared" si="1"/>
        <v>0</v>
      </c>
      <c r="AE11" s="12">
        <f t="shared" si="1"/>
        <v>32415887.310000002</v>
      </c>
      <c r="AF11" s="12">
        <f t="shared" si="1"/>
        <v>32415887.310000002</v>
      </c>
      <c r="AG11" s="12">
        <f t="shared" si="1"/>
        <v>32415887.310000002</v>
      </c>
      <c r="AH11" s="12">
        <f t="shared" si="1"/>
        <v>39415012.69</v>
      </c>
      <c r="AI11" s="12">
        <f t="shared" si="1"/>
        <v>0.892791626764826</v>
      </c>
      <c r="AJ11" s="12">
        <f t="shared" si="1"/>
        <v>0</v>
      </c>
      <c r="AK11" s="12">
        <f t="shared" si="1"/>
        <v>0</v>
      </c>
      <c r="AL11" s="21">
        <f>AC11/T11</f>
        <v>0.6920471419681503</v>
      </c>
      <c r="AM11" s="36">
        <f t="shared" si="1"/>
        <v>49371025.15</v>
      </c>
      <c r="AN11" s="27">
        <f aca="true" t="shared" si="2" ref="AN11:AN79">AC11/AM11</f>
        <v>1.006873341174687</v>
      </c>
    </row>
    <row r="12" spans="1:40" s="15" customFormat="1" ht="15" outlineLevel="3">
      <c r="A12" s="9" t="s">
        <v>14</v>
      </c>
      <c r="B12" s="10" t="s">
        <v>15</v>
      </c>
      <c r="C12" s="9" t="s">
        <v>14</v>
      </c>
      <c r="D12" s="9"/>
      <c r="E12" s="9"/>
      <c r="F12" s="11"/>
      <c r="G12" s="11"/>
      <c r="H12" s="11"/>
      <c r="I12" s="9"/>
      <c r="J12" s="9"/>
      <c r="K12" s="9"/>
      <c r="L12" s="9"/>
      <c r="M12" s="9"/>
      <c r="N12" s="9"/>
      <c r="O12" s="9"/>
      <c r="P12" s="9"/>
      <c r="Q12" s="9"/>
      <c r="R12" s="12">
        <v>71830900</v>
      </c>
      <c r="S12" s="12">
        <v>0</v>
      </c>
      <c r="T12" s="12">
        <f>T13+T14+T15+T17</f>
        <v>71830900</v>
      </c>
      <c r="U12" s="12">
        <f aca="true" t="shared" si="3" ref="U12:AC12">U13+U14+U15+U17</f>
        <v>71830900</v>
      </c>
      <c r="V12" s="12">
        <f t="shared" si="3"/>
        <v>71830900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32415887.310000002</v>
      </c>
      <c r="AC12" s="12">
        <f t="shared" si="3"/>
        <v>49710369.050000004</v>
      </c>
      <c r="AD12" s="12">
        <f aca="true" t="shared" si="4" ref="AD12:AK12">AD13+AD14+AD15+AD17</f>
        <v>0</v>
      </c>
      <c r="AE12" s="12">
        <f t="shared" si="4"/>
        <v>32415887.310000002</v>
      </c>
      <c r="AF12" s="12">
        <f t="shared" si="4"/>
        <v>32415887.310000002</v>
      </c>
      <c r="AG12" s="12">
        <f t="shared" si="4"/>
        <v>32415887.310000002</v>
      </c>
      <c r="AH12" s="12">
        <f t="shared" si="4"/>
        <v>39415012.69</v>
      </c>
      <c r="AI12" s="12">
        <f t="shared" si="4"/>
        <v>0.892791626764826</v>
      </c>
      <c r="AJ12" s="12">
        <f t="shared" si="4"/>
        <v>0</v>
      </c>
      <c r="AK12" s="12">
        <f t="shared" si="4"/>
        <v>0</v>
      </c>
      <c r="AL12" s="21">
        <f aca="true" t="shared" si="5" ref="AL12:AL65">AC12/T12</f>
        <v>0.6920471419681503</v>
      </c>
      <c r="AM12" s="36">
        <f>AM13+AM14+AM15+AM16+AM17</f>
        <v>49371025.15</v>
      </c>
      <c r="AN12" s="27">
        <f t="shared" si="2"/>
        <v>1.006873341174687</v>
      </c>
    </row>
    <row r="13" spans="1:40" ht="89.25" outlineLevel="4">
      <c r="A13" s="3" t="s">
        <v>16</v>
      </c>
      <c r="B13" s="4" t="s">
        <v>17</v>
      </c>
      <c r="C13" s="3" t="s">
        <v>16</v>
      </c>
      <c r="D13" s="3"/>
      <c r="E13" s="3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6">
        <v>71328000</v>
      </c>
      <c r="S13" s="6">
        <v>0</v>
      </c>
      <c r="T13" s="6">
        <v>71328000</v>
      </c>
      <c r="U13" s="6">
        <v>71328000</v>
      </c>
      <c r="V13" s="6">
        <v>71328000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32270472.35</v>
      </c>
      <c r="AC13" s="6">
        <v>49257690.25</v>
      </c>
      <c r="AD13" s="6">
        <v>0</v>
      </c>
      <c r="AE13" s="6">
        <v>32270472.35</v>
      </c>
      <c r="AF13" s="6">
        <v>32270472.35</v>
      </c>
      <c r="AG13" s="6">
        <v>32270472.35</v>
      </c>
      <c r="AH13" s="6">
        <v>39057527.65</v>
      </c>
      <c r="AI13" s="7">
        <v>0.45242362536451325</v>
      </c>
      <c r="AJ13" s="6">
        <v>0</v>
      </c>
      <c r="AK13" s="8"/>
      <c r="AL13" s="19">
        <f t="shared" si="5"/>
        <v>0.6905800001401974</v>
      </c>
      <c r="AM13" s="37">
        <v>48975191.78</v>
      </c>
      <c r="AN13" s="27">
        <f t="shared" si="2"/>
        <v>1.005768195278724</v>
      </c>
    </row>
    <row r="14" spans="1:40" ht="127.5" outlineLevel="4">
      <c r="A14" s="3" t="s">
        <v>18</v>
      </c>
      <c r="B14" s="4" t="s">
        <v>19</v>
      </c>
      <c r="C14" s="3" t="s">
        <v>18</v>
      </c>
      <c r="D14" s="3"/>
      <c r="E14" s="3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6">
        <v>359200</v>
      </c>
      <c r="S14" s="6">
        <v>0</v>
      </c>
      <c r="T14" s="6">
        <v>359200</v>
      </c>
      <c r="U14" s="6">
        <v>359200</v>
      </c>
      <c r="V14" s="6">
        <v>359200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136887.55</v>
      </c>
      <c r="AC14" s="6">
        <v>266169.56</v>
      </c>
      <c r="AD14" s="6">
        <v>0</v>
      </c>
      <c r="AE14" s="6">
        <v>136887.55</v>
      </c>
      <c r="AF14" s="6">
        <v>136887.55</v>
      </c>
      <c r="AG14" s="6">
        <v>136887.55</v>
      </c>
      <c r="AH14" s="6">
        <v>222312.45</v>
      </c>
      <c r="AI14" s="7">
        <v>0.38109006124721606</v>
      </c>
      <c r="AJ14" s="6">
        <v>0</v>
      </c>
      <c r="AK14" s="8"/>
      <c r="AL14" s="19">
        <f t="shared" si="5"/>
        <v>0.741006570155902</v>
      </c>
      <c r="AM14" s="37">
        <v>213697.83</v>
      </c>
      <c r="AN14" s="27">
        <f t="shared" si="2"/>
        <v>1.245541707185328</v>
      </c>
    </row>
    <row r="15" spans="1:40" ht="51" outlineLevel="4">
      <c r="A15" s="3" t="s">
        <v>20</v>
      </c>
      <c r="B15" s="4" t="s">
        <v>21</v>
      </c>
      <c r="C15" s="28" t="s">
        <v>200</v>
      </c>
      <c r="D15" s="3"/>
      <c r="E15" s="3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6">
        <v>143700</v>
      </c>
      <c r="S15" s="6">
        <v>0</v>
      </c>
      <c r="T15" s="6">
        <v>143700</v>
      </c>
      <c r="U15" s="6">
        <v>143700</v>
      </c>
      <c r="V15" s="6">
        <v>143700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8518.24</v>
      </c>
      <c r="AC15" s="6">
        <v>186500.07</v>
      </c>
      <c r="AD15" s="6">
        <v>0</v>
      </c>
      <c r="AE15" s="6">
        <v>8518.24</v>
      </c>
      <c r="AF15" s="6">
        <v>8518.24</v>
      </c>
      <c r="AG15" s="6">
        <v>8518.24</v>
      </c>
      <c r="AH15" s="6">
        <v>135181.76</v>
      </c>
      <c r="AI15" s="7">
        <v>0.05927794015309673</v>
      </c>
      <c r="AJ15" s="6">
        <v>0</v>
      </c>
      <c r="AK15" s="8"/>
      <c r="AL15" s="19">
        <f t="shared" si="5"/>
        <v>1.2978432150313153</v>
      </c>
      <c r="AM15" s="37">
        <v>156622.99</v>
      </c>
      <c r="AN15" s="27">
        <f t="shared" si="2"/>
        <v>1.1907579468378175</v>
      </c>
    </row>
    <row r="16" spans="1:40" ht="89.25" outlineLevel="4">
      <c r="A16" s="3"/>
      <c r="B16" s="4" t="s">
        <v>202</v>
      </c>
      <c r="C16" s="28" t="s">
        <v>201</v>
      </c>
      <c r="D16" s="3"/>
      <c r="E16" s="3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  <c r="AJ16" s="6"/>
      <c r="AK16" s="8"/>
      <c r="AL16" s="19" t="e">
        <f t="shared" si="5"/>
        <v>#DIV/0!</v>
      </c>
      <c r="AM16" s="37">
        <v>25512.55</v>
      </c>
      <c r="AN16" s="27">
        <f t="shared" si="2"/>
        <v>0</v>
      </c>
    </row>
    <row r="17" spans="1:40" ht="51" outlineLevel="4">
      <c r="A17" s="3" t="s">
        <v>67</v>
      </c>
      <c r="B17" s="4" t="s">
        <v>68</v>
      </c>
      <c r="C17" s="3" t="s">
        <v>67</v>
      </c>
      <c r="D17" s="3"/>
      <c r="E17" s="3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9.17</v>
      </c>
      <c r="AC17" s="6">
        <v>9.17</v>
      </c>
      <c r="AD17" s="6">
        <v>0</v>
      </c>
      <c r="AE17" s="6">
        <v>9.17</v>
      </c>
      <c r="AF17" s="6">
        <v>9.17</v>
      </c>
      <c r="AG17" s="6">
        <v>9.17</v>
      </c>
      <c r="AH17" s="6">
        <v>-9.17</v>
      </c>
      <c r="AI17" s="7"/>
      <c r="AJ17" s="6">
        <v>0</v>
      </c>
      <c r="AK17" s="8"/>
      <c r="AL17" s="19" t="e">
        <f t="shared" si="5"/>
        <v>#DIV/0!</v>
      </c>
      <c r="AM17" s="37"/>
      <c r="AN17" s="27" t="e">
        <f t="shared" si="2"/>
        <v>#DIV/0!</v>
      </c>
    </row>
    <row r="18" spans="1:40" s="15" customFormat="1" ht="38.25" outlineLevel="1">
      <c r="A18" s="9" t="s">
        <v>22</v>
      </c>
      <c r="B18" s="10" t="s">
        <v>23</v>
      </c>
      <c r="C18" s="9" t="s">
        <v>22</v>
      </c>
      <c r="D18" s="9"/>
      <c r="E18" s="9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12">
        <v>3288200</v>
      </c>
      <c r="S18" s="12">
        <v>309400</v>
      </c>
      <c r="T18" s="32">
        <f>T19+T20+T21+T22</f>
        <v>3597600</v>
      </c>
      <c r="U18" s="32">
        <f aca="true" t="shared" si="6" ref="U18:AC18">U19+U20+U21+U22</f>
        <v>3597600</v>
      </c>
      <c r="V18" s="32">
        <f t="shared" si="6"/>
        <v>3597600</v>
      </c>
      <c r="W18" s="32">
        <f t="shared" si="6"/>
        <v>0</v>
      </c>
      <c r="X18" s="32">
        <f t="shared" si="6"/>
        <v>0</v>
      </c>
      <c r="Y18" s="32">
        <f t="shared" si="6"/>
        <v>0</v>
      </c>
      <c r="Z18" s="32">
        <f t="shared" si="6"/>
        <v>0</v>
      </c>
      <c r="AA18" s="32">
        <f t="shared" si="6"/>
        <v>0</v>
      </c>
      <c r="AB18" s="32">
        <f t="shared" si="6"/>
        <v>1603814.4699999997</v>
      </c>
      <c r="AC18" s="32">
        <f t="shared" si="6"/>
        <v>2981681.83</v>
      </c>
      <c r="AD18" s="12">
        <v>0</v>
      </c>
      <c r="AE18" s="12">
        <v>1603814.47</v>
      </c>
      <c r="AF18" s="12">
        <v>1603814.47</v>
      </c>
      <c r="AG18" s="12">
        <v>1603814.47</v>
      </c>
      <c r="AH18" s="12">
        <v>1993785.53</v>
      </c>
      <c r="AI18" s="13">
        <v>0.44580122025794977</v>
      </c>
      <c r="AJ18" s="12">
        <v>0</v>
      </c>
      <c r="AK18" s="14"/>
      <c r="AL18" s="21">
        <f t="shared" si="5"/>
        <v>0.8287974844340672</v>
      </c>
      <c r="AM18" s="32">
        <f>AM19+AM20+AM21+AM22</f>
        <v>2530709.8</v>
      </c>
      <c r="AN18" s="27">
        <f t="shared" si="2"/>
        <v>1.1781998196711454</v>
      </c>
    </row>
    <row r="19" spans="1:40" ht="114.75" outlineLevel="4">
      <c r="A19" s="3" t="s">
        <v>24</v>
      </c>
      <c r="B19" s="4" t="s">
        <v>25</v>
      </c>
      <c r="C19" s="3" t="s">
        <v>24</v>
      </c>
      <c r="D19" s="3"/>
      <c r="E19" s="3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6">
        <v>0</v>
      </c>
      <c r="S19" s="6">
        <v>1427800</v>
      </c>
      <c r="T19" s="6">
        <v>1427800</v>
      </c>
      <c r="U19" s="6">
        <v>1427800</v>
      </c>
      <c r="V19" s="6">
        <v>1427800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724589.95</v>
      </c>
      <c r="AC19" s="6">
        <v>1349749.56</v>
      </c>
      <c r="AD19" s="6">
        <v>0</v>
      </c>
      <c r="AE19" s="6">
        <v>724589.95</v>
      </c>
      <c r="AF19" s="6">
        <v>724589.95</v>
      </c>
      <c r="AG19" s="6">
        <v>724589.95</v>
      </c>
      <c r="AH19" s="6">
        <v>703210.05</v>
      </c>
      <c r="AI19" s="7">
        <v>0.5074870079843116</v>
      </c>
      <c r="AJ19" s="6">
        <v>0</v>
      </c>
      <c r="AK19" s="8"/>
      <c r="AL19" s="19">
        <f t="shared" si="5"/>
        <v>0.9453351729934165</v>
      </c>
      <c r="AM19" s="37">
        <v>1102073.91</v>
      </c>
      <c r="AN19" s="27">
        <f t="shared" si="2"/>
        <v>1.2247359707480963</v>
      </c>
    </row>
    <row r="20" spans="1:40" ht="140.25" outlineLevel="4">
      <c r="A20" s="3" t="s">
        <v>26</v>
      </c>
      <c r="B20" s="4" t="s">
        <v>27</v>
      </c>
      <c r="C20" s="3" t="s">
        <v>26</v>
      </c>
      <c r="D20" s="3"/>
      <c r="E20" s="3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6">
        <v>0</v>
      </c>
      <c r="S20" s="6">
        <v>9100</v>
      </c>
      <c r="T20" s="6">
        <v>9100</v>
      </c>
      <c r="U20" s="6">
        <v>9100</v>
      </c>
      <c r="V20" s="6">
        <v>9100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5463.7</v>
      </c>
      <c r="AC20" s="6">
        <v>10261.65</v>
      </c>
      <c r="AD20" s="6">
        <v>0</v>
      </c>
      <c r="AE20" s="6">
        <v>5463.7</v>
      </c>
      <c r="AF20" s="6">
        <v>5463.7</v>
      </c>
      <c r="AG20" s="6">
        <v>5463.7</v>
      </c>
      <c r="AH20" s="6">
        <v>3636.3</v>
      </c>
      <c r="AI20" s="7">
        <v>0.6004065934065934</v>
      </c>
      <c r="AJ20" s="6">
        <v>0</v>
      </c>
      <c r="AK20" s="8"/>
      <c r="AL20" s="19">
        <f t="shared" si="5"/>
        <v>1.1276538461538461</v>
      </c>
      <c r="AM20" s="37">
        <v>9996.03</v>
      </c>
      <c r="AN20" s="27">
        <f t="shared" si="2"/>
        <v>1.0265725493020728</v>
      </c>
    </row>
    <row r="21" spans="1:40" ht="127.5" outlineLevel="4">
      <c r="A21" s="3" t="s">
        <v>28</v>
      </c>
      <c r="B21" s="4" t="s">
        <v>29</v>
      </c>
      <c r="C21" s="3" t="s">
        <v>28</v>
      </c>
      <c r="D21" s="3"/>
      <c r="E21" s="3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6">
        <v>0</v>
      </c>
      <c r="S21" s="6">
        <v>2160700</v>
      </c>
      <c r="T21" s="6">
        <v>2160700</v>
      </c>
      <c r="U21" s="6">
        <v>2160700</v>
      </c>
      <c r="V21" s="6">
        <v>2160700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1006679.96</v>
      </c>
      <c r="AC21" s="6">
        <v>1849953.83</v>
      </c>
      <c r="AD21" s="6">
        <v>0</v>
      </c>
      <c r="AE21" s="6">
        <v>1006679.96</v>
      </c>
      <c r="AF21" s="6">
        <v>1006679.96</v>
      </c>
      <c r="AG21" s="6">
        <v>1006679.96</v>
      </c>
      <c r="AH21" s="6">
        <v>1154020.04</v>
      </c>
      <c r="AI21" s="7">
        <v>0.4659045494515666</v>
      </c>
      <c r="AJ21" s="6">
        <v>0</v>
      </c>
      <c r="AK21" s="8"/>
      <c r="AL21" s="19">
        <f t="shared" si="5"/>
        <v>0.8561826398852224</v>
      </c>
      <c r="AM21" s="37">
        <v>1665500.16</v>
      </c>
      <c r="AN21" s="27">
        <f t="shared" si="2"/>
        <v>1.1107497161693458</v>
      </c>
    </row>
    <row r="22" spans="1:40" ht="114.75" outlineLevel="4">
      <c r="A22" s="3" t="s">
        <v>30</v>
      </c>
      <c r="B22" s="4" t="s">
        <v>31</v>
      </c>
      <c r="C22" s="3" t="s">
        <v>30</v>
      </c>
      <c r="D22" s="3"/>
      <c r="E22" s="3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-132919.14</v>
      </c>
      <c r="AC22" s="6">
        <v>-228283.21</v>
      </c>
      <c r="AD22" s="6">
        <v>0</v>
      </c>
      <c r="AE22" s="6">
        <v>-132919.14</v>
      </c>
      <c r="AF22" s="6">
        <v>-132919.14</v>
      </c>
      <c r="AG22" s="6">
        <v>-132919.14</v>
      </c>
      <c r="AH22" s="6">
        <v>132919.14</v>
      </c>
      <c r="AI22" s="7"/>
      <c r="AJ22" s="6">
        <v>0</v>
      </c>
      <c r="AK22" s="8"/>
      <c r="AL22" s="19" t="e">
        <f t="shared" si="5"/>
        <v>#DIV/0!</v>
      </c>
      <c r="AM22" s="37">
        <v>-246860.3</v>
      </c>
      <c r="AN22" s="27">
        <f t="shared" si="2"/>
        <v>0.9247465469336301</v>
      </c>
    </row>
    <row r="23" spans="1:40" s="15" customFormat="1" ht="15" outlineLevel="1">
      <c r="A23" s="9" t="s">
        <v>32</v>
      </c>
      <c r="B23" s="10" t="s">
        <v>33</v>
      </c>
      <c r="C23" s="9" t="s">
        <v>32</v>
      </c>
      <c r="D23" s="9"/>
      <c r="E23" s="9"/>
      <c r="F23" s="11"/>
      <c r="G23" s="11"/>
      <c r="H23" s="11"/>
      <c r="I23" s="9"/>
      <c r="J23" s="9"/>
      <c r="K23" s="9"/>
      <c r="L23" s="9"/>
      <c r="M23" s="9"/>
      <c r="N23" s="9"/>
      <c r="O23" s="9"/>
      <c r="P23" s="9"/>
      <c r="Q23" s="9"/>
      <c r="R23" s="12">
        <v>5152300</v>
      </c>
      <c r="S23" s="12">
        <v>0</v>
      </c>
      <c r="T23" s="12">
        <f>T24+T25+T28</f>
        <v>5152300</v>
      </c>
      <c r="U23" s="12">
        <f aca="true" t="shared" si="7" ref="U23:AC23">U24+U25+U28</f>
        <v>5152300</v>
      </c>
      <c r="V23" s="12">
        <f t="shared" si="7"/>
        <v>5152300</v>
      </c>
      <c r="W23" s="12">
        <f t="shared" si="7"/>
        <v>0</v>
      </c>
      <c r="X23" s="12">
        <f t="shared" si="7"/>
        <v>0</v>
      </c>
      <c r="Y23" s="12">
        <f t="shared" si="7"/>
        <v>0</v>
      </c>
      <c r="Z23" s="12">
        <f t="shared" si="7"/>
        <v>0</v>
      </c>
      <c r="AA23" s="12">
        <f t="shared" si="7"/>
        <v>0</v>
      </c>
      <c r="AB23" s="12">
        <f t="shared" si="7"/>
        <v>2254272.7800000003</v>
      </c>
      <c r="AC23" s="12">
        <f t="shared" si="7"/>
        <v>3320076.05</v>
      </c>
      <c r="AD23" s="12">
        <v>0</v>
      </c>
      <c r="AE23" s="12">
        <v>2254272.78</v>
      </c>
      <c r="AF23" s="12">
        <v>2254272.78</v>
      </c>
      <c r="AG23" s="12">
        <v>2254272.78</v>
      </c>
      <c r="AH23" s="12">
        <v>2898027.22</v>
      </c>
      <c r="AI23" s="13">
        <v>0.4375274692855618</v>
      </c>
      <c r="AJ23" s="12">
        <v>0</v>
      </c>
      <c r="AK23" s="14"/>
      <c r="AL23" s="21">
        <f t="shared" si="5"/>
        <v>0.6443871766007414</v>
      </c>
      <c r="AM23" s="32">
        <f>AM24+AM25+AM28</f>
        <v>4003992.6999999997</v>
      </c>
      <c r="AN23" s="29">
        <f t="shared" si="2"/>
        <v>0.8291913344397456</v>
      </c>
    </row>
    <row r="24" spans="1:40" ht="25.5" outlineLevel="4">
      <c r="A24" s="3" t="s">
        <v>69</v>
      </c>
      <c r="B24" s="4" t="s">
        <v>70</v>
      </c>
      <c r="C24" s="3" t="s">
        <v>69</v>
      </c>
      <c r="D24" s="3"/>
      <c r="E24" s="3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6">
        <v>4400000</v>
      </c>
      <c r="S24" s="6">
        <v>0</v>
      </c>
      <c r="T24" s="6">
        <v>4400000</v>
      </c>
      <c r="U24" s="6">
        <v>4400000</v>
      </c>
      <c r="V24" s="6">
        <v>4400000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1923439.11</v>
      </c>
      <c r="AC24" s="6">
        <v>2792633.59</v>
      </c>
      <c r="AD24" s="6">
        <v>0</v>
      </c>
      <c r="AE24" s="6">
        <v>1923439.11</v>
      </c>
      <c r="AF24" s="6">
        <v>1923439.11</v>
      </c>
      <c r="AG24" s="6">
        <v>1923439.11</v>
      </c>
      <c r="AH24" s="6">
        <v>2476560.89</v>
      </c>
      <c r="AI24" s="7">
        <v>0.43714525227272727</v>
      </c>
      <c r="AJ24" s="6">
        <v>0</v>
      </c>
      <c r="AK24" s="8"/>
      <c r="AL24" s="19">
        <f t="shared" si="5"/>
        <v>0.6346894522727272</v>
      </c>
      <c r="AM24" s="37">
        <v>3223118.86</v>
      </c>
      <c r="AN24" s="27">
        <f t="shared" si="2"/>
        <v>0.8664382889062925</v>
      </c>
    </row>
    <row r="25" spans="1:40" s="15" customFormat="1" ht="15" outlineLevel="3">
      <c r="A25" s="9" t="s">
        <v>34</v>
      </c>
      <c r="B25" s="10" t="s">
        <v>35</v>
      </c>
      <c r="C25" s="9" t="s">
        <v>34</v>
      </c>
      <c r="D25" s="9"/>
      <c r="E25" s="9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12">
        <v>667600</v>
      </c>
      <c r="S25" s="12">
        <v>0</v>
      </c>
      <c r="T25" s="12">
        <f>T26+T27</f>
        <v>667600</v>
      </c>
      <c r="U25" s="12">
        <f aca="true" t="shared" si="8" ref="U25:AC25">U26+U27</f>
        <v>667600</v>
      </c>
      <c r="V25" s="12">
        <f t="shared" si="8"/>
        <v>667600</v>
      </c>
      <c r="W25" s="12">
        <f t="shared" si="8"/>
        <v>0</v>
      </c>
      <c r="X25" s="12">
        <f t="shared" si="8"/>
        <v>0</v>
      </c>
      <c r="Y25" s="12">
        <f t="shared" si="8"/>
        <v>0</v>
      </c>
      <c r="Z25" s="12">
        <f t="shared" si="8"/>
        <v>0</v>
      </c>
      <c r="AA25" s="12">
        <f t="shared" si="8"/>
        <v>0</v>
      </c>
      <c r="AB25" s="12">
        <f t="shared" si="8"/>
        <v>306528.17</v>
      </c>
      <c r="AC25" s="12">
        <f t="shared" si="8"/>
        <v>500250.02</v>
      </c>
      <c r="AD25" s="12">
        <v>0</v>
      </c>
      <c r="AE25" s="12">
        <v>306528.17</v>
      </c>
      <c r="AF25" s="12">
        <v>306528.17</v>
      </c>
      <c r="AG25" s="12">
        <v>306528.17</v>
      </c>
      <c r="AH25" s="12">
        <v>361071.83</v>
      </c>
      <c r="AI25" s="13">
        <v>0.4591494457759137</v>
      </c>
      <c r="AJ25" s="12">
        <v>0</v>
      </c>
      <c r="AK25" s="14"/>
      <c r="AL25" s="21">
        <f t="shared" si="5"/>
        <v>0.7493259736369083</v>
      </c>
      <c r="AM25" s="32">
        <f>AM26+AM27</f>
        <v>760610.63</v>
      </c>
      <c r="AN25" s="29">
        <f t="shared" si="2"/>
        <v>0.657695278331832</v>
      </c>
    </row>
    <row r="26" spans="1:40" ht="15" outlineLevel="4">
      <c r="A26" s="3" t="s">
        <v>36</v>
      </c>
      <c r="B26" s="4" t="s">
        <v>37</v>
      </c>
      <c r="C26" s="3" t="s">
        <v>36</v>
      </c>
      <c r="D26" s="3"/>
      <c r="E26" s="3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  <c r="R26" s="6">
        <v>667600</v>
      </c>
      <c r="S26" s="6">
        <v>0</v>
      </c>
      <c r="T26" s="6">
        <v>667600</v>
      </c>
      <c r="U26" s="6">
        <v>667600</v>
      </c>
      <c r="V26" s="6">
        <v>667600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306528.17</v>
      </c>
      <c r="AC26" s="6">
        <v>500250.02</v>
      </c>
      <c r="AD26" s="6">
        <v>0</v>
      </c>
      <c r="AE26" s="6">
        <v>306528.17</v>
      </c>
      <c r="AF26" s="6">
        <v>306528.17</v>
      </c>
      <c r="AG26" s="6">
        <v>306528.17</v>
      </c>
      <c r="AH26" s="6">
        <v>361071.83</v>
      </c>
      <c r="AI26" s="7">
        <v>0.4591494457759137</v>
      </c>
      <c r="AJ26" s="6">
        <v>0</v>
      </c>
      <c r="AK26" s="8"/>
      <c r="AL26" s="19">
        <f t="shared" si="5"/>
        <v>0.7493259736369083</v>
      </c>
      <c r="AM26" s="37">
        <v>760610.63</v>
      </c>
      <c r="AN26" s="27">
        <f t="shared" si="2"/>
        <v>0.657695278331832</v>
      </c>
    </row>
    <row r="27" spans="1:40" ht="38.25" outlineLevel="4">
      <c r="A27" s="3"/>
      <c r="B27" s="4" t="s">
        <v>204</v>
      </c>
      <c r="C27" s="28" t="s">
        <v>203</v>
      </c>
      <c r="D27" s="3"/>
      <c r="E27" s="3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7"/>
      <c r="AJ27" s="6"/>
      <c r="AK27" s="8"/>
      <c r="AL27" s="19"/>
      <c r="AM27" s="37"/>
      <c r="AN27" s="27" t="e">
        <f t="shared" si="2"/>
        <v>#DIV/0!</v>
      </c>
    </row>
    <row r="28" spans="1:40" s="15" customFormat="1" ht="38.25" outlineLevel="3">
      <c r="A28" s="9" t="s">
        <v>71</v>
      </c>
      <c r="B28" s="10" t="s">
        <v>72</v>
      </c>
      <c r="C28" s="9" t="s">
        <v>71</v>
      </c>
      <c r="D28" s="9"/>
      <c r="E28" s="9"/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12">
        <v>84700</v>
      </c>
      <c r="S28" s="12">
        <v>0</v>
      </c>
      <c r="T28" s="12">
        <f>T29</f>
        <v>84700</v>
      </c>
      <c r="U28" s="12">
        <f aca="true" t="shared" si="9" ref="U28:AC28">U29</f>
        <v>84700</v>
      </c>
      <c r="V28" s="12">
        <f t="shared" si="9"/>
        <v>84700</v>
      </c>
      <c r="W28" s="12">
        <f t="shared" si="9"/>
        <v>0</v>
      </c>
      <c r="X28" s="12">
        <f t="shared" si="9"/>
        <v>0</v>
      </c>
      <c r="Y28" s="12">
        <f t="shared" si="9"/>
        <v>0</v>
      </c>
      <c r="Z28" s="12">
        <f t="shared" si="9"/>
        <v>0</v>
      </c>
      <c r="AA28" s="12">
        <f t="shared" si="9"/>
        <v>0</v>
      </c>
      <c r="AB28" s="12">
        <f t="shared" si="9"/>
        <v>24305.5</v>
      </c>
      <c r="AC28" s="12">
        <f t="shared" si="9"/>
        <v>27192.44</v>
      </c>
      <c r="AD28" s="12">
        <v>0</v>
      </c>
      <c r="AE28" s="12">
        <v>24305.5</v>
      </c>
      <c r="AF28" s="12">
        <v>24305.5</v>
      </c>
      <c r="AG28" s="12">
        <v>24305.5</v>
      </c>
      <c r="AH28" s="12">
        <v>60394.5</v>
      </c>
      <c r="AI28" s="13">
        <v>0.2869598583234947</v>
      </c>
      <c r="AJ28" s="12">
        <v>0</v>
      </c>
      <c r="AK28" s="14"/>
      <c r="AL28" s="21">
        <f t="shared" si="5"/>
        <v>0.32104415584415585</v>
      </c>
      <c r="AM28" s="32">
        <f>AM29</f>
        <v>20263.21</v>
      </c>
      <c r="AN28" s="27">
        <f t="shared" si="2"/>
        <v>1.341961120671404</v>
      </c>
    </row>
    <row r="29" spans="1:40" ht="38.25" outlineLevel="4">
      <c r="A29" s="3" t="s">
        <v>73</v>
      </c>
      <c r="B29" s="4" t="s">
        <v>74</v>
      </c>
      <c r="C29" s="3" t="s">
        <v>73</v>
      </c>
      <c r="D29" s="3"/>
      <c r="E29" s="3"/>
      <c r="F29" s="5"/>
      <c r="G29" s="5"/>
      <c r="H29" s="5"/>
      <c r="I29" s="3"/>
      <c r="J29" s="3"/>
      <c r="K29" s="3"/>
      <c r="L29" s="3"/>
      <c r="M29" s="3"/>
      <c r="N29" s="3"/>
      <c r="O29" s="3"/>
      <c r="P29" s="3"/>
      <c r="Q29" s="3"/>
      <c r="R29" s="6">
        <v>84700</v>
      </c>
      <c r="S29" s="6">
        <v>0</v>
      </c>
      <c r="T29" s="6">
        <v>84700</v>
      </c>
      <c r="U29" s="6">
        <v>84700</v>
      </c>
      <c r="V29" s="6">
        <v>84700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24305.5</v>
      </c>
      <c r="AC29" s="6">
        <v>27192.44</v>
      </c>
      <c r="AD29" s="6">
        <v>0</v>
      </c>
      <c r="AE29" s="6">
        <v>24305.5</v>
      </c>
      <c r="AF29" s="6">
        <v>24305.5</v>
      </c>
      <c r="AG29" s="6">
        <v>24305.5</v>
      </c>
      <c r="AH29" s="6">
        <v>60394.5</v>
      </c>
      <c r="AI29" s="7">
        <v>0.2869598583234947</v>
      </c>
      <c r="AJ29" s="6">
        <v>0</v>
      </c>
      <c r="AK29" s="8"/>
      <c r="AL29" s="19">
        <f t="shared" si="5"/>
        <v>0.32104415584415585</v>
      </c>
      <c r="AM29" s="37">
        <v>20263.21</v>
      </c>
      <c r="AN29" s="27">
        <f t="shared" si="2"/>
        <v>1.341961120671404</v>
      </c>
    </row>
    <row r="30" spans="1:40" s="15" customFormat="1" ht="15" outlineLevel="1">
      <c r="A30" s="9" t="s">
        <v>38</v>
      </c>
      <c r="B30" s="10" t="s">
        <v>39</v>
      </c>
      <c r="C30" s="9" t="s">
        <v>38</v>
      </c>
      <c r="D30" s="9"/>
      <c r="E30" s="9"/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12">
        <v>900000</v>
      </c>
      <c r="S30" s="12">
        <v>0</v>
      </c>
      <c r="T30" s="12">
        <f>T31</f>
        <v>900000</v>
      </c>
      <c r="U30" s="12">
        <f aca="true" t="shared" si="10" ref="U30:AC30">U31</f>
        <v>900000</v>
      </c>
      <c r="V30" s="12">
        <f t="shared" si="10"/>
        <v>900000</v>
      </c>
      <c r="W30" s="12">
        <f t="shared" si="10"/>
        <v>0</v>
      </c>
      <c r="X30" s="12">
        <f t="shared" si="10"/>
        <v>0</v>
      </c>
      <c r="Y30" s="12">
        <f t="shared" si="10"/>
        <v>0</v>
      </c>
      <c r="Z30" s="12">
        <f t="shared" si="10"/>
        <v>0</v>
      </c>
      <c r="AA30" s="12">
        <f t="shared" si="10"/>
        <v>0</v>
      </c>
      <c r="AB30" s="12">
        <f t="shared" si="10"/>
        <v>202187.51</v>
      </c>
      <c r="AC30" s="12">
        <f t="shared" si="10"/>
        <v>528150.6699999999</v>
      </c>
      <c r="AD30" s="12">
        <v>0</v>
      </c>
      <c r="AE30" s="12">
        <v>202187.51</v>
      </c>
      <c r="AF30" s="12">
        <v>202187.51</v>
      </c>
      <c r="AG30" s="12">
        <v>202187.51</v>
      </c>
      <c r="AH30" s="12">
        <v>697812.49</v>
      </c>
      <c r="AI30" s="13">
        <v>0.2246527888888889</v>
      </c>
      <c r="AJ30" s="12">
        <v>0</v>
      </c>
      <c r="AK30" s="14"/>
      <c r="AL30" s="21">
        <f t="shared" si="5"/>
        <v>0.5868340777777777</v>
      </c>
      <c r="AM30" s="32">
        <f>AM31</f>
        <v>413989.56</v>
      </c>
      <c r="AN30" s="27">
        <f t="shared" si="2"/>
        <v>1.2757584273381193</v>
      </c>
    </row>
    <row r="31" spans="1:40" s="15" customFormat="1" ht="15" outlineLevel="3">
      <c r="A31" s="9" t="s">
        <v>75</v>
      </c>
      <c r="B31" s="10" t="s">
        <v>76</v>
      </c>
      <c r="C31" s="9" t="s">
        <v>75</v>
      </c>
      <c r="D31" s="9"/>
      <c r="E31" s="9"/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12">
        <v>900000</v>
      </c>
      <c r="S31" s="12">
        <v>0</v>
      </c>
      <c r="T31" s="12">
        <f>T32+T33</f>
        <v>900000</v>
      </c>
      <c r="U31" s="12">
        <f aca="true" t="shared" si="11" ref="U31:AC31">U32+U33</f>
        <v>900000</v>
      </c>
      <c r="V31" s="12">
        <f t="shared" si="11"/>
        <v>900000</v>
      </c>
      <c r="W31" s="12">
        <f t="shared" si="11"/>
        <v>0</v>
      </c>
      <c r="X31" s="12">
        <f t="shared" si="11"/>
        <v>0</v>
      </c>
      <c r="Y31" s="12">
        <f t="shared" si="11"/>
        <v>0</v>
      </c>
      <c r="Z31" s="12">
        <f t="shared" si="11"/>
        <v>0</v>
      </c>
      <c r="AA31" s="12">
        <f t="shared" si="11"/>
        <v>0</v>
      </c>
      <c r="AB31" s="12">
        <f t="shared" si="11"/>
        <v>202187.51</v>
      </c>
      <c r="AC31" s="12">
        <f t="shared" si="11"/>
        <v>528150.6699999999</v>
      </c>
      <c r="AD31" s="12">
        <v>0</v>
      </c>
      <c r="AE31" s="12">
        <v>202187.51</v>
      </c>
      <c r="AF31" s="12">
        <v>202187.51</v>
      </c>
      <c r="AG31" s="12">
        <v>202187.51</v>
      </c>
      <c r="AH31" s="12">
        <v>697812.49</v>
      </c>
      <c r="AI31" s="13">
        <v>0.2246527888888889</v>
      </c>
      <c r="AJ31" s="12">
        <v>0</v>
      </c>
      <c r="AK31" s="14"/>
      <c r="AL31" s="21">
        <f t="shared" si="5"/>
        <v>0.5868340777777777</v>
      </c>
      <c r="AM31" s="32">
        <f>AM32+AM33</f>
        <v>413989.56</v>
      </c>
      <c r="AN31" s="27">
        <f t="shared" si="2"/>
        <v>1.2757584273381193</v>
      </c>
    </row>
    <row r="32" spans="1:40" ht="15" outlineLevel="4">
      <c r="A32" s="3" t="s">
        <v>77</v>
      </c>
      <c r="B32" s="4" t="s">
        <v>78</v>
      </c>
      <c r="C32" s="3" t="s">
        <v>77</v>
      </c>
      <c r="D32" s="3"/>
      <c r="E32" s="3"/>
      <c r="F32" s="5"/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  <c r="R32" s="6">
        <v>198900</v>
      </c>
      <c r="S32" s="6">
        <v>0</v>
      </c>
      <c r="T32" s="6">
        <v>198900</v>
      </c>
      <c r="U32" s="6">
        <v>198900</v>
      </c>
      <c r="V32" s="6">
        <v>198900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111536.7</v>
      </c>
      <c r="AC32" s="6">
        <v>149298.82</v>
      </c>
      <c r="AD32" s="6">
        <v>0</v>
      </c>
      <c r="AE32" s="6">
        <v>111536.7</v>
      </c>
      <c r="AF32" s="6">
        <v>111536.7</v>
      </c>
      <c r="AG32" s="6">
        <v>111536.7</v>
      </c>
      <c r="AH32" s="6">
        <v>87363.3</v>
      </c>
      <c r="AI32" s="7">
        <v>0.5607677224736048</v>
      </c>
      <c r="AJ32" s="6">
        <v>0</v>
      </c>
      <c r="AK32" s="8"/>
      <c r="AL32" s="19">
        <f t="shared" si="5"/>
        <v>0.7506225238813474</v>
      </c>
      <c r="AM32" s="37">
        <v>129732.52</v>
      </c>
      <c r="AN32" s="27">
        <f t="shared" si="2"/>
        <v>1.150820318606314</v>
      </c>
    </row>
    <row r="33" spans="1:40" ht="15" outlineLevel="4">
      <c r="A33" s="3" t="s">
        <v>79</v>
      </c>
      <c r="B33" s="4" t="s">
        <v>80</v>
      </c>
      <c r="C33" s="3" t="s">
        <v>79</v>
      </c>
      <c r="D33" s="3"/>
      <c r="E33" s="3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6">
        <v>701100</v>
      </c>
      <c r="S33" s="6">
        <v>0</v>
      </c>
      <c r="T33" s="6">
        <v>701100</v>
      </c>
      <c r="U33" s="6">
        <v>701100</v>
      </c>
      <c r="V33" s="6">
        <v>701100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90650.81</v>
      </c>
      <c r="AC33" s="6">
        <v>378851.85</v>
      </c>
      <c r="AD33" s="6">
        <v>0</v>
      </c>
      <c r="AE33" s="6">
        <v>90650.81</v>
      </c>
      <c r="AF33" s="6">
        <v>90650.81</v>
      </c>
      <c r="AG33" s="6">
        <v>90650.81</v>
      </c>
      <c r="AH33" s="6">
        <v>610449.19</v>
      </c>
      <c r="AI33" s="7">
        <v>0.12929797461132506</v>
      </c>
      <c r="AJ33" s="6">
        <v>0</v>
      </c>
      <c r="AK33" s="8"/>
      <c r="AL33" s="19">
        <f t="shared" si="5"/>
        <v>0.5403677792041078</v>
      </c>
      <c r="AM33" s="37">
        <v>284257.04</v>
      </c>
      <c r="AN33" s="27">
        <f t="shared" si="2"/>
        <v>1.3327791283550972</v>
      </c>
    </row>
    <row r="34" spans="1:40" s="15" customFormat="1" ht="25.5" outlineLevel="1">
      <c r="A34" s="9" t="s">
        <v>81</v>
      </c>
      <c r="B34" s="10" t="s">
        <v>82</v>
      </c>
      <c r="C34" s="9" t="s">
        <v>81</v>
      </c>
      <c r="D34" s="9"/>
      <c r="E34" s="9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12">
        <v>421500</v>
      </c>
      <c r="S34" s="12">
        <v>0</v>
      </c>
      <c r="T34" s="12">
        <f>T35</f>
        <v>421500</v>
      </c>
      <c r="U34" s="12">
        <f aca="true" t="shared" si="12" ref="U34:AC35">U35</f>
        <v>421500</v>
      </c>
      <c r="V34" s="12">
        <f t="shared" si="12"/>
        <v>421500</v>
      </c>
      <c r="W34" s="12">
        <f t="shared" si="12"/>
        <v>0</v>
      </c>
      <c r="X34" s="12">
        <f t="shared" si="12"/>
        <v>0</v>
      </c>
      <c r="Y34" s="12">
        <f t="shared" si="12"/>
        <v>0</v>
      </c>
      <c r="Z34" s="12">
        <f t="shared" si="12"/>
        <v>0</v>
      </c>
      <c r="AA34" s="12">
        <f t="shared" si="12"/>
        <v>0</v>
      </c>
      <c r="AB34" s="12">
        <f t="shared" si="12"/>
        <v>183554.82</v>
      </c>
      <c r="AC34" s="12">
        <f t="shared" si="12"/>
        <v>449616.89</v>
      </c>
      <c r="AD34" s="12">
        <v>0</v>
      </c>
      <c r="AE34" s="12">
        <v>183554.82</v>
      </c>
      <c r="AF34" s="12">
        <v>183554.82</v>
      </c>
      <c r="AG34" s="12">
        <v>183554.82</v>
      </c>
      <c r="AH34" s="12">
        <v>237945.18</v>
      </c>
      <c r="AI34" s="13">
        <v>0.43548</v>
      </c>
      <c r="AJ34" s="12">
        <v>0</v>
      </c>
      <c r="AK34" s="14"/>
      <c r="AL34" s="21">
        <f t="shared" si="5"/>
        <v>1.066706737841044</v>
      </c>
      <c r="AM34" s="32">
        <f>AM35</f>
        <v>421523</v>
      </c>
      <c r="AN34" s="27">
        <f t="shared" si="2"/>
        <v>1.066648534006448</v>
      </c>
    </row>
    <row r="35" spans="1:40" ht="15" outlineLevel="3">
      <c r="A35" s="3" t="s">
        <v>83</v>
      </c>
      <c r="B35" s="4" t="s">
        <v>84</v>
      </c>
      <c r="C35" s="3" t="s">
        <v>83</v>
      </c>
      <c r="D35" s="3"/>
      <c r="E35" s="3"/>
      <c r="F35" s="5"/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6">
        <v>421500</v>
      </c>
      <c r="S35" s="6">
        <v>0</v>
      </c>
      <c r="T35" s="6">
        <f>T36</f>
        <v>421500</v>
      </c>
      <c r="U35" s="6">
        <f t="shared" si="12"/>
        <v>421500</v>
      </c>
      <c r="V35" s="6">
        <f t="shared" si="12"/>
        <v>421500</v>
      </c>
      <c r="W35" s="6">
        <f t="shared" si="12"/>
        <v>0</v>
      </c>
      <c r="X35" s="6">
        <f t="shared" si="12"/>
        <v>0</v>
      </c>
      <c r="Y35" s="6">
        <f t="shared" si="12"/>
        <v>0</v>
      </c>
      <c r="Z35" s="6">
        <f t="shared" si="12"/>
        <v>0</v>
      </c>
      <c r="AA35" s="6">
        <f t="shared" si="12"/>
        <v>0</v>
      </c>
      <c r="AB35" s="6">
        <f t="shared" si="12"/>
        <v>183554.82</v>
      </c>
      <c r="AC35" s="6">
        <f t="shared" si="12"/>
        <v>449616.89</v>
      </c>
      <c r="AD35" s="6">
        <v>0</v>
      </c>
      <c r="AE35" s="6">
        <v>183554.82</v>
      </c>
      <c r="AF35" s="6">
        <v>183554.82</v>
      </c>
      <c r="AG35" s="6">
        <v>183554.82</v>
      </c>
      <c r="AH35" s="6">
        <v>237945.18</v>
      </c>
      <c r="AI35" s="7">
        <v>0.43548</v>
      </c>
      <c r="AJ35" s="6">
        <v>0</v>
      </c>
      <c r="AK35" s="8"/>
      <c r="AL35" s="19">
        <f t="shared" si="5"/>
        <v>1.066706737841044</v>
      </c>
      <c r="AM35" s="37">
        <f>AM36</f>
        <v>421523</v>
      </c>
      <c r="AN35" s="27">
        <f t="shared" si="2"/>
        <v>1.066648534006448</v>
      </c>
    </row>
    <row r="36" spans="1:40" ht="25.5" outlineLevel="4">
      <c r="A36" s="3" t="s">
        <v>85</v>
      </c>
      <c r="B36" s="4" t="s">
        <v>86</v>
      </c>
      <c r="C36" s="3" t="s">
        <v>85</v>
      </c>
      <c r="D36" s="3"/>
      <c r="E36" s="3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6">
        <v>421500</v>
      </c>
      <c r="S36" s="6">
        <v>0</v>
      </c>
      <c r="T36" s="6">
        <v>421500</v>
      </c>
      <c r="U36" s="6">
        <v>421500</v>
      </c>
      <c r="V36" s="6">
        <v>421500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183554.82</v>
      </c>
      <c r="AC36" s="6">
        <v>449616.89</v>
      </c>
      <c r="AD36" s="6">
        <v>0</v>
      </c>
      <c r="AE36" s="6">
        <v>183554.82</v>
      </c>
      <c r="AF36" s="6">
        <v>183554.82</v>
      </c>
      <c r="AG36" s="6">
        <v>183554.82</v>
      </c>
      <c r="AH36" s="6">
        <v>237945.18</v>
      </c>
      <c r="AI36" s="7">
        <v>0.43548</v>
      </c>
      <c r="AJ36" s="6">
        <v>0</v>
      </c>
      <c r="AK36" s="8"/>
      <c r="AL36" s="19">
        <f t="shared" si="5"/>
        <v>1.066706737841044</v>
      </c>
      <c r="AM36" s="37">
        <v>421523</v>
      </c>
      <c r="AN36" s="27">
        <f t="shared" si="2"/>
        <v>1.066648534006448</v>
      </c>
    </row>
    <row r="37" spans="1:40" s="15" customFormat="1" ht="15" outlineLevel="1">
      <c r="A37" s="9" t="s">
        <v>40</v>
      </c>
      <c r="B37" s="10" t="s">
        <v>41</v>
      </c>
      <c r="C37" s="9" t="s">
        <v>40</v>
      </c>
      <c r="D37" s="9"/>
      <c r="E37" s="9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12">
        <v>970600</v>
      </c>
      <c r="S37" s="12">
        <v>0</v>
      </c>
      <c r="T37" s="12">
        <f>T38+T39+T40+T41+T42+T43</f>
        <v>970600</v>
      </c>
      <c r="U37" s="12">
        <f aca="true" t="shared" si="13" ref="U37:AC37">U38+U39+U40+U41+U42+U43</f>
        <v>970600</v>
      </c>
      <c r="V37" s="12">
        <f t="shared" si="13"/>
        <v>970600</v>
      </c>
      <c r="W37" s="12">
        <f t="shared" si="13"/>
        <v>0</v>
      </c>
      <c r="X37" s="12">
        <f t="shared" si="13"/>
        <v>0</v>
      </c>
      <c r="Y37" s="12">
        <f t="shared" si="13"/>
        <v>0</v>
      </c>
      <c r="Z37" s="12">
        <f t="shared" si="13"/>
        <v>0</v>
      </c>
      <c r="AA37" s="12">
        <f t="shared" si="13"/>
        <v>0</v>
      </c>
      <c r="AB37" s="12">
        <f t="shared" si="13"/>
        <v>693064.89</v>
      </c>
      <c r="AC37" s="12">
        <f t="shared" si="13"/>
        <v>1281582.49</v>
      </c>
      <c r="AD37" s="12">
        <v>0</v>
      </c>
      <c r="AE37" s="12">
        <v>693064.89</v>
      </c>
      <c r="AF37" s="12">
        <v>693064.89</v>
      </c>
      <c r="AG37" s="12">
        <v>693064.89</v>
      </c>
      <c r="AH37" s="12">
        <v>277535.11</v>
      </c>
      <c r="AI37" s="13">
        <v>0.7140582011127138</v>
      </c>
      <c r="AJ37" s="12">
        <v>0</v>
      </c>
      <c r="AK37" s="14"/>
      <c r="AL37" s="21">
        <f t="shared" si="5"/>
        <v>1.3204023181537194</v>
      </c>
      <c r="AM37" s="32">
        <f>AM38+AM39+AM40+AM41+AM42+AM43</f>
        <v>918914.98</v>
      </c>
      <c r="AN37" s="27">
        <f t="shared" si="2"/>
        <v>1.394669276150009</v>
      </c>
    </row>
    <row r="38" spans="1:40" ht="51" outlineLevel="4">
      <c r="A38" s="3" t="s">
        <v>87</v>
      </c>
      <c r="B38" s="4" t="s">
        <v>88</v>
      </c>
      <c r="C38" s="3" t="s">
        <v>87</v>
      </c>
      <c r="D38" s="3"/>
      <c r="E38" s="3"/>
      <c r="F38" s="5"/>
      <c r="G38" s="5"/>
      <c r="H38" s="5"/>
      <c r="I38" s="3"/>
      <c r="J38" s="3"/>
      <c r="K38" s="3"/>
      <c r="L38" s="3"/>
      <c r="M38" s="3"/>
      <c r="N38" s="3"/>
      <c r="O38" s="3"/>
      <c r="P38" s="3"/>
      <c r="Q38" s="3"/>
      <c r="R38" s="6">
        <v>628100</v>
      </c>
      <c r="S38" s="6">
        <v>0</v>
      </c>
      <c r="T38" s="6">
        <v>628100</v>
      </c>
      <c r="U38" s="6">
        <v>628100</v>
      </c>
      <c r="V38" s="6">
        <v>628100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511424.14</v>
      </c>
      <c r="AC38" s="6">
        <v>776104.24</v>
      </c>
      <c r="AD38" s="6">
        <v>0</v>
      </c>
      <c r="AE38" s="6">
        <v>511424.14</v>
      </c>
      <c r="AF38" s="6">
        <v>511424.14</v>
      </c>
      <c r="AG38" s="6">
        <v>511424.14</v>
      </c>
      <c r="AH38" s="6">
        <v>116675.86</v>
      </c>
      <c r="AI38" s="7">
        <v>0.8142399936315873</v>
      </c>
      <c r="AJ38" s="6">
        <v>0</v>
      </c>
      <c r="AK38" s="8"/>
      <c r="AL38" s="19">
        <f t="shared" si="5"/>
        <v>1.2356380194236587</v>
      </c>
      <c r="AM38" s="37">
        <v>628103.89</v>
      </c>
      <c r="AN38" s="27">
        <f t="shared" si="2"/>
        <v>1.2356303668171837</v>
      </c>
    </row>
    <row r="39" spans="1:40" ht="76.5" outlineLevel="4">
      <c r="A39" s="3" t="s">
        <v>89</v>
      </c>
      <c r="B39" s="4" t="s">
        <v>90</v>
      </c>
      <c r="C39" s="3" t="s">
        <v>89</v>
      </c>
      <c r="D39" s="3"/>
      <c r="E39" s="3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6">
        <v>2000</v>
      </c>
      <c r="S39" s="6">
        <v>0</v>
      </c>
      <c r="T39" s="6">
        <v>2000</v>
      </c>
      <c r="U39" s="6">
        <v>2000</v>
      </c>
      <c r="V39" s="6">
        <v>2000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500</v>
      </c>
      <c r="AC39" s="6">
        <v>1750</v>
      </c>
      <c r="AD39" s="6">
        <v>0</v>
      </c>
      <c r="AE39" s="6">
        <v>500</v>
      </c>
      <c r="AF39" s="6">
        <v>500</v>
      </c>
      <c r="AG39" s="6">
        <v>500</v>
      </c>
      <c r="AH39" s="6">
        <v>1500</v>
      </c>
      <c r="AI39" s="7">
        <v>0.25</v>
      </c>
      <c r="AJ39" s="6">
        <v>0</v>
      </c>
      <c r="AK39" s="8"/>
      <c r="AL39" s="19">
        <f t="shared" si="5"/>
        <v>0.875</v>
      </c>
      <c r="AM39" s="37">
        <v>2000</v>
      </c>
      <c r="AN39" s="27">
        <f t="shared" si="2"/>
        <v>0.875</v>
      </c>
    </row>
    <row r="40" spans="1:40" ht="102" outlineLevel="4">
      <c r="A40" s="3" t="s">
        <v>91</v>
      </c>
      <c r="B40" s="4" t="s">
        <v>92</v>
      </c>
      <c r="C40" s="3" t="s">
        <v>91</v>
      </c>
      <c r="D40" s="3"/>
      <c r="E40" s="3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  <c r="Q40" s="3"/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-40</v>
      </c>
      <c r="AC40" s="6">
        <v>-40</v>
      </c>
      <c r="AD40" s="6">
        <v>0</v>
      </c>
      <c r="AE40" s="6">
        <v>-40</v>
      </c>
      <c r="AF40" s="6">
        <v>-40</v>
      </c>
      <c r="AG40" s="6">
        <v>-40</v>
      </c>
      <c r="AH40" s="6">
        <v>40</v>
      </c>
      <c r="AI40" s="7"/>
      <c r="AJ40" s="6">
        <v>0</v>
      </c>
      <c r="AK40" s="8"/>
      <c r="AL40" s="19" t="e">
        <f t="shared" si="5"/>
        <v>#DIV/0!</v>
      </c>
      <c r="AM40" s="37">
        <v>200</v>
      </c>
      <c r="AN40" s="27">
        <f t="shared" si="2"/>
        <v>-0.2</v>
      </c>
    </row>
    <row r="41" spans="1:40" ht="51" outlineLevel="4">
      <c r="A41" s="3" t="s">
        <v>93</v>
      </c>
      <c r="B41" s="4" t="s">
        <v>94</v>
      </c>
      <c r="C41" s="3" t="s">
        <v>93</v>
      </c>
      <c r="D41" s="3"/>
      <c r="E41" s="3"/>
      <c r="F41" s="5"/>
      <c r="G41" s="5"/>
      <c r="H41" s="5"/>
      <c r="I41" s="3"/>
      <c r="J41" s="3"/>
      <c r="K41" s="3"/>
      <c r="L41" s="3"/>
      <c r="M41" s="3"/>
      <c r="N41" s="3"/>
      <c r="O41" s="3"/>
      <c r="P41" s="3"/>
      <c r="Q41" s="3"/>
      <c r="R41" s="6">
        <v>340500</v>
      </c>
      <c r="S41" s="6">
        <v>0</v>
      </c>
      <c r="T41" s="6">
        <v>340500</v>
      </c>
      <c r="U41" s="6">
        <v>340500</v>
      </c>
      <c r="V41" s="6">
        <v>340500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128530.75</v>
      </c>
      <c r="AC41" s="6">
        <v>431918.25</v>
      </c>
      <c r="AD41" s="6">
        <v>0</v>
      </c>
      <c r="AE41" s="6">
        <v>128530.75</v>
      </c>
      <c r="AF41" s="6">
        <v>128530.75</v>
      </c>
      <c r="AG41" s="6">
        <v>128530.75</v>
      </c>
      <c r="AH41" s="6">
        <v>211969.25</v>
      </c>
      <c r="AI41" s="7">
        <v>0.3774765051395007</v>
      </c>
      <c r="AJ41" s="6">
        <v>0</v>
      </c>
      <c r="AK41" s="8"/>
      <c r="AL41" s="19">
        <f t="shared" si="5"/>
        <v>1.2684823788546256</v>
      </c>
      <c r="AM41" s="37">
        <v>259336.09</v>
      </c>
      <c r="AN41" s="27">
        <f t="shared" si="2"/>
        <v>1.6654768335560237</v>
      </c>
    </row>
    <row r="42" spans="1:40" ht="25.5" outlineLevel="4">
      <c r="A42" s="3" t="s">
        <v>95</v>
      </c>
      <c r="B42" s="4" t="s">
        <v>96</v>
      </c>
      <c r="C42" s="3" t="s">
        <v>95</v>
      </c>
      <c r="D42" s="3"/>
      <c r="E42" s="3"/>
      <c r="F42" s="5"/>
      <c r="G42" s="5"/>
      <c r="H42" s="5"/>
      <c r="I42" s="3"/>
      <c r="J42" s="3"/>
      <c r="K42" s="3"/>
      <c r="L42" s="3"/>
      <c r="M42" s="3"/>
      <c r="N42" s="3"/>
      <c r="O42" s="3"/>
      <c r="P42" s="3"/>
      <c r="Q42" s="3"/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15150</v>
      </c>
      <c r="AC42" s="6">
        <v>23850</v>
      </c>
      <c r="AD42" s="6">
        <v>0</v>
      </c>
      <c r="AE42" s="6">
        <v>15150</v>
      </c>
      <c r="AF42" s="6">
        <v>15150</v>
      </c>
      <c r="AG42" s="6">
        <v>15150</v>
      </c>
      <c r="AH42" s="6">
        <v>-15150</v>
      </c>
      <c r="AI42" s="7"/>
      <c r="AJ42" s="6">
        <v>0</v>
      </c>
      <c r="AK42" s="8"/>
      <c r="AL42" s="19" t="e">
        <f t="shared" si="5"/>
        <v>#DIV/0!</v>
      </c>
      <c r="AM42" s="37">
        <v>26775</v>
      </c>
      <c r="AN42" s="27">
        <f t="shared" si="2"/>
        <v>0.8907563025210085</v>
      </c>
    </row>
    <row r="43" spans="1:40" ht="102" outlineLevel="4">
      <c r="A43" s="3" t="s">
        <v>97</v>
      </c>
      <c r="B43" s="4" t="s">
        <v>98</v>
      </c>
      <c r="C43" s="3" t="s">
        <v>97</v>
      </c>
      <c r="D43" s="3"/>
      <c r="E43" s="3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  <c r="Q43" s="3"/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37500</v>
      </c>
      <c r="AC43" s="6">
        <v>48000</v>
      </c>
      <c r="AD43" s="6">
        <v>0</v>
      </c>
      <c r="AE43" s="6">
        <v>37500</v>
      </c>
      <c r="AF43" s="6">
        <v>37500</v>
      </c>
      <c r="AG43" s="6">
        <v>37500</v>
      </c>
      <c r="AH43" s="6">
        <v>-37500</v>
      </c>
      <c r="AI43" s="7"/>
      <c r="AJ43" s="6">
        <v>0</v>
      </c>
      <c r="AK43" s="8"/>
      <c r="AL43" s="19" t="e">
        <f t="shared" si="5"/>
        <v>#DIV/0!</v>
      </c>
      <c r="AM43" s="37">
        <v>2500</v>
      </c>
      <c r="AN43" s="27">
        <f t="shared" si="2"/>
        <v>19.2</v>
      </c>
    </row>
    <row r="44" spans="1:40" s="15" customFormat="1" ht="51" outlineLevel="1">
      <c r="A44" s="9" t="s">
        <v>42</v>
      </c>
      <c r="B44" s="10" t="s">
        <v>43</v>
      </c>
      <c r="C44" s="9" t="s">
        <v>42</v>
      </c>
      <c r="D44" s="9"/>
      <c r="E44" s="9"/>
      <c r="F44" s="11"/>
      <c r="G44" s="11"/>
      <c r="H44" s="11"/>
      <c r="I44" s="9"/>
      <c r="J44" s="9"/>
      <c r="K44" s="9"/>
      <c r="L44" s="9"/>
      <c r="M44" s="9"/>
      <c r="N44" s="9"/>
      <c r="O44" s="9"/>
      <c r="P44" s="9"/>
      <c r="Q44" s="9"/>
      <c r="R44" s="12">
        <v>574000</v>
      </c>
      <c r="S44" s="12">
        <v>2674000</v>
      </c>
      <c r="T44" s="32">
        <f>T45+T46</f>
        <v>3248000</v>
      </c>
      <c r="U44" s="32">
        <f aca="true" t="shared" si="14" ref="U44:AC44">U45+U46</f>
        <v>3248000</v>
      </c>
      <c r="V44" s="32">
        <f t="shared" si="14"/>
        <v>3248000</v>
      </c>
      <c r="W44" s="32">
        <f t="shared" si="14"/>
        <v>0</v>
      </c>
      <c r="X44" s="32">
        <f t="shared" si="14"/>
        <v>0</v>
      </c>
      <c r="Y44" s="32">
        <f t="shared" si="14"/>
        <v>0</v>
      </c>
      <c r="Z44" s="32">
        <f t="shared" si="14"/>
        <v>0</v>
      </c>
      <c r="AA44" s="32">
        <f t="shared" si="14"/>
        <v>0</v>
      </c>
      <c r="AB44" s="32">
        <f t="shared" si="14"/>
        <v>2021485.1</v>
      </c>
      <c r="AC44" s="32">
        <f t="shared" si="14"/>
        <v>4037799.95</v>
      </c>
      <c r="AD44" s="12">
        <v>0</v>
      </c>
      <c r="AE44" s="12">
        <v>2021485.1</v>
      </c>
      <c r="AF44" s="12">
        <v>2021485.1</v>
      </c>
      <c r="AG44" s="12">
        <v>2021485.1</v>
      </c>
      <c r="AH44" s="12">
        <v>1226514.9</v>
      </c>
      <c r="AI44" s="13">
        <v>0.6223784174876847</v>
      </c>
      <c r="AJ44" s="12">
        <v>0</v>
      </c>
      <c r="AK44" s="14"/>
      <c r="AL44" s="21">
        <f t="shared" si="5"/>
        <v>1.2431650092364532</v>
      </c>
      <c r="AM44" s="32">
        <f>AM45+AM46</f>
        <v>1583791.3199999998</v>
      </c>
      <c r="AN44" s="27">
        <f t="shared" si="2"/>
        <v>2.549452001037612</v>
      </c>
    </row>
    <row r="45" spans="1:40" ht="63.75" outlineLevel="4">
      <c r="A45" s="3" t="s">
        <v>99</v>
      </c>
      <c r="B45" s="4" t="s">
        <v>100</v>
      </c>
      <c r="C45" s="3" t="s">
        <v>99</v>
      </c>
      <c r="D45" s="3"/>
      <c r="E45" s="3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37950</v>
      </c>
      <c r="AC45" s="6">
        <v>37950</v>
      </c>
      <c r="AD45" s="6">
        <v>0</v>
      </c>
      <c r="AE45" s="6">
        <v>37950</v>
      </c>
      <c r="AF45" s="6">
        <v>37950</v>
      </c>
      <c r="AG45" s="6">
        <v>37950</v>
      </c>
      <c r="AH45" s="6">
        <v>-37950</v>
      </c>
      <c r="AI45" s="7"/>
      <c r="AJ45" s="6">
        <v>0</v>
      </c>
      <c r="AK45" s="8"/>
      <c r="AL45" s="19" t="e">
        <f t="shared" si="5"/>
        <v>#DIV/0!</v>
      </c>
      <c r="AM45" s="37">
        <v>5100</v>
      </c>
      <c r="AN45" s="27">
        <f t="shared" si="2"/>
        <v>7.4411764705882355</v>
      </c>
    </row>
    <row r="46" spans="1:40" s="15" customFormat="1" ht="102" outlineLevel="3">
      <c r="A46" s="9" t="s">
        <v>44</v>
      </c>
      <c r="B46" s="10" t="s">
        <v>45</v>
      </c>
      <c r="C46" s="9" t="s">
        <v>44</v>
      </c>
      <c r="D46" s="9"/>
      <c r="E46" s="9"/>
      <c r="F46" s="11"/>
      <c r="G46" s="11"/>
      <c r="H46" s="11"/>
      <c r="I46" s="9"/>
      <c r="J46" s="9"/>
      <c r="K46" s="9"/>
      <c r="L46" s="9"/>
      <c r="M46" s="9"/>
      <c r="N46" s="9"/>
      <c r="O46" s="9"/>
      <c r="P46" s="9"/>
      <c r="Q46" s="9"/>
      <c r="R46" s="12">
        <v>574000</v>
      </c>
      <c r="S46" s="12">
        <v>2674000</v>
      </c>
      <c r="T46" s="32">
        <f>T47+T48+T49+T50</f>
        <v>3248000</v>
      </c>
      <c r="U46" s="32">
        <f aca="true" t="shared" si="15" ref="U46:AC46">U47+U48+U49+U50</f>
        <v>3248000</v>
      </c>
      <c r="V46" s="32">
        <f t="shared" si="15"/>
        <v>3248000</v>
      </c>
      <c r="W46" s="32">
        <f t="shared" si="15"/>
        <v>0</v>
      </c>
      <c r="X46" s="32">
        <f t="shared" si="15"/>
        <v>0</v>
      </c>
      <c r="Y46" s="32">
        <f t="shared" si="15"/>
        <v>0</v>
      </c>
      <c r="Z46" s="32">
        <f t="shared" si="15"/>
        <v>0</v>
      </c>
      <c r="AA46" s="32">
        <f t="shared" si="15"/>
        <v>0</v>
      </c>
      <c r="AB46" s="32">
        <f t="shared" si="15"/>
        <v>1983535.1</v>
      </c>
      <c r="AC46" s="32">
        <f t="shared" si="15"/>
        <v>3999849.95</v>
      </c>
      <c r="AD46" s="12">
        <v>0</v>
      </c>
      <c r="AE46" s="12">
        <v>1983535.1</v>
      </c>
      <c r="AF46" s="12">
        <v>1983535.1</v>
      </c>
      <c r="AG46" s="12">
        <v>1983535.1</v>
      </c>
      <c r="AH46" s="12">
        <v>1264464.9</v>
      </c>
      <c r="AI46" s="13">
        <v>0.6106943041871922</v>
      </c>
      <c r="AJ46" s="12">
        <v>0</v>
      </c>
      <c r="AK46" s="14"/>
      <c r="AL46" s="21">
        <f t="shared" si="5"/>
        <v>1.2314808959359607</v>
      </c>
      <c r="AM46" s="32">
        <f>AM47+AM48+AM49+AM50</f>
        <v>1578691.3199999998</v>
      </c>
      <c r="AN46" s="27">
        <f t="shared" si="2"/>
        <v>2.5336491683504034</v>
      </c>
    </row>
    <row r="47" spans="1:40" ht="102" outlineLevel="4">
      <c r="A47" s="3" t="s">
        <v>101</v>
      </c>
      <c r="B47" s="4" t="s">
        <v>102</v>
      </c>
      <c r="C47" s="3" t="s">
        <v>101</v>
      </c>
      <c r="D47" s="3"/>
      <c r="E47" s="3"/>
      <c r="F47" s="5"/>
      <c r="G47" s="5"/>
      <c r="H47" s="5"/>
      <c r="I47" s="3"/>
      <c r="J47" s="3"/>
      <c r="K47" s="3"/>
      <c r="L47" s="3"/>
      <c r="M47" s="3"/>
      <c r="N47" s="3"/>
      <c r="O47" s="3"/>
      <c r="P47" s="3"/>
      <c r="Q47" s="3"/>
      <c r="R47" s="6">
        <v>326000</v>
      </c>
      <c r="S47" s="6">
        <v>1674000</v>
      </c>
      <c r="T47" s="6">
        <v>2000000</v>
      </c>
      <c r="U47" s="6">
        <v>2000000</v>
      </c>
      <c r="V47" s="6">
        <v>2000000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1947576.75</v>
      </c>
      <c r="AC47" s="6">
        <v>2781533.79</v>
      </c>
      <c r="AD47" s="6">
        <v>0</v>
      </c>
      <c r="AE47" s="6">
        <v>1947576.75</v>
      </c>
      <c r="AF47" s="6">
        <v>1947576.75</v>
      </c>
      <c r="AG47" s="6">
        <v>1947576.75</v>
      </c>
      <c r="AH47" s="6">
        <v>52423.25</v>
      </c>
      <c r="AI47" s="7">
        <v>0.973788375</v>
      </c>
      <c r="AJ47" s="6">
        <v>0</v>
      </c>
      <c r="AK47" s="8"/>
      <c r="AL47" s="19">
        <f t="shared" si="5"/>
        <v>1.390766895</v>
      </c>
      <c r="AM47" s="37">
        <v>1459708.91</v>
      </c>
      <c r="AN47" s="27">
        <f t="shared" si="2"/>
        <v>1.9055400504474553</v>
      </c>
    </row>
    <row r="48" spans="1:40" ht="15" hidden="1" outlineLevel="4">
      <c r="A48" s="3"/>
      <c r="B48" s="4"/>
      <c r="C48" s="28" t="s">
        <v>205</v>
      </c>
      <c r="D48" s="3"/>
      <c r="E48" s="3"/>
      <c r="F48" s="5"/>
      <c r="G48" s="5"/>
      <c r="H48" s="5"/>
      <c r="I48" s="3"/>
      <c r="J48" s="3"/>
      <c r="K48" s="3"/>
      <c r="L48" s="3"/>
      <c r="M48" s="3"/>
      <c r="N48" s="3"/>
      <c r="O48" s="3"/>
      <c r="P48" s="3"/>
      <c r="Q48" s="3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7"/>
      <c r="AJ48" s="6"/>
      <c r="AK48" s="8"/>
      <c r="AL48" s="19"/>
      <c r="AM48" s="37">
        <v>-24293.64</v>
      </c>
      <c r="AN48" s="27">
        <f t="shared" si="2"/>
        <v>0</v>
      </c>
    </row>
    <row r="49" spans="1:40" ht="76.5" outlineLevel="4">
      <c r="A49" s="3" t="s">
        <v>103</v>
      </c>
      <c r="B49" s="4" t="s">
        <v>104</v>
      </c>
      <c r="C49" s="3" t="s">
        <v>103</v>
      </c>
      <c r="D49" s="3"/>
      <c r="E49" s="3"/>
      <c r="F49" s="5"/>
      <c r="G49" s="5"/>
      <c r="H49" s="5"/>
      <c r="I49" s="3"/>
      <c r="J49" s="3"/>
      <c r="K49" s="3"/>
      <c r="L49" s="3"/>
      <c r="M49" s="3"/>
      <c r="N49" s="3"/>
      <c r="O49" s="3"/>
      <c r="P49" s="3"/>
      <c r="Q49" s="3"/>
      <c r="R49" s="6">
        <v>248000</v>
      </c>
      <c r="S49" s="6">
        <v>0</v>
      </c>
      <c r="T49" s="6">
        <v>248000</v>
      </c>
      <c r="U49" s="6">
        <v>248000</v>
      </c>
      <c r="V49" s="6">
        <v>248000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35958.35</v>
      </c>
      <c r="AC49" s="6">
        <v>61167</v>
      </c>
      <c r="AD49" s="6">
        <v>0</v>
      </c>
      <c r="AE49" s="6">
        <v>35958.35</v>
      </c>
      <c r="AF49" s="6">
        <v>35958.35</v>
      </c>
      <c r="AG49" s="6">
        <v>35958.35</v>
      </c>
      <c r="AH49" s="6">
        <v>212041.65</v>
      </c>
      <c r="AI49" s="7">
        <v>0.14499334677419354</v>
      </c>
      <c r="AJ49" s="6">
        <v>0</v>
      </c>
      <c r="AK49" s="8"/>
      <c r="AL49" s="19">
        <f t="shared" si="5"/>
        <v>0.24664112903225807</v>
      </c>
      <c r="AM49" s="37">
        <v>115322.64</v>
      </c>
      <c r="AN49" s="27">
        <f t="shared" si="2"/>
        <v>0.5303988878506424</v>
      </c>
    </row>
    <row r="50" spans="1:40" ht="153" outlineLevel="4">
      <c r="A50" s="3" t="s">
        <v>105</v>
      </c>
      <c r="B50" s="4" t="s">
        <v>106</v>
      </c>
      <c r="C50" s="3" t="s">
        <v>105</v>
      </c>
      <c r="D50" s="3"/>
      <c r="E50" s="3"/>
      <c r="F50" s="5"/>
      <c r="G50" s="5"/>
      <c r="H50" s="5"/>
      <c r="I50" s="3"/>
      <c r="J50" s="3"/>
      <c r="K50" s="3"/>
      <c r="L50" s="3"/>
      <c r="M50" s="3"/>
      <c r="N50" s="3"/>
      <c r="O50" s="3"/>
      <c r="P50" s="3"/>
      <c r="Q50" s="3"/>
      <c r="R50" s="6">
        <v>0</v>
      </c>
      <c r="S50" s="6">
        <v>1000000</v>
      </c>
      <c r="T50" s="6">
        <v>1000000</v>
      </c>
      <c r="U50" s="6">
        <v>1000000</v>
      </c>
      <c r="V50" s="6">
        <v>1000000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1157149.16</v>
      </c>
      <c r="AD50" s="6">
        <v>0</v>
      </c>
      <c r="AE50" s="6">
        <v>0</v>
      </c>
      <c r="AF50" s="6">
        <v>0</v>
      </c>
      <c r="AG50" s="6">
        <v>0</v>
      </c>
      <c r="AH50" s="6">
        <v>1000000</v>
      </c>
      <c r="AI50" s="7">
        <v>0</v>
      </c>
      <c r="AJ50" s="6">
        <v>0</v>
      </c>
      <c r="AK50" s="8"/>
      <c r="AL50" s="19">
        <f t="shared" si="5"/>
        <v>1.15714916</v>
      </c>
      <c r="AM50" s="37">
        <v>27953.41</v>
      </c>
      <c r="AN50" s="27">
        <f t="shared" si="2"/>
        <v>41.39563509425147</v>
      </c>
    </row>
    <row r="51" spans="1:40" s="15" customFormat="1" ht="25.5" outlineLevel="1">
      <c r="A51" s="9" t="s">
        <v>107</v>
      </c>
      <c r="B51" s="10" t="s">
        <v>108</v>
      </c>
      <c r="C51" s="9" t="s">
        <v>107</v>
      </c>
      <c r="D51" s="9"/>
      <c r="E51" s="9"/>
      <c r="F51" s="11"/>
      <c r="G51" s="11"/>
      <c r="H51" s="11"/>
      <c r="I51" s="9"/>
      <c r="J51" s="9"/>
      <c r="K51" s="9"/>
      <c r="L51" s="9"/>
      <c r="M51" s="9"/>
      <c r="N51" s="9"/>
      <c r="O51" s="9"/>
      <c r="P51" s="9"/>
      <c r="Q51" s="9"/>
      <c r="R51" s="12">
        <v>750000</v>
      </c>
      <c r="S51" s="12">
        <v>0</v>
      </c>
      <c r="T51" s="32">
        <f>T52+T53+T54+T55</f>
        <v>750000</v>
      </c>
      <c r="U51" s="32">
        <f aca="true" t="shared" si="16" ref="U51:AC51">U52+U53+U54+U55</f>
        <v>750000</v>
      </c>
      <c r="V51" s="32">
        <f t="shared" si="16"/>
        <v>750000</v>
      </c>
      <c r="W51" s="32">
        <f t="shared" si="16"/>
        <v>0</v>
      </c>
      <c r="X51" s="32">
        <f t="shared" si="16"/>
        <v>0</v>
      </c>
      <c r="Y51" s="32">
        <f t="shared" si="16"/>
        <v>0</v>
      </c>
      <c r="Z51" s="32">
        <f t="shared" si="16"/>
        <v>0</v>
      </c>
      <c r="AA51" s="32">
        <f t="shared" si="16"/>
        <v>0</v>
      </c>
      <c r="AB51" s="32">
        <f t="shared" si="16"/>
        <v>245207.83</v>
      </c>
      <c r="AC51" s="32">
        <f t="shared" si="16"/>
        <v>372850.84</v>
      </c>
      <c r="AD51" s="12">
        <v>0</v>
      </c>
      <c r="AE51" s="12">
        <v>245207.83</v>
      </c>
      <c r="AF51" s="12">
        <v>245207.83</v>
      </c>
      <c r="AG51" s="12">
        <v>245207.83</v>
      </c>
      <c r="AH51" s="12">
        <v>504792.17</v>
      </c>
      <c r="AI51" s="13">
        <v>0.32694377333333335</v>
      </c>
      <c r="AJ51" s="12">
        <v>0</v>
      </c>
      <c r="AK51" s="14"/>
      <c r="AL51" s="21">
        <f t="shared" si="5"/>
        <v>0.4971344533333334</v>
      </c>
      <c r="AM51" s="32">
        <f>AM52+AM53+AM54+AM55</f>
        <v>491573.02</v>
      </c>
      <c r="AN51" s="27">
        <f t="shared" si="2"/>
        <v>0.758485158522329</v>
      </c>
    </row>
    <row r="52" spans="1:40" ht="25.5" outlineLevel="4">
      <c r="A52" s="3" t="s">
        <v>109</v>
      </c>
      <c r="B52" s="4" t="s">
        <v>110</v>
      </c>
      <c r="C52" s="3" t="s">
        <v>109</v>
      </c>
      <c r="D52" s="3"/>
      <c r="E52" s="3"/>
      <c r="F52" s="5"/>
      <c r="G52" s="5"/>
      <c r="H52" s="5"/>
      <c r="I52" s="3"/>
      <c r="J52" s="3"/>
      <c r="K52" s="3"/>
      <c r="L52" s="3"/>
      <c r="M52" s="3"/>
      <c r="N52" s="3"/>
      <c r="O52" s="3"/>
      <c r="P52" s="3"/>
      <c r="Q52" s="3"/>
      <c r="R52" s="6">
        <v>187500</v>
      </c>
      <c r="S52" s="6">
        <v>0</v>
      </c>
      <c r="T52" s="6">
        <v>187500</v>
      </c>
      <c r="U52" s="6">
        <v>187500</v>
      </c>
      <c r="V52" s="6">
        <v>187500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204619.03</v>
      </c>
      <c r="AC52" s="6">
        <v>312682.98</v>
      </c>
      <c r="AD52" s="6">
        <v>0</v>
      </c>
      <c r="AE52" s="6">
        <v>204619.03</v>
      </c>
      <c r="AF52" s="6">
        <v>204619.03</v>
      </c>
      <c r="AG52" s="6">
        <v>204619.03</v>
      </c>
      <c r="AH52" s="6">
        <v>-17119.03</v>
      </c>
      <c r="AI52" s="7">
        <v>1.0913014933333334</v>
      </c>
      <c r="AJ52" s="6">
        <v>0</v>
      </c>
      <c r="AK52" s="8"/>
      <c r="AL52" s="19">
        <f t="shared" si="5"/>
        <v>1.66764256</v>
      </c>
      <c r="AM52" s="37">
        <v>373933.86</v>
      </c>
      <c r="AN52" s="27">
        <f t="shared" si="2"/>
        <v>0.836198626142067</v>
      </c>
    </row>
    <row r="53" spans="1:40" ht="25.5" outlineLevel="4">
      <c r="A53" s="3" t="s">
        <v>111</v>
      </c>
      <c r="B53" s="4" t="s">
        <v>112</v>
      </c>
      <c r="C53" s="3" t="s">
        <v>111</v>
      </c>
      <c r="D53" s="3"/>
      <c r="E53" s="3"/>
      <c r="F53" s="5"/>
      <c r="G53" s="5"/>
      <c r="H53" s="5"/>
      <c r="I53" s="3"/>
      <c r="J53" s="3"/>
      <c r="K53" s="3"/>
      <c r="L53" s="3"/>
      <c r="M53" s="3"/>
      <c r="N53" s="3"/>
      <c r="O53" s="3"/>
      <c r="P53" s="3"/>
      <c r="Q53" s="3"/>
      <c r="R53" s="6">
        <v>251300</v>
      </c>
      <c r="S53" s="6">
        <v>0</v>
      </c>
      <c r="T53" s="6">
        <v>251300</v>
      </c>
      <c r="U53" s="6">
        <v>251300</v>
      </c>
      <c r="V53" s="6">
        <v>251300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13982.02</v>
      </c>
      <c r="AC53" s="6">
        <v>14010.27</v>
      </c>
      <c r="AD53" s="6">
        <v>0</v>
      </c>
      <c r="AE53" s="6">
        <v>13982.02</v>
      </c>
      <c r="AF53" s="6">
        <v>13982.02</v>
      </c>
      <c r="AG53" s="6">
        <v>13982.02</v>
      </c>
      <c r="AH53" s="6">
        <v>237317.98</v>
      </c>
      <c r="AI53" s="7">
        <v>0.05563875845602865</v>
      </c>
      <c r="AJ53" s="6">
        <v>0</v>
      </c>
      <c r="AK53" s="8"/>
      <c r="AL53" s="19">
        <f t="shared" si="5"/>
        <v>0.05575117389574214</v>
      </c>
      <c r="AM53" s="37">
        <v>-2122.58</v>
      </c>
      <c r="AN53" s="27">
        <f t="shared" si="2"/>
        <v>-6.600585136955969</v>
      </c>
    </row>
    <row r="54" spans="1:40" ht="25.5" outlineLevel="4">
      <c r="A54" s="3" t="s">
        <v>113</v>
      </c>
      <c r="B54" s="4" t="s">
        <v>114</v>
      </c>
      <c r="C54" s="3" t="s">
        <v>113</v>
      </c>
      <c r="D54" s="3"/>
      <c r="E54" s="3"/>
      <c r="F54" s="5"/>
      <c r="G54" s="5"/>
      <c r="H54" s="5"/>
      <c r="I54" s="3"/>
      <c r="J54" s="3"/>
      <c r="K54" s="3"/>
      <c r="L54" s="3"/>
      <c r="M54" s="3"/>
      <c r="N54" s="3"/>
      <c r="O54" s="3"/>
      <c r="P54" s="3"/>
      <c r="Q54" s="3"/>
      <c r="R54" s="6">
        <v>300700</v>
      </c>
      <c r="S54" s="6">
        <v>0</v>
      </c>
      <c r="T54" s="6">
        <v>300700</v>
      </c>
      <c r="U54" s="6">
        <v>300700</v>
      </c>
      <c r="V54" s="6">
        <v>300700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26539.19</v>
      </c>
      <c r="AC54" s="6">
        <v>46090</v>
      </c>
      <c r="AD54" s="6">
        <v>0</v>
      </c>
      <c r="AE54" s="6">
        <v>26539.19</v>
      </c>
      <c r="AF54" s="6">
        <v>26539.19</v>
      </c>
      <c r="AG54" s="6">
        <v>26539.19</v>
      </c>
      <c r="AH54" s="6">
        <v>274160.81</v>
      </c>
      <c r="AI54" s="7">
        <v>0.08825803126039242</v>
      </c>
      <c r="AJ54" s="6">
        <v>0</v>
      </c>
      <c r="AK54" s="8"/>
      <c r="AL54" s="19">
        <f t="shared" si="5"/>
        <v>0.15327569005653474</v>
      </c>
      <c r="AM54" s="37">
        <v>98115.46</v>
      </c>
      <c r="AN54" s="27">
        <f t="shared" si="2"/>
        <v>0.4697526771010399</v>
      </c>
    </row>
    <row r="55" spans="1:40" ht="25.5" outlineLevel="4">
      <c r="A55" s="3" t="s">
        <v>115</v>
      </c>
      <c r="B55" s="4" t="s">
        <v>116</v>
      </c>
      <c r="C55" s="3" t="s">
        <v>115</v>
      </c>
      <c r="D55" s="3"/>
      <c r="E55" s="3"/>
      <c r="F55" s="5"/>
      <c r="G55" s="5"/>
      <c r="H55" s="5"/>
      <c r="I55" s="3"/>
      <c r="J55" s="3"/>
      <c r="K55" s="3"/>
      <c r="L55" s="3"/>
      <c r="M55" s="3"/>
      <c r="N55" s="3"/>
      <c r="O55" s="3"/>
      <c r="P55" s="3"/>
      <c r="Q55" s="3"/>
      <c r="R55" s="6">
        <v>10500</v>
      </c>
      <c r="S55" s="6">
        <v>0</v>
      </c>
      <c r="T55" s="6">
        <v>10500</v>
      </c>
      <c r="U55" s="6">
        <v>10500</v>
      </c>
      <c r="V55" s="6">
        <v>10500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67.59</v>
      </c>
      <c r="AC55" s="6">
        <v>67.59</v>
      </c>
      <c r="AD55" s="6">
        <v>0</v>
      </c>
      <c r="AE55" s="6">
        <v>67.59</v>
      </c>
      <c r="AF55" s="6">
        <v>67.59</v>
      </c>
      <c r="AG55" s="6">
        <v>67.59</v>
      </c>
      <c r="AH55" s="6">
        <v>10432.41</v>
      </c>
      <c r="AI55" s="7">
        <v>0.006437142857142857</v>
      </c>
      <c r="AJ55" s="6">
        <v>0</v>
      </c>
      <c r="AK55" s="8"/>
      <c r="AL55" s="19">
        <f t="shared" si="5"/>
        <v>0.006437142857142857</v>
      </c>
      <c r="AM55" s="37">
        <v>21646.28</v>
      </c>
      <c r="AN55" s="27">
        <f t="shared" si="2"/>
        <v>0.003122476471707841</v>
      </c>
    </row>
    <row r="56" spans="1:40" s="15" customFormat="1" ht="25.5" outlineLevel="1">
      <c r="A56" s="9" t="s">
        <v>46</v>
      </c>
      <c r="B56" s="10" t="s">
        <v>47</v>
      </c>
      <c r="C56" s="9" t="s">
        <v>46</v>
      </c>
      <c r="D56" s="9"/>
      <c r="E56" s="9"/>
      <c r="F56" s="11"/>
      <c r="G56" s="11"/>
      <c r="H56" s="11"/>
      <c r="I56" s="9"/>
      <c r="J56" s="9"/>
      <c r="K56" s="9"/>
      <c r="L56" s="9"/>
      <c r="M56" s="9"/>
      <c r="N56" s="9"/>
      <c r="O56" s="9"/>
      <c r="P56" s="9"/>
      <c r="Q56" s="9"/>
      <c r="R56" s="12">
        <v>92600</v>
      </c>
      <c r="S56" s="12">
        <v>0</v>
      </c>
      <c r="T56" s="12">
        <f>T57+T58</f>
        <v>92600</v>
      </c>
      <c r="U56" s="12">
        <f aca="true" t="shared" si="17" ref="U56:AC56">U57+U58</f>
        <v>92600</v>
      </c>
      <c r="V56" s="12">
        <f t="shared" si="17"/>
        <v>92600</v>
      </c>
      <c r="W56" s="12">
        <f t="shared" si="17"/>
        <v>0</v>
      </c>
      <c r="X56" s="12">
        <f t="shared" si="17"/>
        <v>0</v>
      </c>
      <c r="Y56" s="12">
        <f t="shared" si="17"/>
        <v>0</v>
      </c>
      <c r="Z56" s="12">
        <f t="shared" si="17"/>
        <v>0</v>
      </c>
      <c r="AA56" s="12">
        <f t="shared" si="17"/>
        <v>0</v>
      </c>
      <c r="AB56" s="12">
        <f t="shared" si="17"/>
        <v>1215026.7999999998</v>
      </c>
      <c r="AC56" s="12">
        <f t="shared" si="17"/>
        <v>86153.76999999999</v>
      </c>
      <c r="AD56" s="12">
        <v>0</v>
      </c>
      <c r="AE56" s="12">
        <v>1215026.8</v>
      </c>
      <c r="AF56" s="12">
        <v>1215026.8</v>
      </c>
      <c r="AG56" s="12">
        <v>1215026.8</v>
      </c>
      <c r="AH56" s="12">
        <v>-1122426.8</v>
      </c>
      <c r="AI56" s="13">
        <v>13.121239740820734</v>
      </c>
      <c r="AJ56" s="12">
        <v>0</v>
      </c>
      <c r="AK56" s="14"/>
      <c r="AL56" s="21">
        <f t="shared" si="5"/>
        <v>0.9303862850971921</v>
      </c>
      <c r="AM56" s="32">
        <f>AM57+AM58</f>
        <v>293411.12</v>
      </c>
      <c r="AN56" s="27">
        <f t="shared" si="2"/>
        <v>0.29362816923912083</v>
      </c>
    </row>
    <row r="57" spans="1:40" ht="38.25" outlineLevel="4">
      <c r="A57" s="3" t="s">
        <v>117</v>
      </c>
      <c r="B57" s="4" t="s">
        <v>118</v>
      </c>
      <c r="C57" s="3" t="s">
        <v>117</v>
      </c>
      <c r="D57" s="3"/>
      <c r="E57" s="3"/>
      <c r="F57" s="5"/>
      <c r="G57" s="5"/>
      <c r="H57" s="5"/>
      <c r="I57" s="3"/>
      <c r="J57" s="3"/>
      <c r="K57" s="3"/>
      <c r="L57" s="3"/>
      <c r="M57" s="3"/>
      <c r="N57" s="3"/>
      <c r="O57" s="3"/>
      <c r="P57" s="3"/>
      <c r="Q57" s="3"/>
      <c r="R57" s="6">
        <v>8800</v>
      </c>
      <c r="S57" s="6">
        <v>0</v>
      </c>
      <c r="T57" s="6">
        <v>8800</v>
      </c>
      <c r="U57" s="6">
        <v>8800</v>
      </c>
      <c r="V57" s="6">
        <v>8800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57877.64</v>
      </c>
      <c r="AC57" s="6">
        <v>84325.04</v>
      </c>
      <c r="AD57" s="6">
        <v>0</v>
      </c>
      <c r="AE57" s="6">
        <v>57877.64</v>
      </c>
      <c r="AF57" s="6">
        <v>57877.64</v>
      </c>
      <c r="AG57" s="6">
        <v>57877.64</v>
      </c>
      <c r="AH57" s="6">
        <v>-49077.64</v>
      </c>
      <c r="AI57" s="7">
        <v>6.577004545454545</v>
      </c>
      <c r="AJ57" s="6">
        <v>0</v>
      </c>
      <c r="AK57" s="8"/>
      <c r="AL57" s="19">
        <f t="shared" si="5"/>
        <v>9.582390909090908</v>
      </c>
      <c r="AM57" s="37">
        <v>27853.72</v>
      </c>
      <c r="AN57" s="27">
        <f t="shared" si="2"/>
        <v>3.0274247030558215</v>
      </c>
    </row>
    <row r="58" spans="1:40" ht="25.5" outlineLevel="4">
      <c r="A58" s="3" t="s">
        <v>119</v>
      </c>
      <c r="B58" s="4" t="s">
        <v>120</v>
      </c>
      <c r="C58" s="3" t="s">
        <v>119</v>
      </c>
      <c r="D58" s="3"/>
      <c r="E58" s="3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6">
        <v>83800</v>
      </c>
      <c r="S58" s="6">
        <v>0</v>
      </c>
      <c r="T58" s="6">
        <v>83800</v>
      </c>
      <c r="U58" s="6">
        <v>83800</v>
      </c>
      <c r="V58" s="6">
        <v>83800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1157149.16</v>
      </c>
      <c r="AC58" s="6">
        <v>1828.73</v>
      </c>
      <c r="AD58" s="6">
        <v>0</v>
      </c>
      <c r="AE58" s="6">
        <v>1157149.16</v>
      </c>
      <c r="AF58" s="6">
        <v>1157149.16</v>
      </c>
      <c r="AG58" s="6">
        <v>1157149.16</v>
      </c>
      <c r="AH58" s="6">
        <v>-1073349.16</v>
      </c>
      <c r="AI58" s="7">
        <v>13.808462529832935</v>
      </c>
      <c r="AJ58" s="6">
        <v>0</v>
      </c>
      <c r="AK58" s="8"/>
      <c r="AL58" s="19">
        <f t="shared" si="5"/>
        <v>0.02182255369928401</v>
      </c>
      <c r="AM58" s="37">
        <v>265557.4</v>
      </c>
      <c r="AN58" s="27">
        <f t="shared" si="2"/>
        <v>0.0068863831322343114</v>
      </c>
    </row>
    <row r="59" spans="1:40" s="15" customFormat="1" ht="25.5" outlineLevel="1">
      <c r="A59" s="9" t="s">
        <v>61</v>
      </c>
      <c r="B59" s="10" t="s">
        <v>62</v>
      </c>
      <c r="C59" s="9" t="s">
        <v>61</v>
      </c>
      <c r="D59" s="9"/>
      <c r="E59" s="9"/>
      <c r="F59" s="11"/>
      <c r="G59" s="11"/>
      <c r="H59" s="11"/>
      <c r="I59" s="9"/>
      <c r="J59" s="9"/>
      <c r="K59" s="9"/>
      <c r="L59" s="9"/>
      <c r="M59" s="9"/>
      <c r="N59" s="9"/>
      <c r="O59" s="9"/>
      <c r="P59" s="9"/>
      <c r="Q59" s="9"/>
      <c r="R59" s="12">
        <v>647300</v>
      </c>
      <c r="S59" s="12">
        <v>0</v>
      </c>
      <c r="T59" s="12">
        <f>T60+T62</f>
        <v>647300</v>
      </c>
      <c r="U59" s="12">
        <f aca="true" t="shared" si="18" ref="U59:AC59">U60+U62</f>
        <v>647300</v>
      </c>
      <c r="V59" s="12">
        <f t="shared" si="18"/>
        <v>647300</v>
      </c>
      <c r="W59" s="12">
        <f t="shared" si="18"/>
        <v>0</v>
      </c>
      <c r="X59" s="12">
        <f t="shared" si="18"/>
        <v>0</v>
      </c>
      <c r="Y59" s="12">
        <f t="shared" si="18"/>
        <v>0</v>
      </c>
      <c r="Z59" s="12">
        <f t="shared" si="18"/>
        <v>0</v>
      </c>
      <c r="AA59" s="12">
        <f t="shared" si="18"/>
        <v>0</v>
      </c>
      <c r="AB59" s="12">
        <f t="shared" si="18"/>
        <v>633169.55</v>
      </c>
      <c r="AC59" s="12">
        <f t="shared" si="18"/>
        <v>883841.58</v>
      </c>
      <c r="AD59" s="12">
        <v>0</v>
      </c>
      <c r="AE59" s="12">
        <v>633169.55</v>
      </c>
      <c r="AF59" s="12">
        <v>633169.55</v>
      </c>
      <c r="AG59" s="12">
        <v>633169.55</v>
      </c>
      <c r="AH59" s="12">
        <v>14130.45</v>
      </c>
      <c r="AI59" s="13">
        <v>0.9781701683917813</v>
      </c>
      <c r="AJ59" s="12">
        <v>0</v>
      </c>
      <c r="AK59" s="14"/>
      <c r="AL59" s="21">
        <f t="shared" si="5"/>
        <v>1.3654280549976827</v>
      </c>
      <c r="AM59" s="32">
        <f>AM60+AM62</f>
        <v>504603.59</v>
      </c>
      <c r="AN59" s="27">
        <f t="shared" si="2"/>
        <v>1.7515562661771786</v>
      </c>
    </row>
    <row r="60" spans="1:40" s="15" customFormat="1" ht="102" outlineLevel="3">
      <c r="A60" s="9" t="s">
        <v>121</v>
      </c>
      <c r="B60" s="10" t="s">
        <v>122</v>
      </c>
      <c r="C60" s="9" t="s">
        <v>121</v>
      </c>
      <c r="D60" s="9"/>
      <c r="E60" s="9"/>
      <c r="F60" s="11"/>
      <c r="G60" s="11"/>
      <c r="H60" s="11"/>
      <c r="I60" s="9"/>
      <c r="J60" s="9"/>
      <c r="K60" s="9"/>
      <c r="L60" s="9"/>
      <c r="M60" s="9"/>
      <c r="N60" s="9"/>
      <c r="O60" s="9"/>
      <c r="P60" s="9"/>
      <c r="Q60" s="9"/>
      <c r="R60" s="12">
        <v>122300</v>
      </c>
      <c r="S60" s="12">
        <v>0</v>
      </c>
      <c r="T60" s="12">
        <f>T61</f>
        <v>122300</v>
      </c>
      <c r="U60" s="12">
        <v>122300</v>
      </c>
      <c r="V60" s="12">
        <v>122300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122300</v>
      </c>
      <c r="AI60" s="13">
        <v>0</v>
      </c>
      <c r="AJ60" s="12">
        <v>0</v>
      </c>
      <c r="AK60" s="14"/>
      <c r="AL60" s="21">
        <f t="shared" si="5"/>
        <v>0</v>
      </c>
      <c r="AM60" s="32">
        <f>AM61</f>
        <v>0</v>
      </c>
      <c r="AN60" s="27" t="e">
        <f t="shared" si="2"/>
        <v>#DIV/0!</v>
      </c>
    </row>
    <row r="61" spans="1:40" ht="102" outlineLevel="4">
      <c r="A61" s="3" t="s">
        <v>123</v>
      </c>
      <c r="B61" s="4" t="s">
        <v>124</v>
      </c>
      <c r="C61" s="3" t="s">
        <v>123</v>
      </c>
      <c r="D61" s="3"/>
      <c r="E61" s="3"/>
      <c r="F61" s="5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6">
        <v>122300</v>
      </c>
      <c r="S61" s="6">
        <v>0</v>
      </c>
      <c r="T61" s="6">
        <v>122300</v>
      </c>
      <c r="U61" s="6">
        <v>122300</v>
      </c>
      <c r="V61" s="6">
        <v>122300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122300</v>
      </c>
      <c r="AI61" s="7">
        <v>0</v>
      </c>
      <c r="AJ61" s="6">
        <v>0</v>
      </c>
      <c r="AK61" s="8"/>
      <c r="AL61" s="19">
        <f t="shared" si="5"/>
        <v>0</v>
      </c>
      <c r="AM61" s="37"/>
      <c r="AN61" s="27" t="e">
        <f t="shared" si="2"/>
        <v>#DIV/0!</v>
      </c>
    </row>
    <row r="62" spans="1:40" s="15" customFormat="1" ht="38.25" outlineLevel="3">
      <c r="A62" s="9" t="s">
        <v>63</v>
      </c>
      <c r="B62" s="10" t="s">
        <v>64</v>
      </c>
      <c r="C62" s="9" t="s">
        <v>63</v>
      </c>
      <c r="D62" s="9"/>
      <c r="E62" s="9"/>
      <c r="F62" s="11"/>
      <c r="G62" s="11"/>
      <c r="H62" s="11"/>
      <c r="I62" s="9"/>
      <c r="J62" s="9"/>
      <c r="K62" s="9"/>
      <c r="L62" s="9"/>
      <c r="M62" s="9"/>
      <c r="N62" s="9"/>
      <c r="O62" s="9"/>
      <c r="P62" s="9"/>
      <c r="Q62" s="9"/>
      <c r="R62" s="12">
        <v>525000</v>
      </c>
      <c r="S62" s="12">
        <v>0</v>
      </c>
      <c r="T62" s="12">
        <f>T63+T64</f>
        <v>525000</v>
      </c>
      <c r="U62" s="12">
        <f aca="true" t="shared" si="19" ref="U62:AC62">U63+U64</f>
        <v>525000</v>
      </c>
      <c r="V62" s="12">
        <f t="shared" si="19"/>
        <v>525000</v>
      </c>
      <c r="W62" s="12">
        <f t="shared" si="19"/>
        <v>0</v>
      </c>
      <c r="X62" s="12">
        <f t="shared" si="19"/>
        <v>0</v>
      </c>
      <c r="Y62" s="12">
        <f t="shared" si="19"/>
        <v>0</v>
      </c>
      <c r="Z62" s="12">
        <f t="shared" si="19"/>
        <v>0</v>
      </c>
      <c r="AA62" s="12">
        <f t="shared" si="19"/>
        <v>0</v>
      </c>
      <c r="AB62" s="12">
        <f t="shared" si="19"/>
        <v>633169.55</v>
      </c>
      <c r="AC62" s="12">
        <f t="shared" si="19"/>
        <v>883841.58</v>
      </c>
      <c r="AD62" s="12">
        <v>0</v>
      </c>
      <c r="AE62" s="12">
        <v>633169.55</v>
      </c>
      <c r="AF62" s="12">
        <v>633169.55</v>
      </c>
      <c r="AG62" s="12">
        <v>633169.55</v>
      </c>
      <c r="AH62" s="12">
        <v>-108169.55</v>
      </c>
      <c r="AI62" s="13">
        <v>1.206037238095238</v>
      </c>
      <c r="AJ62" s="12">
        <v>0</v>
      </c>
      <c r="AK62" s="14"/>
      <c r="AL62" s="21">
        <f t="shared" si="5"/>
        <v>1.6835077714285713</v>
      </c>
      <c r="AM62" s="32">
        <f>AM63+AM64</f>
        <v>504603.59</v>
      </c>
      <c r="AN62" s="27">
        <f t="shared" si="2"/>
        <v>1.7515562661771786</v>
      </c>
    </row>
    <row r="63" spans="1:40" ht="63.75" outlineLevel="4">
      <c r="A63" s="3" t="s">
        <v>125</v>
      </c>
      <c r="B63" s="4" t="s">
        <v>126</v>
      </c>
      <c r="C63" s="3" t="s">
        <v>125</v>
      </c>
      <c r="D63" s="3"/>
      <c r="E63" s="3"/>
      <c r="F63" s="5"/>
      <c r="G63" s="5"/>
      <c r="H63" s="5"/>
      <c r="I63" s="3"/>
      <c r="J63" s="3"/>
      <c r="K63" s="3"/>
      <c r="L63" s="3"/>
      <c r="M63" s="3"/>
      <c r="N63" s="3"/>
      <c r="O63" s="3"/>
      <c r="P63" s="3"/>
      <c r="Q63" s="3"/>
      <c r="R63" s="6">
        <v>500000</v>
      </c>
      <c r="S63" s="6">
        <v>0</v>
      </c>
      <c r="T63" s="6">
        <v>500000</v>
      </c>
      <c r="U63" s="6">
        <v>500000</v>
      </c>
      <c r="V63" s="6">
        <v>500000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633169.55</v>
      </c>
      <c r="AC63" s="6">
        <v>883841.58</v>
      </c>
      <c r="AD63" s="6">
        <v>0</v>
      </c>
      <c r="AE63" s="6">
        <v>633169.55</v>
      </c>
      <c r="AF63" s="6">
        <v>633169.55</v>
      </c>
      <c r="AG63" s="6">
        <v>633169.55</v>
      </c>
      <c r="AH63" s="6">
        <v>-133169.55</v>
      </c>
      <c r="AI63" s="7">
        <v>1.2663391</v>
      </c>
      <c r="AJ63" s="6">
        <v>0</v>
      </c>
      <c r="AK63" s="8"/>
      <c r="AL63" s="19">
        <f t="shared" si="5"/>
        <v>1.7676831599999998</v>
      </c>
      <c r="AM63" s="37">
        <v>502112.39</v>
      </c>
      <c r="AN63" s="27">
        <f t="shared" si="2"/>
        <v>1.760246505767364</v>
      </c>
    </row>
    <row r="64" spans="1:40" ht="63.75" outlineLevel="4">
      <c r="A64" s="3" t="s">
        <v>127</v>
      </c>
      <c r="B64" s="4" t="s">
        <v>128</v>
      </c>
      <c r="C64" s="3" t="s">
        <v>127</v>
      </c>
      <c r="D64" s="3"/>
      <c r="E64" s="3"/>
      <c r="F64" s="5"/>
      <c r="G64" s="5"/>
      <c r="H64" s="5"/>
      <c r="I64" s="3"/>
      <c r="J64" s="3"/>
      <c r="K64" s="3"/>
      <c r="L64" s="3"/>
      <c r="M64" s="3"/>
      <c r="N64" s="3"/>
      <c r="O64" s="3"/>
      <c r="P64" s="3"/>
      <c r="Q64" s="3"/>
      <c r="R64" s="6">
        <v>25000</v>
      </c>
      <c r="S64" s="6">
        <v>0</v>
      </c>
      <c r="T64" s="6">
        <v>25000</v>
      </c>
      <c r="U64" s="6">
        <v>25000</v>
      </c>
      <c r="V64" s="6">
        <v>25000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25000</v>
      </c>
      <c r="AI64" s="7">
        <v>0</v>
      </c>
      <c r="AJ64" s="6">
        <v>0</v>
      </c>
      <c r="AK64" s="8"/>
      <c r="AL64" s="19">
        <f t="shared" si="5"/>
        <v>0</v>
      </c>
      <c r="AM64" s="37">
        <v>2491.2</v>
      </c>
      <c r="AN64" s="27">
        <f t="shared" si="2"/>
        <v>0</v>
      </c>
    </row>
    <row r="65" spans="1:40" s="15" customFormat="1" ht="25.5" outlineLevel="1">
      <c r="A65" s="9" t="s">
        <v>65</v>
      </c>
      <c r="B65" s="10" t="s">
        <v>66</v>
      </c>
      <c r="C65" s="9" t="s">
        <v>65</v>
      </c>
      <c r="D65" s="9"/>
      <c r="E65" s="9"/>
      <c r="F65" s="11"/>
      <c r="G65" s="11"/>
      <c r="H65" s="11"/>
      <c r="I65" s="9"/>
      <c r="J65" s="9"/>
      <c r="K65" s="9"/>
      <c r="L65" s="9"/>
      <c r="M65" s="9"/>
      <c r="N65" s="9"/>
      <c r="O65" s="9"/>
      <c r="P65" s="9"/>
      <c r="Q65" s="9"/>
      <c r="R65" s="12">
        <v>1303000</v>
      </c>
      <c r="S65" s="12">
        <v>0</v>
      </c>
      <c r="T65" s="32">
        <f>SUM(T66:T77)</f>
        <v>1303000</v>
      </c>
      <c r="U65" s="32">
        <f aca="true" t="shared" si="20" ref="U65:AC65">SUM(U66:U77)</f>
        <v>1303000</v>
      </c>
      <c r="V65" s="32">
        <f t="shared" si="20"/>
        <v>1303000</v>
      </c>
      <c r="W65" s="32">
        <f t="shared" si="20"/>
        <v>0</v>
      </c>
      <c r="X65" s="32">
        <f t="shared" si="20"/>
        <v>0</v>
      </c>
      <c r="Y65" s="32">
        <f t="shared" si="20"/>
        <v>0</v>
      </c>
      <c r="Z65" s="32">
        <f t="shared" si="20"/>
        <v>0</v>
      </c>
      <c r="AA65" s="32">
        <f t="shared" si="20"/>
        <v>0</v>
      </c>
      <c r="AB65" s="32">
        <f t="shared" si="20"/>
        <v>532522.66</v>
      </c>
      <c r="AC65" s="32">
        <f t="shared" si="20"/>
        <v>856613.5900000001</v>
      </c>
      <c r="AD65" s="12">
        <v>0</v>
      </c>
      <c r="AE65" s="12">
        <v>532522.66</v>
      </c>
      <c r="AF65" s="12">
        <v>532522.66</v>
      </c>
      <c r="AG65" s="12">
        <v>532522.66</v>
      </c>
      <c r="AH65" s="12">
        <v>770477.34</v>
      </c>
      <c r="AI65" s="13">
        <v>0.40868968534151956</v>
      </c>
      <c r="AJ65" s="12">
        <v>0</v>
      </c>
      <c r="AK65" s="14"/>
      <c r="AL65" s="21">
        <f t="shared" si="5"/>
        <v>0.657416415963162</v>
      </c>
      <c r="AM65" s="32">
        <f>SUM(AM66:AM77)</f>
        <v>896478.31</v>
      </c>
      <c r="AN65" s="27">
        <f t="shared" si="2"/>
        <v>0.9555318633420145</v>
      </c>
    </row>
    <row r="66" spans="1:40" ht="76.5" outlineLevel="4">
      <c r="A66" s="3" t="s">
        <v>129</v>
      </c>
      <c r="B66" s="4" t="s">
        <v>130</v>
      </c>
      <c r="C66" s="3" t="s">
        <v>129</v>
      </c>
      <c r="D66" s="3"/>
      <c r="E66" s="3"/>
      <c r="F66" s="5"/>
      <c r="G66" s="5"/>
      <c r="H66" s="5"/>
      <c r="I66" s="3"/>
      <c r="J66" s="3"/>
      <c r="K66" s="3"/>
      <c r="L66" s="3"/>
      <c r="M66" s="3"/>
      <c r="N66" s="3"/>
      <c r="O66" s="3"/>
      <c r="P66" s="3"/>
      <c r="Q66" s="3"/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10525</v>
      </c>
      <c r="AC66" s="6">
        <v>15437.5</v>
      </c>
      <c r="AD66" s="6">
        <v>0</v>
      </c>
      <c r="AE66" s="6">
        <v>10525</v>
      </c>
      <c r="AF66" s="6">
        <v>10525</v>
      </c>
      <c r="AG66" s="6">
        <v>10525</v>
      </c>
      <c r="AH66" s="6">
        <v>-10525</v>
      </c>
      <c r="AI66" s="7"/>
      <c r="AJ66" s="6">
        <v>0</v>
      </c>
      <c r="AK66" s="8"/>
      <c r="AL66" s="19" t="e">
        <f aca="true" t="shared" si="21" ref="AL66:AL99">AC66/T66</f>
        <v>#DIV/0!</v>
      </c>
      <c r="AM66" s="37">
        <v>32524.62</v>
      </c>
      <c r="AN66" s="27">
        <f t="shared" si="2"/>
        <v>0.4746404416100788</v>
      </c>
    </row>
    <row r="67" spans="1:40" ht="63.75" outlineLevel="4">
      <c r="A67" s="3" t="s">
        <v>131</v>
      </c>
      <c r="B67" s="4" t="s">
        <v>132</v>
      </c>
      <c r="C67" s="3" t="s">
        <v>131</v>
      </c>
      <c r="D67" s="3"/>
      <c r="E67" s="3"/>
      <c r="F67" s="5"/>
      <c r="G67" s="5"/>
      <c r="H67" s="5"/>
      <c r="I67" s="3"/>
      <c r="J67" s="3"/>
      <c r="K67" s="3"/>
      <c r="L67" s="3"/>
      <c r="M67" s="3"/>
      <c r="N67" s="3"/>
      <c r="O67" s="3"/>
      <c r="P67" s="3"/>
      <c r="Q67" s="3"/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600</v>
      </c>
      <c r="AC67" s="6">
        <v>900</v>
      </c>
      <c r="AD67" s="6">
        <v>0</v>
      </c>
      <c r="AE67" s="6">
        <v>600</v>
      </c>
      <c r="AF67" s="6">
        <v>600</v>
      </c>
      <c r="AG67" s="6">
        <v>600</v>
      </c>
      <c r="AH67" s="6">
        <v>-600</v>
      </c>
      <c r="AI67" s="7"/>
      <c r="AJ67" s="6">
        <v>0</v>
      </c>
      <c r="AK67" s="8"/>
      <c r="AL67" s="19" t="e">
        <f t="shared" si="21"/>
        <v>#DIV/0!</v>
      </c>
      <c r="AM67" s="37">
        <v>1160.67</v>
      </c>
      <c r="AN67" s="27">
        <f t="shared" si="2"/>
        <v>0.7754142004187237</v>
      </c>
    </row>
    <row r="68" spans="1:40" ht="63.75" outlineLevel="4">
      <c r="A68" s="3" t="s">
        <v>133</v>
      </c>
      <c r="B68" s="4" t="s">
        <v>134</v>
      </c>
      <c r="C68" s="3" t="s">
        <v>133</v>
      </c>
      <c r="D68" s="3"/>
      <c r="E68" s="3"/>
      <c r="F68" s="5"/>
      <c r="G68" s="5"/>
      <c r="H68" s="5"/>
      <c r="I68" s="3"/>
      <c r="J68" s="3"/>
      <c r="K68" s="3"/>
      <c r="L68" s="3"/>
      <c r="M68" s="3"/>
      <c r="N68" s="3"/>
      <c r="O68" s="3"/>
      <c r="P68" s="3"/>
      <c r="Q68" s="3"/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3000</v>
      </c>
      <c r="AC68" s="6">
        <v>3000</v>
      </c>
      <c r="AD68" s="6">
        <v>0</v>
      </c>
      <c r="AE68" s="6">
        <v>3000</v>
      </c>
      <c r="AF68" s="6">
        <v>3000</v>
      </c>
      <c r="AG68" s="6">
        <v>3000</v>
      </c>
      <c r="AH68" s="6">
        <v>-3000</v>
      </c>
      <c r="AI68" s="7"/>
      <c r="AJ68" s="6">
        <v>0</v>
      </c>
      <c r="AK68" s="8"/>
      <c r="AL68" s="19" t="e">
        <f t="shared" si="21"/>
        <v>#DIV/0!</v>
      </c>
      <c r="AM68" s="37"/>
      <c r="AN68" s="27" t="e">
        <f t="shared" si="2"/>
        <v>#DIV/0!</v>
      </c>
    </row>
    <row r="69" spans="1:40" ht="63.75" outlineLevel="4">
      <c r="A69" s="3"/>
      <c r="B69" s="4" t="s">
        <v>215</v>
      </c>
      <c r="C69" s="28" t="s">
        <v>214</v>
      </c>
      <c r="D69" s="3"/>
      <c r="E69" s="3"/>
      <c r="F69" s="5"/>
      <c r="G69" s="5"/>
      <c r="H69" s="5"/>
      <c r="I69" s="3"/>
      <c r="J69" s="3"/>
      <c r="K69" s="3"/>
      <c r="L69" s="3"/>
      <c r="M69" s="3"/>
      <c r="N69" s="3"/>
      <c r="O69" s="3"/>
      <c r="P69" s="3"/>
      <c r="Q69" s="3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20000</v>
      </c>
      <c r="AD69" s="6"/>
      <c r="AE69" s="6"/>
      <c r="AF69" s="6"/>
      <c r="AG69" s="6"/>
      <c r="AH69" s="6"/>
      <c r="AI69" s="7"/>
      <c r="AJ69" s="6"/>
      <c r="AK69" s="8"/>
      <c r="AL69" s="19" t="e">
        <f t="shared" si="21"/>
        <v>#DIV/0!</v>
      </c>
      <c r="AM69" s="37"/>
      <c r="AN69" s="27" t="e">
        <f t="shared" si="2"/>
        <v>#DIV/0!</v>
      </c>
    </row>
    <row r="70" spans="1:40" ht="51" hidden="1" outlineLevel="4">
      <c r="A70" s="3"/>
      <c r="B70" s="4" t="s">
        <v>217</v>
      </c>
      <c r="C70" s="28" t="s">
        <v>216</v>
      </c>
      <c r="D70" s="3"/>
      <c r="E70" s="3"/>
      <c r="F70" s="5"/>
      <c r="G70" s="5"/>
      <c r="H70" s="5"/>
      <c r="I70" s="3"/>
      <c r="J70" s="3"/>
      <c r="K70" s="3"/>
      <c r="L70" s="3"/>
      <c r="M70" s="3"/>
      <c r="N70" s="3"/>
      <c r="O70" s="3"/>
      <c r="P70" s="3"/>
      <c r="Q70" s="3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7"/>
      <c r="AJ70" s="6"/>
      <c r="AK70" s="8"/>
      <c r="AL70" s="19" t="e">
        <f t="shared" si="21"/>
        <v>#DIV/0!</v>
      </c>
      <c r="AM70" s="37">
        <v>5000</v>
      </c>
      <c r="AN70" s="27">
        <f t="shared" si="2"/>
        <v>0</v>
      </c>
    </row>
    <row r="71" spans="1:40" ht="63.75" outlineLevel="4">
      <c r="A71" s="3" t="s">
        <v>135</v>
      </c>
      <c r="B71" s="4" t="s">
        <v>136</v>
      </c>
      <c r="C71" s="3" t="s">
        <v>135</v>
      </c>
      <c r="D71" s="3"/>
      <c r="E71" s="3"/>
      <c r="F71" s="5"/>
      <c r="G71" s="5"/>
      <c r="H71" s="5"/>
      <c r="I71" s="3"/>
      <c r="J71" s="3"/>
      <c r="K71" s="3"/>
      <c r="L71" s="3"/>
      <c r="M71" s="3"/>
      <c r="N71" s="3"/>
      <c r="O71" s="3"/>
      <c r="P71" s="3"/>
      <c r="Q71" s="3"/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1542.83</v>
      </c>
      <c r="AC71" s="6">
        <v>25153.69</v>
      </c>
      <c r="AD71" s="6">
        <v>0</v>
      </c>
      <c r="AE71" s="6">
        <v>1542.83</v>
      </c>
      <c r="AF71" s="6">
        <v>1542.83</v>
      </c>
      <c r="AG71" s="6">
        <v>1542.83</v>
      </c>
      <c r="AH71" s="6">
        <v>-1542.83</v>
      </c>
      <c r="AI71" s="7"/>
      <c r="AJ71" s="6">
        <v>0</v>
      </c>
      <c r="AK71" s="8"/>
      <c r="AL71" s="19" t="e">
        <f t="shared" si="21"/>
        <v>#DIV/0!</v>
      </c>
      <c r="AM71" s="37">
        <v>26500</v>
      </c>
      <c r="AN71" s="27">
        <f t="shared" si="2"/>
        <v>0.9491958490566037</v>
      </c>
    </row>
    <row r="72" spans="1:40" ht="38.25" outlineLevel="4">
      <c r="A72" s="3" t="s">
        <v>137</v>
      </c>
      <c r="B72" s="4" t="s">
        <v>138</v>
      </c>
      <c r="C72" s="3" t="s">
        <v>137</v>
      </c>
      <c r="D72" s="3"/>
      <c r="E72" s="3"/>
      <c r="F72" s="5"/>
      <c r="G72" s="5"/>
      <c r="H72" s="5"/>
      <c r="I72" s="3"/>
      <c r="J72" s="3"/>
      <c r="K72" s="3"/>
      <c r="L72" s="3"/>
      <c r="M72" s="3"/>
      <c r="N72" s="3"/>
      <c r="O72" s="3"/>
      <c r="P72" s="3"/>
      <c r="Q72" s="3"/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65000</v>
      </c>
      <c r="AC72" s="6">
        <v>65000</v>
      </c>
      <c r="AD72" s="6">
        <v>0</v>
      </c>
      <c r="AE72" s="6">
        <v>65000</v>
      </c>
      <c r="AF72" s="6">
        <v>65000</v>
      </c>
      <c r="AG72" s="6">
        <v>65000</v>
      </c>
      <c r="AH72" s="6">
        <v>-65000</v>
      </c>
      <c r="AI72" s="7"/>
      <c r="AJ72" s="6">
        <v>0</v>
      </c>
      <c r="AK72" s="8"/>
      <c r="AL72" s="19" t="e">
        <f t="shared" si="21"/>
        <v>#DIV/0!</v>
      </c>
      <c r="AM72" s="37">
        <v>65000</v>
      </c>
      <c r="AN72" s="27">
        <f t="shared" si="2"/>
        <v>1</v>
      </c>
    </row>
    <row r="73" spans="1:40" ht="25.5" outlineLevel="4">
      <c r="A73" s="3" t="s">
        <v>139</v>
      </c>
      <c r="B73" s="4" t="s">
        <v>140</v>
      </c>
      <c r="C73" s="3" t="s">
        <v>139</v>
      </c>
      <c r="D73" s="3"/>
      <c r="E73" s="3"/>
      <c r="F73" s="5"/>
      <c r="G73" s="5"/>
      <c r="H73" s="5"/>
      <c r="I73" s="3"/>
      <c r="J73" s="3"/>
      <c r="K73" s="3"/>
      <c r="L73" s="3"/>
      <c r="M73" s="3"/>
      <c r="N73" s="3"/>
      <c r="O73" s="3"/>
      <c r="P73" s="3"/>
      <c r="Q73" s="3"/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5000</v>
      </c>
      <c r="AC73" s="6">
        <v>18117.92</v>
      </c>
      <c r="AD73" s="6">
        <v>0</v>
      </c>
      <c r="AE73" s="6">
        <v>5000</v>
      </c>
      <c r="AF73" s="6">
        <v>5000</v>
      </c>
      <c r="AG73" s="6">
        <v>5000</v>
      </c>
      <c r="AH73" s="6">
        <v>-5000</v>
      </c>
      <c r="AI73" s="7"/>
      <c r="AJ73" s="6">
        <v>0</v>
      </c>
      <c r="AK73" s="8"/>
      <c r="AL73" s="19" t="e">
        <f t="shared" si="21"/>
        <v>#DIV/0!</v>
      </c>
      <c r="AM73" s="37">
        <v>30155.38</v>
      </c>
      <c r="AN73" s="27">
        <f t="shared" si="2"/>
        <v>0.600818825695448</v>
      </c>
    </row>
    <row r="74" spans="1:40" ht="63.75" outlineLevel="4">
      <c r="A74" s="3" t="s">
        <v>141</v>
      </c>
      <c r="B74" s="4" t="s">
        <v>142</v>
      </c>
      <c r="C74" s="3" t="s">
        <v>141</v>
      </c>
      <c r="D74" s="3"/>
      <c r="E74" s="3"/>
      <c r="F74" s="5"/>
      <c r="G74" s="5"/>
      <c r="H74" s="5"/>
      <c r="I74" s="3"/>
      <c r="J74" s="3"/>
      <c r="K74" s="3"/>
      <c r="L74" s="3"/>
      <c r="M74" s="3"/>
      <c r="N74" s="3"/>
      <c r="O74" s="3"/>
      <c r="P74" s="3"/>
      <c r="Q74" s="3"/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58100</v>
      </c>
      <c r="AC74" s="6">
        <v>82800</v>
      </c>
      <c r="AD74" s="6">
        <v>0</v>
      </c>
      <c r="AE74" s="6">
        <v>58100</v>
      </c>
      <c r="AF74" s="6">
        <v>58100</v>
      </c>
      <c r="AG74" s="6">
        <v>58100</v>
      </c>
      <c r="AH74" s="6">
        <v>-58100</v>
      </c>
      <c r="AI74" s="7"/>
      <c r="AJ74" s="6">
        <v>0</v>
      </c>
      <c r="AK74" s="8"/>
      <c r="AL74" s="19" t="e">
        <f t="shared" si="21"/>
        <v>#DIV/0!</v>
      </c>
      <c r="AM74" s="37">
        <v>109000</v>
      </c>
      <c r="AN74" s="27">
        <f t="shared" si="2"/>
        <v>0.7596330275229358</v>
      </c>
    </row>
    <row r="75" spans="1:40" ht="76.5" outlineLevel="4">
      <c r="A75" s="3" t="s">
        <v>143</v>
      </c>
      <c r="B75" s="4" t="s">
        <v>144</v>
      </c>
      <c r="C75" s="3" t="s">
        <v>143</v>
      </c>
      <c r="D75" s="3"/>
      <c r="E75" s="3"/>
      <c r="F75" s="5"/>
      <c r="G75" s="5"/>
      <c r="H75" s="5"/>
      <c r="I75" s="3"/>
      <c r="J75" s="3"/>
      <c r="K75" s="3"/>
      <c r="L75" s="3"/>
      <c r="M75" s="3"/>
      <c r="N75" s="3"/>
      <c r="O75" s="3"/>
      <c r="P75" s="3"/>
      <c r="Q75" s="3"/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678</v>
      </c>
      <c r="AC75" s="6">
        <v>678</v>
      </c>
      <c r="AD75" s="6">
        <v>0</v>
      </c>
      <c r="AE75" s="6">
        <v>678</v>
      </c>
      <c r="AF75" s="6">
        <v>678</v>
      </c>
      <c r="AG75" s="6">
        <v>678</v>
      </c>
      <c r="AH75" s="6">
        <v>-678</v>
      </c>
      <c r="AI75" s="7"/>
      <c r="AJ75" s="6">
        <v>0</v>
      </c>
      <c r="AK75" s="8"/>
      <c r="AL75" s="19" t="e">
        <f t="shared" si="21"/>
        <v>#DIV/0!</v>
      </c>
      <c r="AM75" s="37">
        <v>3000</v>
      </c>
      <c r="AN75" s="27">
        <f t="shared" si="2"/>
        <v>0.226</v>
      </c>
    </row>
    <row r="76" spans="1:40" ht="76.5" outlineLevel="4">
      <c r="A76" s="3" t="s">
        <v>145</v>
      </c>
      <c r="B76" s="4" t="s">
        <v>146</v>
      </c>
      <c r="C76" s="3" t="s">
        <v>145</v>
      </c>
      <c r="D76" s="3"/>
      <c r="E76" s="3"/>
      <c r="F76" s="5"/>
      <c r="G76" s="5"/>
      <c r="H76" s="5"/>
      <c r="I76" s="3"/>
      <c r="J76" s="3"/>
      <c r="K76" s="3"/>
      <c r="L76" s="3"/>
      <c r="M76" s="3"/>
      <c r="N76" s="3"/>
      <c r="O76" s="3"/>
      <c r="P76" s="3"/>
      <c r="Q76" s="3"/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129612.95</v>
      </c>
      <c r="AC76" s="6">
        <v>197437.2</v>
      </c>
      <c r="AD76" s="6">
        <v>0</v>
      </c>
      <c r="AE76" s="6">
        <v>129612.95</v>
      </c>
      <c r="AF76" s="6">
        <v>129612.95</v>
      </c>
      <c r="AG76" s="6">
        <v>129612.95</v>
      </c>
      <c r="AH76" s="6">
        <v>-129612.95</v>
      </c>
      <c r="AI76" s="7"/>
      <c r="AJ76" s="6">
        <v>0</v>
      </c>
      <c r="AK76" s="8"/>
      <c r="AL76" s="19" t="e">
        <f t="shared" si="21"/>
        <v>#DIV/0!</v>
      </c>
      <c r="AM76" s="37">
        <f>31790+12503.85</f>
        <v>44293.85</v>
      </c>
      <c r="AN76" s="27">
        <f t="shared" si="2"/>
        <v>4.457440479886034</v>
      </c>
    </row>
    <row r="77" spans="1:40" ht="51" outlineLevel="4">
      <c r="A77" s="3" t="s">
        <v>147</v>
      </c>
      <c r="B77" s="4" t="s">
        <v>148</v>
      </c>
      <c r="C77" s="3" t="s">
        <v>147</v>
      </c>
      <c r="D77" s="3"/>
      <c r="E77" s="3"/>
      <c r="F77" s="5"/>
      <c r="G77" s="5"/>
      <c r="H77" s="5"/>
      <c r="I77" s="3"/>
      <c r="J77" s="3"/>
      <c r="K77" s="3"/>
      <c r="L77" s="3"/>
      <c r="M77" s="3"/>
      <c r="N77" s="3"/>
      <c r="O77" s="3"/>
      <c r="P77" s="3"/>
      <c r="Q77" s="3"/>
      <c r="R77" s="6">
        <v>1303000</v>
      </c>
      <c r="S77" s="6">
        <v>0</v>
      </c>
      <c r="T77" s="6">
        <v>1303000</v>
      </c>
      <c r="U77" s="6">
        <v>1303000</v>
      </c>
      <c r="V77" s="6">
        <v>1303000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258463.88</v>
      </c>
      <c r="AC77" s="6">
        <v>428089.28</v>
      </c>
      <c r="AD77" s="6">
        <v>0</v>
      </c>
      <c r="AE77" s="6">
        <v>258463.88</v>
      </c>
      <c r="AF77" s="6">
        <v>258463.88</v>
      </c>
      <c r="AG77" s="6">
        <v>258463.88</v>
      </c>
      <c r="AH77" s="6">
        <v>1044536.12</v>
      </c>
      <c r="AI77" s="7">
        <v>0.1983606139677667</v>
      </c>
      <c r="AJ77" s="6">
        <v>0</v>
      </c>
      <c r="AK77" s="8"/>
      <c r="AL77" s="19">
        <f t="shared" si="21"/>
        <v>0.3285412739831159</v>
      </c>
      <c r="AM77" s="37">
        <v>579843.79</v>
      </c>
      <c r="AN77" s="27">
        <f t="shared" si="2"/>
        <v>0.7382838057125696</v>
      </c>
    </row>
    <row r="78" spans="1:40" s="15" customFormat="1" ht="15" outlineLevel="1">
      <c r="A78" s="9" t="s">
        <v>48</v>
      </c>
      <c r="B78" s="10" t="s">
        <v>49</v>
      </c>
      <c r="C78" s="9" t="s">
        <v>48</v>
      </c>
      <c r="D78" s="9"/>
      <c r="E78" s="9"/>
      <c r="F78" s="11"/>
      <c r="G78" s="11"/>
      <c r="H78" s="11"/>
      <c r="I78" s="9"/>
      <c r="J78" s="9"/>
      <c r="K78" s="9"/>
      <c r="L78" s="9"/>
      <c r="M78" s="9"/>
      <c r="N78" s="9"/>
      <c r="O78" s="9"/>
      <c r="P78" s="9"/>
      <c r="Q78" s="9"/>
      <c r="R78" s="12">
        <v>65200</v>
      </c>
      <c r="S78" s="12">
        <v>0</v>
      </c>
      <c r="T78" s="12">
        <f>T79</f>
        <v>65200</v>
      </c>
      <c r="U78" s="12">
        <f aca="true" t="shared" si="22" ref="U78:AC78">U79</f>
        <v>65200</v>
      </c>
      <c r="V78" s="12">
        <f t="shared" si="22"/>
        <v>65200</v>
      </c>
      <c r="W78" s="12">
        <f t="shared" si="22"/>
        <v>0</v>
      </c>
      <c r="X78" s="12">
        <f t="shared" si="22"/>
        <v>0</v>
      </c>
      <c r="Y78" s="12">
        <f t="shared" si="22"/>
        <v>0</v>
      </c>
      <c r="Z78" s="12">
        <f t="shared" si="22"/>
        <v>0</v>
      </c>
      <c r="AA78" s="12">
        <f t="shared" si="22"/>
        <v>0</v>
      </c>
      <c r="AB78" s="12">
        <f t="shared" si="22"/>
        <v>22308.95</v>
      </c>
      <c r="AC78" s="12">
        <f t="shared" si="22"/>
        <v>36911.21</v>
      </c>
      <c r="AD78" s="12">
        <v>0</v>
      </c>
      <c r="AE78" s="12">
        <v>22308.95</v>
      </c>
      <c r="AF78" s="12">
        <v>22308.95</v>
      </c>
      <c r="AG78" s="12">
        <v>22308.95</v>
      </c>
      <c r="AH78" s="12">
        <v>42891.05</v>
      </c>
      <c r="AI78" s="13">
        <v>0.3421618098159509</v>
      </c>
      <c r="AJ78" s="12">
        <v>0</v>
      </c>
      <c r="AK78" s="14"/>
      <c r="AL78" s="21">
        <f t="shared" si="21"/>
        <v>0.5661228527607362</v>
      </c>
      <c r="AM78" s="32">
        <f>AM79</f>
        <v>65277.16</v>
      </c>
      <c r="AN78" s="27">
        <f t="shared" si="2"/>
        <v>0.5654536747615858</v>
      </c>
    </row>
    <row r="79" spans="1:40" ht="15" outlineLevel="3">
      <c r="A79" s="3" t="s">
        <v>149</v>
      </c>
      <c r="B79" s="4" t="s">
        <v>150</v>
      </c>
      <c r="C79" s="3" t="s">
        <v>149</v>
      </c>
      <c r="D79" s="3"/>
      <c r="E79" s="3"/>
      <c r="F79" s="5"/>
      <c r="G79" s="5"/>
      <c r="H79" s="5"/>
      <c r="I79" s="3"/>
      <c r="J79" s="3"/>
      <c r="K79" s="3"/>
      <c r="L79" s="3"/>
      <c r="M79" s="3"/>
      <c r="N79" s="3"/>
      <c r="O79" s="3"/>
      <c r="P79" s="3"/>
      <c r="Q79" s="3"/>
      <c r="R79" s="6">
        <v>65200</v>
      </c>
      <c r="S79" s="6">
        <v>0</v>
      </c>
      <c r="T79" s="6">
        <f>T80</f>
        <v>65200</v>
      </c>
      <c r="U79" s="6">
        <f aca="true" t="shared" si="23" ref="U79:AC79">U80</f>
        <v>65200</v>
      </c>
      <c r="V79" s="6">
        <f t="shared" si="23"/>
        <v>65200</v>
      </c>
      <c r="W79" s="6">
        <f t="shared" si="23"/>
        <v>0</v>
      </c>
      <c r="X79" s="6">
        <f t="shared" si="23"/>
        <v>0</v>
      </c>
      <c r="Y79" s="6">
        <f t="shared" si="23"/>
        <v>0</v>
      </c>
      <c r="Z79" s="6">
        <f t="shared" si="23"/>
        <v>0</v>
      </c>
      <c r="AA79" s="6">
        <f t="shared" si="23"/>
        <v>0</v>
      </c>
      <c r="AB79" s="6">
        <f t="shared" si="23"/>
        <v>22308.95</v>
      </c>
      <c r="AC79" s="6">
        <f t="shared" si="23"/>
        <v>36911.21</v>
      </c>
      <c r="AD79" s="6">
        <v>0</v>
      </c>
      <c r="AE79" s="6">
        <v>22308.95</v>
      </c>
      <c r="AF79" s="6">
        <v>22308.95</v>
      </c>
      <c r="AG79" s="6">
        <v>22308.95</v>
      </c>
      <c r="AH79" s="6">
        <v>42891.05</v>
      </c>
      <c r="AI79" s="7">
        <v>0.3421618098159509</v>
      </c>
      <c r="AJ79" s="6">
        <v>0</v>
      </c>
      <c r="AK79" s="8"/>
      <c r="AL79" s="19">
        <f t="shared" si="21"/>
        <v>0.5661228527607362</v>
      </c>
      <c r="AM79" s="37">
        <f>AM80</f>
        <v>65277.16</v>
      </c>
      <c r="AN79" s="27">
        <f t="shared" si="2"/>
        <v>0.5654536747615858</v>
      </c>
    </row>
    <row r="80" spans="1:40" ht="25.5" outlineLevel="4">
      <c r="A80" s="3" t="s">
        <v>151</v>
      </c>
      <c r="B80" s="4" t="s">
        <v>152</v>
      </c>
      <c r="C80" s="3" t="s">
        <v>151</v>
      </c>
      <c r="D80" s="3"/>
      <c r="E80" s="3"/>
      <c r="F80" s="5"/>
      <c r="G80" s="5"/>
      <c r="H80" s="5"/>
      <c r="I80" s="3"/>
      <c r="J80" s="3"/>
      <c r="K80" s="3"/>
      <c r="L80" s="3"/>
      <c r="M80" s="3"/>
      <c r="N80" s="3"/>
      <c r="O80" s="3"/>
      <c r="P80" s="3"/>
      <c r="Q80" s="3"/>
      <c r="R80" s="6">
        <v>65200</v>
      </c>
      <c r="S80" s="6">
        <v>0</v>
      </c>
      <c r="T80" s="6">
        <v>65200</v>
      </c>
      <c r="U80" s="6">
        <v>65200</v>
      </c>
      <c r="V80" s="6">
        <v>65200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22308.95</v>
      </c>
      <c r="AC80" s="6">
        <v>36911.21</v>
      </c>
      <c r="AD80" s="6">
        <v>0</v>
      </c>
      <c r="AE80" s="6">
        <v>22308.95</v>
      </c>
      <c r="AF80" s="6">
        <v>22308.95</v>
      </c>
      <c r="AG80" s="6">
        <v>22308.95</v>
      </c>
      <c r="AH80" s="6">
        <v>42891.05</v>
      </c>
      <c r="AI80" s="7">
        <v>0.3421618098159509</v>
      </c>
      <c r="AJ80" s="6">
        <v>0</v>
      </c>
      <c r="AK80" s="8"/>
      <c r="AL80" s="19">
        <f t="shared" si="21"/>
        <v>0.5661228527607362</v>
      </c>
      <c r="AM80" s="37">
        <v>65277.16</v>
      </c>
      <c r="AN80" s="27">
        <f aca="true" t="shared" si="24" ref="AN80:AN112">AC80/AM80</f>
        <v>0.5654536747615858</v>
      </c>
    </row>
    <row r="81" spans="1:40" s="15" customFormat="1" ht="15">
      <c r="A81" s="9" t="s">
        <v>50</v>
      </c>
      <c r="B81" s="10" t="s">
        <v>51</v>
      </c>
      <c r="C81" s="9" t="s">
        <v>50</v>
      </c>
      <c r="D81" s="9"/>
      <c r="E81" s="9"/>
      <c r="F81" s="11"/>
      <c r="G81" s="11"/>
      <c r="H81" s="11"/>
      <c r="I81" s="9"/>
      <c r="J81" s="9"/>
      <c r="K81" s="9"/>
      <c r="L81" s="9"/>
      <c r="M81" s="9"/>
      <c r="N81" s="9"/>
      <c r="O81" s="9"/>
      <c r="P81" s="9"/>
      <c r="Q81" s="9"/>
      <c r="R81" s="12">
        <v>203883348.81</v>
      </c>
      <c r="S81" s="12">
        <v>57699144.98</v>
      </c>
      <c r="T81" s="32">
        <f aca="true" t="shared" si="25" ref="T81:AB81">T82+T110+T107</f>
        <v>258892421.89</v>
      </c>
      <c r="U81" s="32">
        <f t="shared" si="25"/>
        <v>261582493.78999996</v>
      </c>
      <c r="V81" s="32">
        <f t="shared" si="25"/>
        <v>261582493.78999996</v>
      </c>
      <c r="W81" s="32">
        <f t="shared" si="25"/>
        <v>0</v>
      </c>
      <c r="X81" s="32">
        <f t="shared" si="25"/>
        <v>0</v>
      </c>
      <c r="Y81" s="32">
        <f t="shared" si="25"/>
        <v>0</v>
      </c>
      <c r="Z81" s="32">
        <f t="shared" si="25"/>
        <v>0</v>
      </c>
      <c r="AA81" s="32">
        <f t="shared" si="25"/>
        <v>0</v>
      </c>
      <c r="AB81" s="32">
        <f t="shared" si="25"/>
        <v>105990241.46</v>
      </c>
      <c r="AC81" s="32">
        <f>AC82+AC110+AC107</f>
        <v>172019069.10999998</v>
      </c>
      <c r="AD81" s="12">
        <v>10539795.76</v>
      </c>
      <c r="AE81" s="12">
        <v>116530037.22</v>
      </c>
      <c r="AF81" s="12">
        <v>105990241.46</v>
      </c>
      <c r="AG81" s="12">
        <v>105990241.46</v>
      </c>
      <c r="AH81" s="12">
        <v>155592252.33</v>
      </c>
      <c r="AI81" s="13">
        <v>0.40518858859526585</v>
      </c>
      <c r="AJ81" s="12">
        <v>0</v>
      </c>
      <c r="AK81" s="14"/>
      <c r="AL81" s="21">
        <f t="shared" si="21"/>
        <v>0.6644422724087639</v>
      </c>
      <c r="AM81" s="32">
        <f>AM82+AM107</f>
        <v>153585819.45</v>
      </c>
      <c r="AN81" s="27">
        <f t="shared" si="24"/>
        <v>1.1200192161360376</v>
      </c>
    </row>
    <row r="82" spans="1:40" s="15" customFormat="1" ht="38.25" outlineLevel="1">
      <c r="A82" s="9" t="s">
        <v>52</v>
      </c>
      <c r="B82" s="10" t="s">
        <v>53</v>
      </c>
      <c r="C82" s="9" t="s">
        <v>52</v>
      </c>
      <c r="D82" s="9"/>
      <c r="E82" s="9"/>
      <c r="F82" s="11"/>
      <c r="G82" s="11"/>
      <c r="H82" s="11"/>
      <c r="I82" s="9"/>
      <c r="J82" s="9"/>
      <c r="K82" s="9"/>
      <c r="L82" s="9"/>
      <c r="M82" s="9"/>
      <c r="N82" s="9"/>
      <c r="O82" s="9"/>
      <c r="P82" s="9"/>
      <c r="Q82" s="9"/>
      <c r="R82" s="12">
        <v>203883348.81</v>
      </c>
      <c r="S82" s="12">
        <v>68083144.98</v>
      </c>
      <c r="T82" s="32">
        <f>T83+T86+T96+T104</f>
        <v>270388521.89</v>
      </c>
      <c r="U82" s="32">
        <f aca="true" t="shared" si="26" ref="U82:AC82">U83+U86+U96+U104</f>
        <v>271966493.78999996</v>
      </c>
      <c r="V82" s="32">
        <f t="shared" si="26"/>
        <v>271966493.78999996</v>
      </c>
      <c r="W82" s="32">
        <f t="shared" si="26"/>
        <v>0</v>
      </c>
      <c r="X82" s="32">
        <f t="shared" si="26"/>
        <v>0</v>
      </c>
      <c r="Y82" s="32">
        <f t="shared" si="26"/>
        <v>0</v>
      </c>
      <c r="Z82" s="32">
        <f t="shared" si="26"/>
        <v>0</v>
      </c>
      <c r="AA82" s="32">
        <f t="shared" si="26"/>
        <v>0</v>
      </c>
      <c r="AB82" s="32">
        <f t="shared" si="26"/>
        <v>117261143.44999999</v>
      </c>
      <c r="AC82" s="32">
        <f t="shared" si="26"/>
        <v>183515169.10999998</v>
      </c>
      <c r="AD82" s="12">
        <v>0</v>
      </c>
      <c r="AE82" s="12">
        <v>117261143.45</v>
      </c>
      <c r="AF82" s="12">
        <v>117261143.45</v>
      </c>
      <c r="AG82" s="12">
        <v>117261143.45</v>
      </c>
      <c r="AH82" s="12">
        <v>154705350.34</v>
      </c>
      <c r="AI82" s="13">
        <v>0.43116025733869867</v>
      </c>
      <c r="AJ82" s="12">
        <v>0</v>
      </c>
      <c r="AK82" s="14"/>
      <c r="AL82" s="21">
        <f t="shared" si="21"/>
        <v>0.6787091694101498</v>
      </c>
      <c r="AM82" s="32">
        <f>AM83+AM86+AM96+AM104</f>
        <v>153495683.69</v>
      </c>
      <c r="AN82" s="27">
        <f t="shared" si="24"/>
        <v>1.1955721796101275</v>
      </c>
    </row>
    <row r="83" spans="1:40" s="15" customFormat="1" ht="25.5" outlineLevel="2">
      <c r="A83" s="9" t="s">
        <v>54</v>
      </c>
      <c r="B83" s="10" t="s">
        <v>55</v>
      </c>
      <c r="C83" s="9" t="s">
        <v>54</v>
      </c>
      <c r="D83" s="9"/>
      <c r="E83" s="9"/>
      <c r="F83" s="11"/>
      <c r="G83" s="11"/>
      <c r="H83" s="11"/>
      <c r="I83" s="9"/>
      <c r="J83" s="9"/>
      <c r="K83" s="9"/>
      <c r="L83" s="9"/>
      <c r="M83" s="9"/>
      <c r="N83" s="9"/>
      <c r="O83" s="9"/>
      <c r="P83" s="9"/>
      <c r="Q83" s="9"/>
      <c r="R83" s="12">
        <v>0</v>
      </c>
      <c r="S83" s="12">
        <v>26579300</v>
      </c>
      <c r="T83" s="32">
        <f>T84+T85</f>
        <v>26579300</v>
      </c>
      <c r="U83" s="32">
        <f aca="true" t="shared" si="27" ref="U83:AC83">U84+U85</f>
        <v>26579300</v>
      </c>
      <c r="V83" s="32">
        <f t="shared" si="27"/>
        <v>26579300</v>
      </c>
      <c r="W83" s="32">
        <f t="shared" si="27"/>
        <v>0</v>
      </c>
      <c r="X83" s="32">
        <f t="shared" si="27"/>
        <v>0</v>
      </c>
      <c r="Y83" s="32">
        <f t="shared" si="27"/>
        <v>0</v>
      </c>
      <c r="Z83" s="32">
        <f t="shared" si="27"/>
        <v>0</v>
      </c>
      <c r="AA83" s="32">
        <f t="shared" si="27"/>
        <v>0</v>
      </c>
      <c r="AB83" s="32">
        <f t="shared" si="27"/>
        <v>8859900</v>
      </c>
      <c r="AC83" s="32">
        <f t="shared" si="27"/>
        <v>17719800</v>
      </c>
      <c r="AD83" s="12">
        <v>0</v>
      </c>
      <c r="AE83" s="12">
        <v>8859900</v>
      </c>
      <c r="AF83" s="12">
        <v>8859900</v>
      </c>
      <c r="AG83" s="12">
        <v>8859900</v>
      </c>
      <c r="AH83" s="12">
        <v>17719400</v>
      </c>
      <c r="AI83" s="13">
        <v>0.3333383497684288</v>
      </c>
      <c r="AJ83" s="12">
        <v>0</v>
      </c>
      <c r="AK83" s="14"/>
      <c r="AL83" s="21">
        <f t="shared" si="21"/>
        <v>0.6666766995368576</v>
      </c>
      <c r="AM83" s="32">
        <f>AM84+AM85</f>
        <v>3860100</v>
      </c>
      <c r="AN83" s="27">
        <f t="shared" si="24"/>
        <v>4.590502836714075</v>
      </c>
    </row>
    <row r="84" spans="1:40" s="15" customFormat="1" ht="38.25" hidden="1" outlineLevel="2">
      <c r="A84" s="9"/>
      <c r="B84" s="30" t="s">
        <v>206</v>
      </c>
      <c r="C84" s="28" t="s">
        <v>207</v>
      </c>
      <c r="D84" s="3"/>
      <c r="E84" s="3"/>
      <c r="F84" s="5"/>
      <c r="G84" s="5"/>
      <c r="H84" s="5"/>
      <c r="I84" s="3"/>
      <c r="J84" s="3"/>
      <c r="K84" s="3"/>
      <c r="L84" s="3"/>
      <c r="M84" s="3"/>
      <c r="N84" s="3"/>
      <c r="O84" s="3"/>
      <c r="P84" s="3"/>
      <c r="Q84" s="3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7"/>
      <c r="AJ84" s="6"/>
      <c r="AK84" s="8"/>
      <c r="AL84" s="19"/>
      <c r="AM84" s="37">
        <v>275400</v>
      </c>
      <c r="AN84" s="27">
        <f t="shared" si="24"/>
        <v>0</v>
      </c>
    </row>
    <row r="85" spans="1:40" ht="25.5" outlineLevel="4">
      <c r="A85" s="3" t="s">
        <v>153</v>
      </c>
      <c r="B85" s="4" t="s">
        <v>154</v>
      </c>
      <c r="C85" s="3" t="s">
        <v>153</v>
      </c>
      <c r="D85" s="3"/>
      <c r="E85" s="3"/>
      <c r="F85" s="5"/>
      <c r="G85" s="5"/>
      <c r="H85" s="5"/>
      <c r="I85" s="3"/>
      <c r="J85" s="3"/>
      <c r="K85" s="3"/>
      <c r="L85" s="3"/>
      <c r="M85" s="3"/>
      <c r="N85" s="3"/>
      <c r="O85" s="3"/>
      <c r="P85" s="3"/>
      <c r="Q85" s="3"/>
      <c r="R85" s="6">
        <v>0</v>
      </c>
      <c r="S85" s="6">
        <v>26579300</v>
      </c>
      <c r="T85" s="6">
        <v>26579300</v>
      </c>
      <c r="U85" s="6">
        <v>26579300</v>
      </c>
      <c r="V85" s="6">
        <v>26579300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8859900</v>
      </c>
      <c r="AC85" s="6">
        <v>17719800</v>
      </c>
      <c r="AD85" s="6">
        <v>0</v>
      </c>
      <c r="AE85" s="6">
        <v>8859900</v>
      </c>
      <c r="AF85" s="6">
        <v>8859900</v>
      </c>
      <c r="AG85" s="6">
        <v>8859900</v>
      </c>
      <c r="AH85" s="6">
        <v>17719400</v>
      </c>
      <c r="AI85" s="7">
        <v>0.3333383497684288</v>
      </c>
      <c r="AJ85" s="6">
        <v>0</v>
      </c>
      <c r="AK85" s="8"/>
      <c r="AL85" s="19">
        <f t="shared" si="21"/>
        <v>0.6666766995368576</v>
      </c>
      <c r="AM85" s="37">
        <v>3584700</v>
      </c>
      <c r="AN85" s="27">
        <f t="shared" si="24"/>
        <v>4.9431751611013475</v>
      </c>
    </row>
    <row r="86" spans="1:40" s="15" customFormat="1" ht="38.25" outlineLevel="2">
      <c r="A86" s="9" t="s">
        <v>56</v>
      </c>
      <c r="B86" s="10" t="s">
        <v>57</v>
      </c>
      <c r="C86" s="9" t="s">
        <v>56</v>
      </c>
      <c r="D86" s="9"/>
      <c r="E86" s="9"/>
      <c r="F86" s="11"/>
      <c r="G86" s="11"/>
      <c r="H86" s="11"/>
      <c r="I86" s="9"/>
      <c r="J86" s="9"/>
      <c r="K86" s="9"/>
      <c r="L86" s="9"/>
      <c r="M86" s="9"/>
      <c r="N86" s="9"/>
      <c r="O86" s="9"/>
      <c r="P86" s="9"/>
      <c r="Q86" s="9"/>
      <c r="R86" s="12">
        <v>60365300.81</v>
      </c>
      <c r="S86" s="12">
        <v>27557130.98</v>
      </c>
      <c r="T86" s="32">
        <f>SUM(T87:T95)</f>
        <v>87407719.35</v>
      </c>
      <c r="U86" s="32">
        <f aca="true" t="shared" si="28" ref="U86:AC86">SUM(U87:U95)</f>
        <v>87922431.79</v>
      </c>
      <c r="V86" s="32">
        <f t="shared" si="28"/>
        <v>87922431.79</v>
      </c>
      <c r="W86" s="32">
        <f t="shared" si="28"/>
        <v>0</v>
      </c>
      <c r="X86" s="32">
        <f t="shared" si="28"/>
        <v>0</v>
      </c>
      <c r="Y86" s="32">
        <f t="shared" si="28"/>
        <v>0</v>
      </c>
      <c r="Z86" s="32">
        <f t="shared" si="28"/>
        <v>0</v>
      </c>
      <c r="AA86" s="32">
        <f t="shared" si="28"/>
        <v>0</v>
      </c>
      <c r="AB86" s="32">
        <f t="shared" si="28"/>
        <v>22228961.919999998</v>
      </c>
      <c r="AC86" s="32">
        <f t="shared" si="28"/>
        <v>53688368.61</v>
      </c>
      <c r="AD86" s="12">
        <v>0</v>
      </c>
      <c r="AE86" s="12">
        <v>22228961.92</v>
      </c>
      <c r="AF86" s="12">
        <v>22228961.92</v>
      </c>
      <c r="AG86" s="12">
        <v>22228961.92</v>
      </c>
      <c r="AH86" s="12">
        <v>65693469.87</v>
      </c>
      <c r="AI86" s="13">
        <v>0.2528246940791309</v>
      </c>
      <c r="AJ86" s="12">
        <v>0</v>
      </c>
      <c r="AK86" s="14"/>
      <c r="AL86" s="21">
        <f t="shared" si="21"/>
        <v>0.614229143710063</v>
      </c>
      <c r="AM86" s="32">
        <f>SUM(AM87:AM95)</f>
        <v>26716322.24</v>
      </c>
      <c r="AN86" s="27">
        <f t="shared" si="24"/>
        <v>2.0095718313210464</v>
      </c>
    </row>
    <row r="87" spans="1:40" ht="89.25" outlineLevel="4">
      <c r="A87" s="3" t="s">
        <v>155</v>
      </c>
      <c r="B87" s="4" t="s">
        <v>156</v>
      </c>
      <c r="C87" s="3" t="s">
        <v>155</v>
      </c>
      <c r="D87" s="3"/>
      <c r="E87" s="3"/>
      <c r="F87" s="5"/>
      <c r="G87" s="5"/>
      <c r="H87" s="5"/>
      <c r="I87" s="3"/>
      <c r="J87" s="3"/>
      <c r="K87" s="3"/>
      <c r="L87" s="3"/>
      <c r="M87" s="3"/>
      <c r="N87" s="3"/>
      <c r="O87" s="3"/>
      <c r="P87" s="3"/>
      <c r="Q87" s="3"/>
      <c r="R87" s="6">
        <v>0</v>
      </c>
      <c r="S87" s="6">
        <v>39803300</v>
      </c>
      <c r="T87" s="6">
        <v>39803300</v>
      </c>
      <c r="U87" s="6">
        <v>39803300</v>
      </c>
      <c r="V87" s="6">
        <v>39803300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6264724</v>
      </c>
      <c r="AC87" s="6">
        <v>24606590</v>
      </c>
      <c r="AD87" s="6">
        <v>0</v>
      </c>
      <c r="AE87" s="6">
        <v>6264724</v>
      </c>
      <c r="AF87" s="6">
        <v>6264724</v>
      </c>
      <c r="AG87" s="6">
        <v>6264724</v>
      </c>
      <c r="AH87" s="6">
        <v>33538576</v>
      </c>
      <c r="AI87" s="7">
        <v>0.15739207553142578</v>
      </c>
      <c r="AJ87" s="6">
        <v>0</v>
      </c>
      <c r="AK87" s="8"/>
      <c r="AL87" s="19">
        <f t="shared" si="21"/>
        <v>0.6182047719661435</v>
      </c>
      <c r="AM87" s="37">
        <v>1052000</v>
      </c>
      <c r="AN87" s="27">
        <f t="shared" si="24"/>
        <v>23.390294676806082</v>
      </c>
    </row>
    <row r="88" spans="1:40" ht="63.75" outlineLevel="4">
      <c r="A88" s="3" t="s">
        <v>157</v>
      </c>
      <c r="B88" s="4" t="s">
        <v>158</v>
      </c>
      <c r="C88" s="3" t="s">
        <v>157</v>
      </c>
      <c r="D88" s="3"/>
      <c r="E88" s="3"/>
      <c r="F88" s="5"/>
      <c r="G88" s="5"/>
      <c r="H88" s="5"/>
      <c r="I88" s="3"/>
      <c r="J88" s="3"/>
      <c r="K88" s="3"/>
      <c r="L88" s="3"/>
      <c r="M88" s="3"/>
      <c r="N88" s="3"/>
      <c r="O88" s="3"/>
      <c r="P88" s="3"/>
      <c r="Q88" s="3"/>
      <c r="R88" s="6">
        <v>0</v>
      </c>
      <c r="S88" s="6">
        <v>970002.51</v>
      </c>
      <c r="T88" s="6">
        <v>970002.51</v>
      </c>
      <c r="U88" s="6">
        <v>970002.51</v>
      </c>
      <c r="V88" s="6">
        <v>970002.51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970002.51</v>
      </c>
      <c r="AD88" s="6">
        <v>0</v>
      </c>
      <c r="AE88" s="6">
        <v>0</v>
      </c>
      <c r="AF88" s="6">
        <v>0</v>
      </c>
      <c r="AG88" s="6">
        <v>0</v>
      </c>
      <c r="AH88" s="6">
        <v>970002.51</v>
      </c>
      <c r="AI88" s="7">
        <v>0</v>
      </c>
      <c r="AJ88" s="6">
        <v>0</v>
      </c>
      <c r="AK88" s="8"/>
      <c r="AL88" s="19">
        <f t="shared" si="21"/>
        <v>1</v>
      </c>
      <c r="AM88" s="37">
        <v>1013298.16</v>
      </c>
      <c r="AN88" s="27">
        <f t="shared" si="24"/>
        <v>0.9572725465128644</v>
      </c>
    </row>
    <row r="89" spans="1:40" ht="63.75" outlineLevel="4">
      <c r="A89" s="3" t="s">
        <v>159</v>
      </c>
      <c r="B89" s="4" t="s">
        <v>160</v>
      </c>
      <c r="C89" s="3" t="s">
        <v>159</v>
      </c>
      <c r="D89" s="3"/>
      <c r="E89" s="3"/>
      <c r="F89" s="5"/>
      <c r="G89" s="5"/>
      <c r="H89" s="5"/>
      <c r="I89" s="3"/>
      <c r="J89" s="3"/>
      <c r="K89" s="3"/>
      <c r="L89" s="3"/>
      <c r="M89" s="3"/>
      <c r="N89" s="3"/>
      <c r="O89" s="3"/>
      <c r="P89" s="3"/>
      <c r="Q89" s="3"/>
      <c r="R89" s="6">
        <v>0</v>
      </c>
      <c r="S89" s="6">
        <v>1188612.02</v>
      </c>
      <c r="T89" s="6">
        <v>1188612.02</v>
      </c>
      <c r="U89" s="6">
        <v>1188612.02</v>
      </c>
      <c r="V89" s="6">
        <v>1188612.02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1188612.02</v>
      </c>
      <c r="AI89" s="7">
        <v>0</v>
      </c>
      <c r="AJ89" s="6">
        <v>0</v>
      </c>
      <c r="AK89" s="8"/>
      <c r="AL89" s="19">
        <f t="shared" si="21"/>
        <v>0</v>
      </c>
      <c r="AM89" s="37">
        <v>397000</v>
      </c>
      <c r="AN89" s="27">
        <f t="shared" si="24"/>
        <v>0</v>
      </c>
    </row>
    <row r="90" spans="1:40" ht="38.25" outlineLevel="4">
      <c r="A90" s="3" t="s">
        <v>161</v>
      </c>
      <c r="B90" s="4" t="s">
        <v>162</v>
      </c>
      <c r="C90" s="3" t="s">
        <v>161</v>
      </c>
      <c r="D90" s="3"/>
      <c r="E90" s="3"/>
      <c r="F90" s="5"/>
      <c r="G90" s="5"/>
      <c r="H90" s="5"/>
      <c r="I90" s="3"/>
      <c r="J90" s="3"/>
      <c r="K90" s="3"/>
      <c r="L90" s="3"/>
      <c r="M90" s="3"/>
      <c r="N90" s="3"/>
      <c r="O90" s="3"/>
      <c r="P90" s="3"/>
      <c r="Q90" s="3"/>
      <c r="R90" s="6">
        <v>0</v>
      </c>
      <c r="S90" s="6">
        <v>8331387.72</v>
      </c>
      <c r="T90" s="6">
        <v>8347291.18</v>
      </c>
      <c r="U90" s="6">
        <v>8331387.72</v>
      </c>
      <c r="V90" s="6">
        <v>8331387.72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8032299.06</v>
      </c>
      <c r="AC90" s="6">
        <v>8331387.72</v>
      </c>
      <c r="AD90" s="6">
        <v>0</v>
      </c>
      <c r="AE90" s="6">
        <v>8032299.06</v>
      </c>
      <c r="AF90" s="6">
        <v>8032299.06</v>
      </c>
      <c r="AG90" s="6">
        <v>8032299.06</v>
      </c>
      <c r="AH90" s="6">
        <v>299088.66</v>
      </c>
      <c r="AI90" s="7">
        <v>0.9641009793264068</v>
      </c>
      <c r="AJ90" s="6">
        <v>0</v>
      </c>
      <c r="AK90" s="8"/>
      <c r="AL90" s="19">
        <f t="shared" si="21"/>
        <v>0.9980947759390371</v>
      </c>
      <c r="AM90" s="37">
        <v>583631.97</v>
      </c>
      <c r="AN90" s="27">
        <f t="shared" si="24"/>
        <v>14.27507084644455</v>
      </c>
    </row>
    <row r="91" spans="1:40" ht="51" hidden="1" outlineLevel="4">
      <c r="A91" s="3" t="s">
        <v>163</v>
      </c>
      <c r="B91" s="4" t="s">
        <v>164</v>
      </c>
      <c r="C91" s="3" t="s">
        <v>163</v>
      </c>
      <c r="D91" s="3"/>
      <c r="E91" s="3"/>
      <c r="F91" s="5"/>
      <c r="G91" s="5"/>
      <c r="H91" s="5"/>
      <c r="I91" s="3"/>
      <c r="J91" s="3"/>
      <c r="K91" s="3"/>
      <c r="L91" s="3"/>
      <c r="M91" s="3"/>
      <c r="N91" s="3"/>
      <c r="O91" s="3"/>
      <c r="P91" s="3"/>
      <c r="Q91" s="3"/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/>
      <c r="AJ91" s="6">
        <v>0</v>
      </c>
      <c r="AK91" s="8"/>
      <c r="AL91" s="19" t="e">
        <f t="shared" si="21"/>
        <v>#DIV/0!</v>
      </c>
      <c r="AM91" s="37"/>
      <c r="AN91" s="27" t="e">
        <f t="shared" si="24"/>
        <v>#DIV/0!</v>
      </c>
    </row>
    <row r="92" spans="1:40" ht="25.5" outlineLevel="4">
      <c r="A92" s="3" t="s">
        <v>165</v>
      </c>
      <c r="B92" s="4" t="s">
        <v>166</v>
      </c>
      <c r="C92" s="3" t="s">
        <v>165</v>
      </c>
      <c r="D92" s="3"/>
      <c r="E92" s="3"/>
      <c r="F92" s="5"/>
      <c r="G92" s="5"/>
      <c r="H92" s="5"/>
      <c r="I92" s="3"/>
      <c r="J92" s="3"/>
      <c r="K92" s="3"/>
      <c r="L92" s="3"/>
      <c r="M92" s="3"/>
      <c r="N92" s="3"/>
      <c r="O92" s="3"/>
      <c r="P92" s="3"/>
      <c r="Q92" s="3"/>
      <c r="R92" s="6">
        <v>0</v>
      </c>
      <c r="S92" s="6">
        <v>5988.74</v>
      </c>
      <c r="T92" s="6">
        <v>5988.74</v>
      </c>
      <c r="U92" s="6">
        <v>5988.74</v>
      </c>
      <c r="V92" s="6">
        <v>5988.74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5988.74</v>
      </c>
      <c r="AC92" s="6">
        <v>5988.74</v>
      </c>
      <c r="AD92" s="6">
        <v>0</v>
      </c>
      <c r="AE92" s="6">
        <v>5988.74</v>
      </c>
      <c r="AF92" s="6">
        <v>5988.74</v>
      </c>
      <c r="AG92" s="6">
        <v>5988.74</v>
      </c>
      <c r="AH92" s="6">
        <v>0</v>
      </c>
      <c r="AI92" s="7">
        <v>1</v>
      </c>
      <c r="AJ92" s="6">
        <v>0</v>
      </c>
      <c r="AK92" s="8"/>
      <c r="AL92" s="19">
        <f t="shared" si="21"/>
        <v>1</v>
      </c>
      <c r="AM92" s="37">
        <v>6285.71</v>
      </c>
      <c r="AN92" s="27">
        <f t="shared" si="24"/>
        <v>0.9527547405145957</v>
      </c>
    </row>
    <row r="93" spans="1:40" ht="38.25" outlineLevel="4">
      <c r="A93" s="3" t="s">
        <v>167</v>
      </c>
      <c r="B93" s="4" t="s">
        <v>168</v>
      </c>
      <c r="C93" s="3" t="s">
        <v>167</v>
      </c>
      <c r="D93" s="3"/>
      <c r="E93" s="3"/>
      <c r="F93" s="5"/>
      <c r="G93" s="5"/>
      <c r="H93" s="5"/>
      <c r="I93" s="3"/>
      <c r="J93" s="3"/>
      <c r="K93" s="3"/>
      <c r="L93" s="3"/>
      <c r="M93" s="3"/>
      <c r="N93" s="3"/>
      <c r="O93" s="3"/>
      <c r="P93" s="3"/>
      <c r="Q93" s="3"/>
      <c r="R93" s="6">
        <v>0</v>
      </c>
      <c r="S93" s="6">
        <v>4544323.78</v>
      </c>
      <c r="T93" s="6">
        <v>4544323.78</v>
      </c>
      <c r="U93" s="6">
        <v>4544323.78</v>
      </c>
      <c r="V93" s="6">
        <v>4544323.78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1841118.18</v>
      </c>
      <c r="AD93" s="6">
        <v>0</v>
      </c>
      <c r="AE93" s="6">
        <v>0</v>
      </c>
      <c r="AF93" s="6">
        <v>0</v>
      </c>
      <c r="AG93" s="6">
        <v>0</v>
      </c>
      <c r="AH93" s="6">
        <v>4544323.78</v>
      </c>
      <c r="AI93" s="7">
        <v>0</v>
      </c>
      <c r="AJ93" s="6">
        <v>0</v>
      </c>
      <c r="AK93" s="8"/>
      <c r="AL93" s="19">
        <f t="shared" si="21"/>
        <v>0.4051467873180462</v>
      </c>
      <c r="AM93" s="37"/>
      <c r="AN93" s="27" t="e">
        <f t="shared" si="24"/>
        <v>#DIV/0!</v>
      </c>
    </row>
    <row r="94" spans="1:40" ht="38.25" outlineLevel="4">
      <c r="A94" s="3" t="s">
        <v>169</v>
      </c>
      <c r="B94" s="4" t="s">
        <v>170</v>
      </c>
      <c r="C94" s="3" t="s">
        <v>169</v>
      </c>
      <c r="D94" s="3"/>
      <c r="E94" s="3"/>
      <c r="F94" s="5"/>
      <c r="G94" s="5"/>
      <c r="H94" s="5"/>
      <c r="I94" s="3"/>
      <c r="J94" s="3"/>
      <c r="K94" s="3"/>
      <c r="L94" s="3"/>
      <c r="M94" s="3"/>
      <c r="N94" s="3"/>
      <c r="O94" s="3"/>
      <c r="P94" s="3"/>
      <c r="Q94" s="3"/>
      <c r="R94" s="6">
        <v>0</v>
      </c>
      <c r="S94" s="6">
        <v>5448617.02</v>
      </c>
      <c r="T94" s="6">
        <v>5167601.12</v>
      </c>
      <c r="U94" s="6">
        <v>5448617.02</v>
      </c>
      <c r="V94" s="6">
        <v>5448617.02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5167601.12</v>
      </c>
      <c r="AC94" s="6">
        <v>5167601.12</v>
      </c>
      <c r="AD94" s="6">
        <v>0</v>
      </c>
      <c r="AE94" s="6">
        <v>5167601.12</v>
      </c>
      <c r="AF94" s="6">
        <v>5167601.12</v>
      </c>
      <c r="AG94" s="6">
        <v>5167601.12</v>
      </c>
      <c r="AH94" s="6">
        <v>281015.9</v>
      </c>
      <c r="AI94" s="7">
        <v>0.9484243618209011</v>
      </c>
      <c r="AJ94" s="6">
        <v>0</v>
      </c>
      <c r="AK94" s="8"/>
      <c r="AL94" s="19">
        <f t="shared" si="21"/>
        <v>1</v>
      </c>
      <c r="AM94" s="37">
        <v>1112143.4</v>
      </c>
      <c r="AN94" s="27">
        <f t="shared" si="24"/>
        <v>4.646524108311932</v>
      </c>
    </row>
    <row r="95" spans="1:40" ht="25.5" outlineLevel="4">
      <c r="A95" s="3" t="s">
        <v>171</v>
      </c>
      <c r="B95" s="4" t="s">
        <v>172</v>
      </c>
      <c r="C95" s="3" t="s">
        <v>171</v>
      </c>
      <c r="D95" s="3"/>
      <c r="E95" s="3"/>
      <c r="F95" s="5"/>
      <c r="G95" s="5"/>
      <c r="H95" s="5"/>
      <c r="I95" s="3"/>
      <c r="J95" s="3"/>
      <c r="K95" s="3"/>
      <c r="L95" s="3"/>
      <c r="M95" s="3"/>
      <c r="N95" s="3"/>
      <c r="O95" s="3"/>
      <c r="P95" s="3"/>
      <c r="Q95" s="3"/>
      <c r="R95" s="6">
        <v>38139100</v>
      </c>
      <c r="S95" s="6">
        <v>-10508900</v>
      </c>
      <c r="T95" s="6">
        <v>27380600</v>
      </c>
      <c r="U95" s="6">
        <v>27630200</v>
      </c>
      <c r="V95" s="6">
        <v>27630200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2758349</v>
      </c>
      <c r="AC95" s="6">
        <v>12765680.34</v>
      </c>
      <c r="AD95" s="6">
        <v>0</v>
      </c>
      <c r="AE95" s="6">
        <v>2758349</v>
      </c>
      <c r="AF95" s="6">
        <v>2758349</v>
      </c>
      <c r="AG95" s="6">
        <v>2758349</v>
      </c>
      <c r="AH95" s="6">
        <v>24871851</v>
      </c>
      <c r="AI95" s="7">
        <v>0.09983094584910714</v>
      </c>
      <c r="AJ95" s="6">
        <v>0</v>
      </c>
      <c r="AK95" s="8"/>
      <c r="AL95" s="19">
        <f t="shared" si="21"/>
        <v>0.46623084738829684</v>
      </c>
      <c r="AM95" s="37">
        <v>22551963</v>
      </c>
      <c r="AN95" s="27">
        <f t="shared" si="24"/>
        <v>0.5660562825506587</v>
      </c>
    </row>
    <row r="96" spans="1:40" s="15" customFormat="1" ht="25.5" outlineLevel="2">
      <c r="A96" s="9" t="s">
        <v>58</v>
      </c>
      <c r="B96" s="10" t="s">
        <v>59</v>
      </c>
      <c r="C96" s="9" t="s">
        <v>58</v>
      </c>
      <c r="D96" s="9"/>
      <c r="E96" s="9"/>
      <c r="F96" s="11"/>
      <c r="G96" s="11"/>
      <c r="H96" s="11"/>
      <c r="I96" s="9"/>
      <c r="J96" s="9"/>
      <c r="K96" s="9"/>
      <c r="L96" s="9"/>
      <c r="M96" s="9"/>
      <c r="N96" s="9"/>
      <c r="O96" s="9"/>
      <c r="P96" s="9"/>
      <c r="Q96" s="9"/>
      <c r="R96" s="12">
        <v>133751148</v>
      </c>
      <c r="S96" s="12">
        <v>15224067.1</v>
      </c>
      <c r="T96" s="32">
        <f>SUM(T97:T103)</f>
        <v>147901955.64</v>
      </c>
      <c r="U96" s="32">
        <f aca="true" t="shared" si="29" ref="U96:AC96">SUM(U97:U103)</f>
        <v>148975215.1</v>
      </c>
      <c r="V96" s="32">
        <f t="shared" si="29"/>
        <v>148975215.1</v>
      </c>
      <c r="W96" s="32">
        <f t="shared" si="29"/>
        <v>0</v>
      </c>
      <c r="X96" s="32">
        <f t="shared" si="29"/>
        <v>0</v>
      </c>
      <c r="Y96" s="32">
        <f t="shared" si="29"/>
        <v>0</v>
      </c>
      <c r="Z96" s="32">
        <f t="shared" si="29"/>
        <v>0</v>
      </c>
      <c r="AA96" s="32">
        <f t="shared" si="29"/>
        <v>0</v>
      </c>
      <c r="AB96" s="32">
        <f t="shared" si="29"/>
        <v>83537481.52999999</v>
      </c>
      <c r="AC96" s="32">
        <f t="shared" si="29"/>
        <v>106935729.53</v>
      </c>
      <c r="AD96" s="12">
        <v>0</v>
      </c>
      <c r="AE96" s="12">
        <v>83537481.53</v>
      </c>
      <c r="AF96" s="12">
        <v>83537481.53</v>
      </c>
      <c r="AG96" s="12">
        <v>83537481.53</v>
      </c>
      <c r="AH96" s="12">
        <v>65437733.57</v>
      </c>
      <c r="AI96" s="13">
        <v>0.5607475141010889</v>
      </c>
      <c r="AJ96" s="12">
        <v>0</v>
      </c>
      <c r="AK96" s="14"/>
      <c r="AL96" s="21">
        <f t="shared" si="21"/>
        <v>0.7230176847038208</v>
      </c>
      <c r="AM96" s="32">
        <f>SUM(AM97:AM103)</f>
        <v>104814142.45</v>
      </c>
      <c r="AN96" s="27">
        <f t="shared" si="24"/>
        <v>1.020241420006962</v>
      </c>
    </row>
    <row r="97" spans="1:40" ht="38.25" outlineLevel="4">
      <c r="A97" s="3" t="s">
        <v>173</v>
      </c>
      <c r="B97" s="4" t="s">
        <v>174</v>
      </c>
      <c r="C97" s="3" t="s">
        <v>173</v>
      </c>
      <c r="D97" s="3"/>
      <c r="E97" s="3"/>
      <c r="F97" s="5"/>
      <c r="G97" s="5"/>
      <c r="H97" s="5"/>
      <c r="I97" s="3"/>
      <c r="J97" s="3"/>
      <c r="K97" s="3"/>
      <c r="L97" s="3"/>
      <c r="M97" s="3"/>
      <c r="N97" s="3"/>
      <c r="O97" s="3"/>
      <c r="P97" s="3"/>
      <c r="Q97" s="3"/>
      <c r="R97" s="6">
        <v>0</v>
      </c>
      <c r="S97" s="6">
        <v>142907488</v>
      </c>
      <c r="T97" s="6">
        <v>141869188</v>
      </c>
      <c r="U97" s="6">
        <v>142907488</v>
      </c>
      <c r="V97" s="6">
        <v>142907488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79398103.07</v>
      </c>
      <c r="AC97" s="6">
        <v>101888216.77</v>
      </c>
      <c r="AD97" s="6">
        <v>0</v>
      </c>
      <c r="AE97" s="6">
        <v>79398103.07</v>
      </c>
      <c r="AF97" s="6">
        <v>79398103.07</v>
      </c>
      <c r="AG97" s="6">
        <v>79398103.07</v>
      </c>
      <c r="AH97" s="6">
        <v>63509384.93</v>
      </c>
      <c r="AI97" s="7">
        <v>0.5555909223595058</v>
      </c>
      <c r="AJ97" s="6">
        <v>0</v>
      </c>
      <c r="AK97" s="8"/>
      <c r="AL97" s="19">
        <f t="shared" si="21"/>
        <v>0.7181842527356962</v>
      </c>
      <c r="AM97" s="37">
        <v>100765676.7</v>
      </c>
      <c r="AN97" s="27">
        <f t="shared" si="24"/>
        <v>1.0111401035229686</v>
      </c>
    </row>
    <row r="98" spans="1:40" ht="76.5" outlineLevel="4">
      <c r="A98" s="3" t="s">
        <v>175</v>
      </c>
      <c r="B98" s="4" t="s">
        <v>176</v>
      </c>
      <c r="C98" s="3" t="s">
        <v>175</v>
      </c>
      <c r="D98" s="3"/>
      <c r="E98" s="3"/>
      <c r="F98" s="5"/>
      <c r="G98" s="5"/>
      <c r="H98" s="5"/>
      <c r="I98" s="3"/>
      <c r="J98" s="3"/>
      <c r="K98" s="3"/>
      <c r="L98" s="3"/>
      <c r="M98" s="3"/>
      <c r="N98" s="3"/>
      <c r="O98" s="3"/>
      <c r="P98" s="3"/>
      <c r="Q98" s="3"/>
      <c r="R98" s="6">
        <v>0</v>
      </c>
      <c r="S98" s="6">
        <v>318500</v>
      </c>
      <c r="T98" s="6">
        <v>318500</v>
      </c>
      <c r="U98" s="6">
        <v>318500</v>
      </c>
      <c r="V98" s="6">
        <v>318500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53460.86</v>
      </c>
      <c r="AC98" s="6">
        <v>53745.12</v>
      </c>
      <c r="AD98" s="6">
        <v>0</v>
      </c>
      <c r="AE98" s="6">
        <v>53460.86</v>
      </c>
      <c r="AF98" s="6">
        <v>53460.86</v>
      </c>
      <c r="AG98" s="6">
        <v>53460.86</v>
      </c>
      <c r="AH98" s="6">
        <v>265039.14</v>
      </c>
      <c r="AI98" s="7">
        <v>0.16785199372056514</v>
      </c>
      <c r="AJ98" s="6">
        <v>0</v>
      </c>
      <c r="AK98" s="8"/>
      <c r="AL98" s="19">
        <f t="shared" si="21"/>
        <v>0.16874448979591838</v>
      </c>
      <c r="AM98" s="37">
        <v>82383.36</v>
      </c>
      <c r="AN98" s="27">
        <f t="shared" si="24"/>
        <v>0.6523783443646872</v>
      </c>
    </row>
    <row r="99" spans="1:40" ht="63.75" outlineLevel="4">
      <c r="A99" s="3" t="s">
        <v>177</v>
      </c>
      <c r="B99" s="4" t="s">
        <v>178</v>
      </c>
      <c r="C99" s="3" t="s">
        <v>177</v>
      </c>
      <c r="D99" s="3"/>
      <c r="E99" s="3"/>
      <c r="F99" s="5"/>
      <c r="G99" s="5"/>
      <c r="H99" s="5"/>
      <c r="I99" s="3"/>
      <c r="J99" s="3"/>
      <c r="K99" s="3"/>
      <c r="L99" s="3"/>
      <c r="M99" s="3"/>
      <c r="N99" s="3"/>
      <c r="O99" s="3"/>
      <c r="P99" s="3"/>
      <c r="Q99" s="3"/>
      <c r="R99" s="6">
        <v>0</v>
      </c>
      <c r="S99" s="6">
        <v>2891790</v>
      </c>
      <c r="T99" s="6">
        <v>2891790</v>
      </c>
      <c r="U99" s="6">
        <v>2891790</v>
      </c>
      <c r="V99" s="6">
        <v>2891790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2891790</v>
      </c>
      <c r="AC99" s="6">
        <v>2891790</v>
      </c>
      <c r="AD99" s="6">
        <v>0</v>
      </c>
      <c r="AE99" s="6">
        <v>2891790</v>
      </c>
      <c r="AF99" s="6">
        <v>2891790</v>
      </c>
      <c r="AG99" s="6">
        <v>2891790</v>
      </c>
      <c r="AH99" s="6">
        <v>0</v>
      </c>
      <c r="AI99" s="7">
        <v>1</v>
      </c>
      <c r="AJ99" s="6">
        <v>0</v>
      </c>
      <c r="AK99" s="8"/>
      <c r="AL99" s="19">
        <f t="shared" si="21"/>
        <v>1</v>
      </c>
      <c r="AM99" s="37">
        <v>1664690.7</v>
      </c>
      <c r="AN99" s="27">
        <f t="shared" si="24"/>
        <v>1.7371335107476722</v>
      </c>
    </row>
    <row r="100" spans="1:40" ht="51" outlineLevel="4">
      <c r="A100" s="3" t="s">
        <v>179</v>
      </c>
      <c r="B100" s="4" t="s">
        <v>180</v>
      </c>
      <c r="C100" s="3" t="s">
        <v>179</v>
      </c>
      <c r="D100" s="3"/>
      <c r="E100" s="3"/>
      <c r="F100" s="5"/>
      <c r="G100" s="5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6">
        <v>0</v>
      </c>
      <c r="S100" s="6">
        <v>899500</v>
      </c>
      <c r="T100" s="6">
        <v>899500</v>
      </c>
      <c r="U100" s="6">
        <v>899500</v>
      </c>
      <c r="V100" s="6">
        <v>899500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447900</v>
      </c>
      <c r="AC100" s="6">
        <v>673500</v>
      </c>
      <c r="AD100" s="6">
        <v>0</v>
      </c>
      <c r="AE100" s="6">
        <v>447900</v>
      </c>
      <c r="AF100" s="6">
        <v>447900</v>
      </c>
      <c r="AG100" s="6">
        <v>447900</v>
      </c>
      <c r="AH100" s="6">
        <v>451600</v>
      </c>
      <c r="AI100" s="7">
        <v>0.4979433018343524</v>
      </c>
      <c r="AJ100" s="6">
        <v>0</v>
      </c>
      <c r="AK100" s="8"/>
      <c r="AL100" s="19">
        <f aca="true" t="shared" si="30" ref="AL100:AL112">AC100/T100</f>
        <v>0.7487493051695386</v>
      </c>
      <c r="AM100" s="37">
        <v>712500</v>
      </c>
      <c r="AN100" s="27">
        <f t="shared" si="24"/>
        <v>0.9452631578947368</v>
      </c>
    </row>
    <row r="101" spans="1:40" ht="63.75" outlineLevel="4">
      <c r="A101" s="3" t="s">
        <v>181</v>
      </c>
      <c r="B101" s="4" t="s">
        <v>182</v>
      </c>
      <c r="C101" s="3" t="s">
        <v>181</v>
      </c>
      <c r="D101" s="3"/>
      <c r="E101" s="3"/>
      <c r="F101" s="5"/>
      <c r="G101" s="5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6">
        <v>0</v>
      </c>
      <c r="S101" s="6">
        <v>7400</v>
      </c>
      <c r="T101" s="6">
        <v>7400</v>
      </c>
      <c r="U101" s="6">
        <v>7400</v>
      </c>
      <c r="V101" s="6">
        <v>7400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7400</v>
      </c>
      <c r="AI101" s="7">
        <v>0</v>
      </c>
      <c r="AJ101" s="6">
        <v>0</v>
      </c>
      <c r="AK101" s="8"/>
      <c r="AL101" s="19">
        <f t="shared" si="30"/>
        <v>0</v>
      </c>
      <c r="AM101" s="37">
        <v>50505</v>
      </c>
      <c r="AN101" s="27">
        <f t="shared" si="24"/>
        <v>0</v>
      </c>
    </row>
    <row r="102" spans="1:40" ht="51" outlineLevel="4">
      <c r="A102" s="3" t="s">
        <v>183</v>
      </c>
      <c r="B102" s="4" t="s">
        <v>184</v>
      </c>
      <c r="C102" s="3" t="s">
        <v>183</v>
      </c>
      <c r="D102" s="3"/>
      <c r="E102" s="3"/>
      <c r="F102" s="5"/>
      <c r="G102" s="5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6">
        <v>0</v>
      </c>
      <c r="S102" s="6">
        <v>103437.1</v>
      </c>
      <c r="T102" s="6">
        <v>68477.64</v>
      </c>
      <c r="U102" s="6">
        <v>103437.1</v>
      </c>
      <c r="V102" s="6">
        <v>103437.1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50997.91</v>
      </c>
      <c r="AC102" s="6">
        <v>68477.64</v>
      </c>
      <c r="AD102" s="6">
        <v>0</v>
      </c>
      <c r="AE102" s="6">
        <v>50997.91</v>
      </c>
      <c r="AF102" s="6">
        <v>50997.91</v>
      </c>
      <c r="AG102" s="6">
        <v>50997.91</v>
      </c>
      <c r="AH102" s="6">
        <v>52439.19</v>
      </c>
      <c r="AI102" s="7">
        <v>0.4930330606716546</v>
      </c>
      <c r="AJ102" s="6">
        <v>0</v>
      </c>
      <c r="AK102" s="8"/>
      <c r="AL102" s="19">
        <f t="shared" si="30"/>
        <v>1</v>
      </c>
      <c r="AM102" s="37">
        <v>383386.69</v>
      </c>
      <c r="AN102" s="27">
        <f t="shared" si="24"/>
        <v>0.17861246043778933</v>
      </c>
    </row>
    <row r="103" spans="1:40" ht="38.25" outlineLevel="4">
      <c r="A103" s="3" t="s">
        <v>185</v>
      </c>
      <c r="B103" s="4" t="s">
        <v>186</v>
      </c>
      <c r="C103" s="3" t="s">
        <v>185</v>
      </c>
      <c r="D103" s="3"/>
      <c r="E103" s="3"/>
      <c r="F103" s="5"/>
      <c r="G103" s="5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6">
        <v>0</v>
      </c>
      <c r="S103" s="6">
        <v>1847100</v>
      </c>
      <c r="T103" s="6">
        <v>1847100</v>
      </c>
      <c r="U103" s="6">
        <v>1847100</v>
      </c>
      <c r="V103" s="6">
        <v>1847100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695229.69</v>
      </c>
      <c r="AC103" s="6">
        <v>1360000</v>
      </c>
      <c r="AD103" s="6">
        <v>0</v>
      </c>
      <c r="AE103" s="6">
        <v>695229.69</v>
      </c>
      <c r="AF103" s="6">
        <v>695229.69</v>
      </c>
      <c r="AG103" s="6">
        <v>695229.69</v>
      </c>
      <c r="AH103" s="6">
        <v>1151870.31</v>
      </c>
      <c r="AI103" s="7">
        <v>0.3763898489524119</v>
      </c>
      <c r="AJ103" s="6">
        <v>0</v>
      </c>
      <c r="AK103" s="8"/>
      <c r="AL103" s="19">
        <f t="shared" si="30"/>
        <v>0.7362893183909913</v>
      </c>
      <c r="AM103" s="37">
        <v>1155000</v>
      </c>
      <c r="AN103" s="27">
        <f t="shared" si="24"/>
        <v>1.1774891774891776</v>
      </c>
    </row>
    <row r="104" spans="1:40" s="15" customFormat="1" ht="15" outlineLevel="2">
      <c r="A104" s="9" t="s">
        <v>187</v>
      </c>
      <c r="B104" s="10" t="s">
        <v>188</v>
      </c>
      <c r="C104" s="9" t="s">
        <v>187</v>
      </c>
      <c r="D104" s="9"/>
      <c r="E104" s="9"/>
      <c r="F104" s="11"/>
      <c r="G104" s="11"/>
      <c r="H104" s="11"/>
      <c r="I104" s="9"/>
      <c r="J104" s="9"/>
      <c r="K104" s="9"/>
      <c r="L104" s="9"/>
      <c r="M104" s="9"/>
      <c r="N104" s="9"/>
      <c r="O104" s="9"/>
      <c r="P104" s="9"/>
      <c r="Q104" s="9"/>
      <c r="R104" s="12">
        <v>9766900</v>
      </c>
      <c r="S104" s="12">
        <v>-1277353.1</v>
      </c>
      <c r="T104" s="32">
        <f>T105+T106</f>
        <v>8499546.9</v>
      </c>
      <c r="U104" s="32">
        <f aca="true" t="shared" si="31" ref="U104:AC104">U105+U106</f>
        <v>8489546.9</v>
      </c>
      <c r="V104" s="32">
        <f t="shared" si="31"/>
        <v>8489546.9</v>
      </c>
      <c r="W104" s="32">
        <f t="shared" si="31"/>
        <v>0</v>
      </c>
      <c r="X104" s="32">
        <f t="shared" si="31"/>
        <v>0</v>
      </c>
      <c r="Y104" s="32">
        <f t="shared" si="31"/>
        <v>0</v>
      </c>
      <c r="Z104" s="32">
        <f t="shared" si="31"/>
        <v>0</v>
      </c>
      <c r="AA104" s="32">
        <f t="shared" si="31"/>
        <v>0</v>
      </c>
      <c r="AB104" s="32">
        <f t="shared" si="31"/>
        <v>2634800</v>
      </c>
      <c r="AC104" s="32">
        <f t="shared" si="31"/>
        <v>5171270.97</v>
      </c>
      <c r="AD104" s="12">
        <v>0</v>
      </c>
      <c r="AE104" s="12">
        <v>2634800</v>
      </c>
      <c r="AF104" s="12">
        <v>2634800</v>
      </c>
      <c r="AG104" s="12">
        <v>2634800</v>
      </c>
      <c r="AH104" s="12">
        <v>5854746.9</v>
      </c>
      <c r="AI104" s="13">
        <v>0.3103581417283884</v>
      </c>
      <c r="AJ104" s="12">
        <v>0</v>
      </c>
      <c r="AK104" s="14"/>
      <c r="AL104" s="21">
        <f t="shared" si="30"/>
        <v>0.6084172522184682</v>
      </c>
      <c r="AM104" s="32">
        <f>AM105+AM106</f>
        <v>18105119</v>
      </c>
      <c r="AN104" s="27">
        <f t="shared" si="24"/>
        <v>0.2856247987102432</v>
      </c>
    </row>
    <row r="105" spans="1:40" ht="76.5" outlineLevel="4">
      <c r="A105" s="3" t="s">
        <v>189</v>
      </c>
      <c r="B105" s="4" t="s">
        <v>190</v>
      </c>
      <c r="C105" s="3" t="s">
        <v>189</v>
      </c>
      <c r="D105" s="3"/>
      <c r="E105" s="3"/>
      <c r="F105" s="5"/>
      <c r="G105" s="5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6">
        <v>0</v>
      </c>
      <c r="S105" s="6">
        <v>8484946.9</v>
      </c>
      <c r="T105" s="6">
        <v>8494946.9</v>
      </c>
      <c r="U105" s="6">
        <v>8484946.9</v>
      </c>
      <c r="V105" s="6">
        <v>8484946.9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2634800</v>
      </c>
      <c r="AC105" s="6">
        <v>5171270.97</v>
      </c>
      <c r="AD105" s="6">
        <v>0</v>
      </c>
      <c r="AE105" s="6">
        <v>2634800</v>
      </c>
      <c r="AF105" s="6">
        <v>2634800</v>
      </c>
      <c r="AG105" s="6">
        <v>2634800</v>
      </c>
      <c r="AH105" s="6">
        <v>5850146.9</v>
      </c>
      <c r="AI105" s="7">
        <v>0.3105263982264874</v>
      </c>
      <c r="AJ105" s="6">
        <v>0</v>
      </c>
      <c r="AK105" s="8"/>
      <c r="AL105" s="19">
        <f t="shared" si="30"/>
        <v>0.6087467091760161</v>
      </c>
      <c r="AM105" s="37">
        <v>4735654</v>
      </c>
      <c r="AN105" s="27">
        <f t="shared" si="24"/>
        <v>1.0919866548527404</v>
      </c>
    </row>
    <row r="106" spans="1:40" ht="25.5" outlineLevel="4">
      <c r="A106" s="3" t="s">
        <v>191</v>
      </c>
      <c r="B106" s="4" t="s">
        <v>192</v>
      </c>
      <c r="C106" s="3" t="s">
        <v>191</v>
      </c>
      <c r="D106" s="3"/>
      <c r="E106" s="3"/>
      <c r="F106" s="5"/>
      <c r="G106" s="5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6">
        <v>0</v>
      </c>
      <c r="S106" s="6">
        <v>4600</v>
      </c>
      <c r="T106" s="6">
        <v>4600</v>
      </c>
      <c r="U106" s="6">
        <v>4600</v>
      </c>
      <c r="V106" s="6">
        <v>4600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4600</v>
      </c>
      <c r="AI106" s="7">
        <v>0</v>
      </c>
      <c r="AJ106" s="6">
        <v>0</v>
      </c>
      <c r="AK106" s="8"/>
      <c r="AL106" s="19">
        <f t="shared" si="30"/>
        <v>0</v>
      </c>
      <c r="AM106" s="37">
        <v>13369465</v>
      </c>
      <c r="AN106" s="27">
        <f t="shared" si="24"/>
        <v>0</v>
      </c>
    </row>
    <row r="107" spans="1:40" ht="102" outlineLevel="4">
      <c r="A107" s="3"/>
      <c r="B107" s="10" t="s">
        <v>210</v>
      </c>
      <c r="C107" s="31" t="s">
        <v>208</v>
      </c>
      <c r="D107" s="9"/>
      <c r="E107" s="9"/>
      <c r="F107" s="11"/>
      <c r="G107" s="11"/>
      <c r="H107" s="11"/>
      <c r="I107" s="9"/>
      <c r="J107" s="9"/>
      <c r="K107" s="9"/>
      <c r="L107" s="9"/>
      <c r="M107" s="9"/>
      <c r="N107" s="9"/>
      <c r="O107" s="9"/>
      <c r="P107" s="9"/>
      <c r="Q107" s="9"/>
      <c r="R107" s="12"/>
      <c r="S107" s="12"/>
      <c r="T107" s="12">
        <f aca="true" t="shared" si="32" ref="T107:AB107">T108+T109</f>
        <v>0</v>
      </c>
      <c r="U107" s="12">
        <f t="shared" si="32"/>
        <v>0</v>
      </c>
      <c r="V107" s="12">
        <f t="shared" si="32"/>
        <v>0</v>
      </c>
      <c r="W107" s="12">
        <f t="shared" si="32"/>
        <v>0</v>
      </c>
      <c r="X107" s="12">
        <f t="shared" si="32"/>
        <v>0</v>
      </c>
      <c r="Y107" s="12">
        <f t="shared" si="32"/>
        <v>0</v>
      </c>
      <c r="Z107" s="12">
        <f t="shared" si="32"/>
        <v>0</v>
      </c>
      <c r="AA107" s="12">
        <f t="shared" si="32"/>
        <v>0</v>
      </c>
      <c r="AB107" s="12">
        <f t="shared" si="32"/>
        <v>0</v>
      </c>
      <c r="AC107" s="12">
        <f>AC108+AC109</f>
        <v>30480.93</v>
      </c>
      <c r="AD107" s="12"/>
      <c r="AE107" s="12"/>
      <c r="AF107" s="12"/>
      <c r="AG107" s="12"/>
      <c r="AH107" s="12"/>
      <c r="AI107" s="13"/>
      <c r="AJ107" s="12"/>
      <c r="AK107" s="14"/>
      <c r="AL107" s="21"/>
      <c r="AM107" s="32">
        <f>AM109</f>
        <v>90135.76</v>
      </c>
      <c r="AN107" s="27">
        <f t="shared" si="24"/>
        <v>0.33816689402740935</v>
      </c>
    </row>
    <row r="108" spans="1:40" ht="38.25" outlineLevel="4">
      <c r="A108" s="3"/>
      <c r="B108" s="4" t="s">
        <v>219</v>
      </c>
      <c r="C108" s="28" t="s">
        <v>218</v>
      </c>
      <c r="D108" s="3"/>
      <c r="E108" s="3"/>
      <c r="F108" s="5"/>
      <c r="G108" s="5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>
        <v>30480.93</v>
      </c>
      <c r="AD108" s="6"/>
      <c r="AE108" s="6"/>
      <c r="AF108" s="6"/>
      <c r="AG108" s="6"/>
      <c r="AH108" s="6"/>
      <c r="AI108" s="7"/>
      <c r="AJ108" s="6"/>
      <c r="AK108" s="8"/>
      <c r="AL108" s="19"/>
      <c r="AM108" s="37"/>
      <c r="AN108" s="27"/>
    </row>
    <row r="109" spans="1:40" ht="63.75" hidden="1" outlineLevel="4">
      <c r="A109" s="3"/>
      <c r="B109" s="4" t="s">
        <v>211</v>
      </c>
      <c r="C109" s="28" t="s">
        <v>209</v>
      </c>
      <c r="D109" s="3"/>
      <c r="E109" s="3"/>
      <c r="F109" s="5"/>
      <c r="G109" s="5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7"/>
      <c r="AJ109" s="6"/>
      <c r="AK109" s="8"/>
      <c r="AL109" s="19"/>
      <c r="AM109" s="37">
        <v>90135.76</v>
      </c>
      <c r="AN109" s="27">
        <f t="shared" si="24"/>
        <v>0</v>
      </c>
    </row>
    <row r="110" spans="1:40" s="15" customFormat="1" ht="51" outlineLevel="1" collapsed="1">
      <c r="A110" s="9" t="s">
        <v>193</v>
      </c>
      <c r="B110" s="10" t="s">
        <v>194</v>
      </c>
      <c r="C110" s="9" t="s">
        <v>193</v>
      </c>
      <c r="D110" s="9"/>
      <c r="E110" s="9"/>
      <c r="F110" s="11"/>
      <c r="G110" s="11"/>
      <c r="H110" s="11"/>
      <c r="I110" s="9"/>
      <c r="J110" s="9"/>
      <c r="K110" s="9"/>
      <c r="L110" s="9"/>
      <c r="M110" s="9"/>
      <c r="N110" s="9"/>
      <c r="O110" s="9"/>
      <c r="P110" s="9"/>
      <c r="Q110" s="9"/>
      <c r="R110" s="12">
        <v>0</v>
      </c>
      <c r="S110" s="12">
        <v>-10384000</v>
      </c>
      <c r="T110" s="12">
        <f>T111</f>
        <v>-11496100</v>
      </c>
      <c r="U110" s="12">
        <f aca="true" t="shared" si="33" ref="U110:AC110">U111</f>
        <v>-10384000</v>
      </c>
      <c r="V110" s="12">
        <f t="shared" si="33"/>
        <v>-10384000</v>
      </c>
      <c r="W110" s="12">
        <f t="shared" si="33"/>
        <v>0</v>
      </c>
      <c r="X110" s="12">
        <f t="shared" si="33"/>
        <v>0</v>
      </c>
      <c r="Y110" s="12">
        <f t="shared" si="33"/>
        <v>0</v>
      </c>
      <c r="Z110" s="12">
        <f t="shared" si="33"/>
        <v>0</v>
      </c>
      <c r="AA110" s="12">
        <f t="shared" si="33"/>
        <v>0</v>
      </c>
      <c r="AB110" s="12">
        <f t="shared" si="33"/>
        <v>-11270901.99</v>
      </c>
      <c r="AC110" s="12">
        <f t="shared" si="33"/>
        <v>-11526580.93</v>
      </c>
      <c r="AD110" s="12">
        <v>0</v>
      </c>
      <c r="AE110" s="12">
        <v>-11270901.99</v>
      </c>
      <c r="AF110" s="12">
        <v>-11270901.99</v>
      </c>
      <c r="AG110" s="12">
        <v>-11270901.99</v>
      </c>
      <c r="AH110" s="12">
        <v>886901.99</v>
      </c>
      <c r="AI110" s="13">
        <v>1.085410438174114</v>
      </c>
      <c r="AJ110" s="12">
        <v>0</v>
      </c>
      <c r="AK110" s="14"/>
      <c r="AL110" s="21">
        <f t="shared" si="30"/>
        <v>1.002651414827637</v>
      </c>
      <c r="AM110" s="32"/>
      <c r="AN110" s="27" t="e">
        <f t="shared" si="24"/>
        <v>#DIV/0!</v>
      </c>
    </row>
    <row r="111" spans="1:40" ht="51" outlineLevel="4">
      <c r="A111" s="3" t="s">
        <v>195</v>
      </c>
      <c r="B111" s="4" t="s">
        <v>196</v>
      </c>
      <c r="C111" s="3" t="s">
        <v>195</v>
      </c>
      <c r="D111" s="3"/>
      <c r="E111" s="3"/>
      <c r="F111" s="5"/>
      <c r="G111" s="5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6">
        <v>0</v>
      </c>
      <c r="S111" s="6">
        <v>-10384000</v>
      </c>
      <c r="T111" s="6">
        <v>-11496100</v>
      </c>
      <c r="U111" s="6">
        <v>-10384000</v>
      </c>
      <c r="V111" s="6">
        <v>-10384000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-11270901.99</v>
      </c>
      <c r="AC111" s="6">
        <v>-11526580.93</v>
      </c>
      <c r="AD111" s="6">
        <v>0</v>
      </c>
      <c r="AE111" s="6">
        <v>-11270901.99</v>
      </c>
      <c r="AF111" s="6">
        <v>-11270901.99</v>
      </c>
      <c r="AG111" s="6">
        <v>-11270901.99</v>
      </c>
      <c r="AH111" s="6">
        <v>886901.99</v>
      </c>
      <c r="AI111" s="7">
        <v>1.085410438174114</v>
      </c>
      <c r="AJ111" s="6">
        <v>0</v>
      </c>
      <c r="AK111" s="8"/>
      <c r="AL111" s="19">
        <f t="shared" si="30"/>
        <v>1.002651414827637</v>
      </c>
      <c r="AM111" s="37"/>
      <c r="AN111" s="27" t="e">
        <f t="shared" si="24"/>
        <v>#DIV/0!</v>
      </c>
    </row>
    <row r="112" spans="1:40" s="15" customFormat="1" ht="15">
      <c r="A112" s="42" t="s">
        <v>60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22"/>
      <c r="M112" s="22"/>
      <c r="N112" s="22"/>
      <c r="O112" s="22"/>
      <c r="P112" s="22"/>
      <c r="Q112" s="22"/>
      <c r="R112" s="23">
        <v>289878948.81</v>
      </c>
      <c r="S112" s="23">
        <v>60682544.98</v>
      </c>
      <c r="T112" s="32">
        <f>T10+T81</f>
        <v>347871421.89</v>
      </c>
      <c r="U112" s="32">
        <f aca="true" t="shared" si="34" ref="U112:AC112">U10+U81</f>
        <v>350561493.78999996</v>
      </c>
      <c r="V112" s="32">
        <f t="shared" si="34"/>
        <v>350561493.78999996</v>
      </c>
      <c r="W112" s="32">
        <f t="shared" si="34"/>
        <v>0</v>
      </c>
      <c r="X112" s="32">
        <f t="shared" si="34"/>
        <v>0</v>
      </c>
      <c r="Y112" s="32">
        <f t="shared" si="34"/>
        <v>0</v>
      </c>
      <c r="Z112" s="32">
        <f t="shared" si="34"/>
        <v>0</v>
      </c>
      <c r="AA112" s="32">
        <f t="shared" si="34"/>
        <v>0</v>
      </c>
      <c r="AB112" s="32">
        <f t="shared" si="34"/>
        <v>148012744.13</v>
      </c>
      <c r="AC112" s="32">
        <f t="shared" si="34"/>
        <v>236564717.03</v>
      </c>
      <c r="AD112" s="23">
        <v>10539795.76</v>
      </c>
      <c r="AE112" s="23">
        <v>158552539.89</v>
      </c>
      <c r="AF112" s="23">
        <v>148012744.13</v>
      </c>
      <c r="AG112" s="23">
        <v>148012744.13</v>
      </c>
      <c r="AH112" s="23">
        <v>202548749.66</v>
      </c>
      <c r="AI112" s="24">
        <v>0.4222162067196844</v>
      </c>
      <c r="AJ112" s="23">
        <v>0</v>
      </c>
      <c r="AK112" s="25"/>
      <c r="AL112" s="21">
        <f t="shared" si="30"/>
        <v>0.6800349271139722</v>
      </c>
      <c r="AM112" s="32">
        <f>AM10+AM81</f>
        <v>215081109.16</v>
      </c>
      <c r="AN112" s="27">
        <f t="shared" si="24"/>
        <v>1.099886075322488</v>
      </c>
    </row>
    <row r="113" spans="1:3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 t="s">
        <v>1</v>
      </c>
      <c r="AH113" s="1"/>
      <c r="AI113" s="1"/>
      <c r="AJ113" s="1"/>
      <c r="AK113" s="1"/>
      <c r="AL113" s="18"/>
    </row>
    <row r="114" spans="1:38" ht="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34"/>
      <c r="AF114" s="34"/>
      <c r="AG114" s="34"/>
      <c r="AH114" s="34"/>
      <c r="AI114" s="34"/>
      <c r="AJ114" s="34"/>
      <c r="AK114" s="34"/>
      <c r="AL114" s="18"/>
    </row>
  </sheetData>
  <sheetProtection/>
  <mergeCells count="38">
    <mergeCell ref="T1:AL1"/>
    <mergeCell ref="AL8:AL9"/>
    <mergeCell ref="AM8:AM9"/>
    <mergeCell ref="AN8:AN9"/>
    <mergeCell ref="A5:AN5"/>
    <mergeCell ref="A6:AN6"/>
    <mergeCell ref="T8:T9"/>
    <mergeCell ref="S8:S9"/>
    <mergeCell ref="U8:U9"/>
    <mergeCell ref="V8:V9"/>
    <mergeCell ref="W8:W9"/>
    <mergeCell ref="AJ8:AK8"/>
    <mergeCell ref="A2:AK2"/>
    <mergeCell ref="A3:AK3"/>
    <mergeCell ref="A4:AK4"/>
    <mergeCell ref="A7:AK7"/>
    <mergeCell ref="R8:R9"/>
    <mergeCell ref="X8:X9"/>
    <mergeCell ref="H8:H9"/>
    <mergeCell ref="L8:N8"/>
    <mergeCell ref="O8:O9"/>
    <mergeCell ref="P8:P9"/>
    <mergeCell ref="Q8:Q9"/>
    <mergeCell ref="AH8:AI8"/>
    <mergeCell ref="Y8:Y9"/>
    <mergeCell ref="Z8:Z9"/>
    <mergeCell ref="AD8:AF8"/>
    <mergeCell ref="AA8:AC9"/>
    <mergeCell ref="A114:AD114"/>
    <mergeCell ref="A112:K112"/>
    <mergeCell ref="I8:K8"/>
    <mergeCell ref="A8:A9"/>
    <mergeCell ref="B8:B9"/>
    <mergeCell ref="C8:C9"/>
    <mergeCell ref="D8:D9"/>
    <mergeCell ref="E8:E9"/>
    <mergeCell ref="F8:F9"/>
    <mergeCell ref="G8:G9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0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S195" sqref="AS195"/>
    </sheetView>
  </sheetViews>
  <sheetFormatPr defaultColWidth="9.140625" defaultRowHeight="15" outlineLevelRow="2"/>
  <cols>
    <col min="1" max="1" width="40.00390625" style="81" customWidth="1"/>
    <col min="2" max="2" width="9.140625" style="81" hidden="1" customWidth="1"/>
    <col min="3" max="3" width="7.7109375" style="81" customWidth="1"/>
    <col min="4" max="5" width="9.140625" style="81" hidden="1" customWidth="1"/>
    <col min="6" max="6" width="9.57421875" style="81" customWidth="1"/>
    <col min="7" max="13" width="9.140625" style="81" hidden="1" customWidth="1"/>
    <col min="14" max="14" width="14.7109375" style="2" customWidth="1"/>
    <col min="15" max="30" width="9.140625" style="2" hidden="1" customWidth="1"/>
    <col min="31" max="31" width="13.00390625" style="2" customWidth="1"/>
    <col min="32" max="35" width="9.140625" style="2" hidden="1" customWidth="1"/>
    <col min="36" max="36" width="12.28125" style="2" customWidth="1"/>
    <col min="37" max="39" width="9.140625" style="2" hidden="1" customWidth="1"/>
    <col min="40" max="40" width="12.28125" style="2" hidden="1" customWidth="1"/>
    <col min="41" max="41" width="11.140625" style="2" hidden="1" customWidth="1"/>
    <col min="42" max="42" width="9.140625" style="81" customWidth="1"/>
    <col min="43" max="16384" width="9.140625" style="81" customWidth="1"/>
  </cols>
  <sheetData>
    <row r="1" spans="1:42" ht="15">
      <c r="A1" s="181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82"/>
    </row>
    <row r="2" spans="1:42" ht="24.75" customHeight="1">
      <c r="A2" s="181" t="s">
        <v>375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2"/>
    </row>
    <row r="3" spans="1:42" ht="15.75">
      <c r="A3" s="179" t="s">
        <v>374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7"/>
      <c r="AM3" s="174"/>
      <c r="AN3" s="174"/>
      <c r="AO3" s="174"/>
      <c r="AP3" s="82"/>
    </row>
    <row r="4" spans="1:42" ht="15.75">
      <c r="A4" s="176" t="s">
        <v>212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4"/>
      <c r="AM4" s="174"/>
      <c r="AN4" s="174"/>
      <c r="AO4" s="174"/>
      <c r="AP4" s="82"/>
    </row>
    <row r="5" spans="1:42" ht="15">
      <c r="A5" s="173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1"/>
      <c r="AO5" s="171"/>
      <c r="AP5" s="82"/>
    </row>
    <row r="6" spans="1:42" ht="15">
      <c r="A6" s="170" t="s">
        <v>2</v>
      </c>
      <c r="B6" s="169" t="s">
        <v>1</v>
      </c>
      <c r="C6" s="168" t="s">
        <v>373</v>
      </c>
      <c r="D6" s="167" t="s">
        <v>1</v>
      </c>
      <c r="E6" s="166" t="s">
        <v>1</v>
      </c>
      <c r="F6" s="165" t="s">
        <v>372</v>
      </c>
      <c r="G6" s="164" t="s">
        <v>1</v>
      </c>
      <c r="H6" s="163" t="s">
        <v>1</v>
      </c>
      <c r="I6" s="162" t="s">
        <v>1</v>
      </c>
      <c r="J6" s="161" t="s">
        <v>1</v>
      </c>
      <c r="K6" s="160" t="s">
        <v>1</v>
      </c>
      <c r="L6" s="159" t="s">
        <v>1</v>
      </c>
      <c r="M6" s="158" t="s">
        <v>1</v>
      </c>
      <c r="N6" s="157" t="s">
        <v>371</v>
      </c>
      <c r="O6" s="156" t="s">
        <v>1</v>
      </c>
      <c r="P6" s="155" t="s">
        <v>1</v>
      </c>
      <c r="Q6" s="154" t="s">
        <v>1</v>
      </c>
      <c r="R6" s="153" t="s">
        <v>1</v>
      </c>
      <c r="S6" s="152" t="s">
        <v>1</v>
      </c>
      <c r="T6" s="151" t="s">
        <v>1</v>
      </c>
      <c r="U6" s="150" t="s">
        <v>1</v>
      </c>
      <c r="V6" s="149" t="s">
        <v>1</v>
      </c>
      <c r="W6" s="148" t="s">
        <v>1</v>
      </c>
      <c r="X6" s="121" t="s">
        <v>1</v>
      </c>
      <c r="Y6" s="147" t="s">
        <v>1</v>
      </c>
      <c r="Z6" s="147" t="s">
        <v>1</v>
      </c>
      <c r="AA6" s="147" t="s">
        <v>1</v>
      </c>
      <c r="AB6" s="147" t="s">
        <v>1</v>
      </c>
      <c r="AC6" s="147" t="s">
        <v>1</v>
      </c>
      <c r="AD6" s="121" t="s">
        <v>1</v>
      </c>
      <c r="AE6" s="147" t="s">
        <v>370</v>
      </c>
      <c r="AF6" s="147" t="s">
        <v>1</v>
      </c>
      <c r="AG6" s="147" t="s">
        <v>1</v>
      </c>
      <c r="AH6" s="121" t="s">
        <v>1</v>
      </c>
      <c r="AI6" s="147" t="s">
        <v>1</v>
      </c>
      <c r="AJ6" s="147" t="s">
        <v>198</v>
      </c>
      <c r="AK6" s="146" t="s">
        <v>1</v>
      </c>
      <c r="AL6" s="146" t="s">
        <v>1</v>
      </c>
      <c r="AM6" s="146" t="s">
        <v>1</v>
      </c>
      <c r="AN6" s="145" t="s">
        <v>213</v>
      </c>
      <c r="AO6" s="145" t="s">
        <v>369</v>
      </c>
      <c r="AP6" s="82"/>
    </row>
    <row r="7" spans="1:42" ht="34.5" customHeight="1">
      <c r="A7" s="144"/>
      <c r="B7" s="143"/>
      <c r="C7" s="142"/>
      <c r="D7" s="141"/>
      <c r="E7" s="140"/>
      <c r="F7" s="139"/>
      <c r="G7" s="138"/>
      <c r="H7" s="137"/>
      <c r="I7" s="136"/>
      <c r="J7" s="135"/>
      <c r="K7" s="134"/>
      <c r="L7" s="133"/>
      <c r="M7" s="132"/>
      <c r="N7" s="131"/>
      <c r="O7" s="130"/>
      <c r="P7" s="129"/>
      <c r="Q7" s="128"/>
      <c r="R7" s="127"/>
      <c r="S7" s="126"/>
      <c r="T7" s="125"/>
      <c r="U7" s="124"/>
      <c r="V7" s="123"/>
      <c r="W7" s="122"/>
      <c r="X7" s="121"/>
      <c r="Y7" s="120"/>
      <c r="Z7" s="120"/>
      <c r="AA7" s="120"/>
      <c r="AB7" s="120"/>
      <c r="AC7" s="120"/>
      <c r="AD7" s="121"/>
      <c r="AE7" s="120"/>
      <c r="AF7" s="120"/>
      <c r="AG7" s="120"/>
      <c r="AH7" s="121"/>
      <c r="AI7" s="120"/>
      <c r="AJ7" s="120"/>
      <c r="AK7" s="119"/>
      <c r="AL7" s="119"/>
      <c r="AM7" s="119"/>
      <c r="AN7" s="118"/>
      <c r="AO7" s="118"/>
      <c r="AP7" s="82"/>
    </row>
    <row r="8" spans="1:42" s="112" customFormat="1" ht="15">
      <c r="A8" s="117" t="s">
        <v>368</v>
      </c>
      <c r="B8" s="116" t="s">
        <v>223</v>
      </c>
      <c r="C8" s="116" t="s">
        <v>367</v>
      </c>
      <c r="D8" s="116" t="s">
        <v>224</v>
      </c>
      <c r="E8" s="116" t="s">
        <v>223</v>
      </c>
      <c r="F8" s="116" t="s">
        <v>223</v>
      </c>
      <c r="G8" s="116"/>
      <c r="H8" s="116"/>
      <c r="I8" s="116"/>
      <c r="J8" s="116"/>
      <c r="K8" s="116"/>
      <c r="L8" s="116"/>
      <c r="M8" s="115">
        <v>0</v>
      </c>
      <c r="N8" s="114">
        <f>N9+N24+N26+N39+N41+N44</f>
        <v>34863550.72</v>
      </c>
      <c r="O8" s="114">
        <f>O9+O24+O26+O39+O41+O44</f>
        <v>0</v>
      </c>
      <c r="P8" s="114">
        <f>P9+P24+P26+P39+P41+P44</f>
        <v>0</v>
      </c>
      <c r="Q8" s="114">
        <f>Q9+Q24+Q26+Q39+Q41+Q44</f>
        <v>0</v>
      </c>
      <c r="R8" s="114">
        <f>R9+R24+R26+R39+R41+R44</f>
        <v>0</v>
      </c>
      <c r="S8" s="114">
        <f>S9+S24+S26+S39+S41+S44</f>
        <v>0</v>
      </c>
      <c r="T8" s="114">
        <f>T9+T24+T26+T39+T41+T44</f>
        <v>0</v>
      </c>
      <c r="U8" s="114">
        <f>U9+U24+U26+U39+U41+U44</f>
        <v>0</v>
      </c>
      <c r="V8" s="114">
        <f>V9+V24+V26+V39+V41+V44</f>
        <v>0</v>
      </c>
      <c r="W8" s="114">
        <f>W9+W24+W26+W39+W41+W44</f>
        <v>0</v>
      </c>
      <c r="X8" s="114">
        <f>X9+X24+X26+X39+X41+X44</f>
        <v>0</v>
      </c>
      <c r="Y8" s="114">
        <f>Y9+Y24+Y26+Y39+Y41+Y44</f>
        <v>0</v>
      </c>
      <c r="Z8" s="114">
        <f>Z9+Z24+Z26+Z39+Z41+Z44</f>
        <v>0</v>
      </c>
      <c r="AA8" s="114">
        <f>AA9+AA24+AA26+AA39+AA41+AA44</f>
        <v>0</v>
      </c>
      <c r="AB8" s="114">
        <f>AB9+AB24+AB26+AB39+AB41+AB44</f>
        <v>0</v>
      </c>
      <c r="AC8" s="114">
        <f>AC9+AC24+AC26+AC39+AC41+AC44</f>
        <v>0</v>
      </c>
      <c r="AD8" s="114">
        <f>AD9+AD24+AD26+AD39+AD41+AD44</f>
        <v>0</v>
      </c>
      <c r="AE8" s="114">
        <f>AE9+AE24+AE26+AE39+AE41+AE44</f>
        <v>24313845.79</v>
      </c>
      <c r="AF8" s="114">
        <v>0</v>
      </c>
      <c r="AG8" s="114">
        <v>0</v>
      </c>
      <c r="AH8" s="114">
        <v>15357411.54</v>
      </c>
      <c r="AI8" s="114">
        <v>-15357411.54</v>
      </c>
      <c r="AJ8" s="89">
        <f>AE8/N8</f>
        <v>0.6974001582705114</v>
      </c>
      <c r="AK8" s="114">
        <v>0</v>
      </c>
      <c r="AL8" s="89">
        <v>0</v>
      </c>
      <c r="AM8" s="114">
        <v>0</v>
      </c>
      <c r="AN8" s="114">
        <f>AN9+AN24+AN26+AN39+AN41+AN44</f>
        <v>24779173.979999997</v>
      </c>
      <c r="AO8" s="93">
        <f>AE8/AN8</f>
        <v>0.9812209966976471</v>
      </c>
      <c r="AP8" s="113"/>
    </row>
    <row r="9" spans="1:42" s="112" customFormat="1" ht="76.5" outlineLevel="1">
      <c r="A9" s="117" t="s">
        <v>366</v>
      </c>
      <c r="B9" s="116" t="s">
        <v>223</v>
      </c>
      <c r="C9" s="116" t="s">
        <v>365</v>
      </c>
      <c r="D9" s="116" t="s">
        <v>224</v>
      </c>
      <c r="E9" s="116" t="s">
        <v>223</v>
      </c>
      <c r="F9" s="116" t="s">
        <v>223</v>
      </c>
      <c r="G9" s="116"/>
      <c r="H9" s="116"/>
      <c r="I9" s="116"/>
      <c r="J9" s="116"/>
      <c r="K9" s="116"/>
      <c r="L9" s="116"/>
      <c r="M9" s="115">
        <v>0</v>
      </c>
      <c r="N9" s="114">
        <f>SUM(N10:N23)</f>
        <v>19443262</v>
      </c>
      <c r="O9" s="114">
        <f>SUM(O10:O23)</f>
        <v>0</v>
      </c>
      <c r="P9" s="114">
        <f>SUM(P10:P23)</f>
        <v>0</v>
      </c>
      <c r="Q9" s="114">
        <f>SUM(Q10:Q23)</f>
        <v>0</v>
      </c>
      <c r="R9" s="114">
        <f>SUM(R10:R23)</f>
        <v>0</v>
      </c>
      <c r="S9" s="114">
        <f>SUM(S10:S23)</f>
        <v>0</v>
      </c>
      <c r="T9" s="114">
        <f>SUM(T10:T23)</f>
        <v>0</v>
      </c>
      <c r="U9" s="114">
        <f>SUM(U10:U23)</f>
        <v>0</v>
      </c>
      <c r="V9" s="114">
        <f>SUM(V10:V23)</f>
        <v>0</v>
      </c>
      <c r="W9" s="114">
        <f>SUM(W10:W23)</f>
        <v>0</v>
      </c>
      <c r="X9" s="114">
        <f>SUM(X10:X23)</f>
        <v>0</v>
      </c>
      <c r="Y9" s="114">
        <f>SUM(Y10:Y23)</f>
        <v>0</v>
      </c>
      <c r="Z9" s="114">
        <f>SUM(Z10:Z23)</f>
        <v>0</v>
      </c>
      <c r="AA9" s="114">
        <f>SUM(AA10:AA23)</f>
        <v>0</v>
      </c>
      <c r="AB9" s="114">
        <f>SUM(AB10:AB23)</f>
        <v>0</v>
      </c>
      <c r="AC9" s="114">
        <f>SUM(AC10:AC23)</f>
        <v>0</v>
      </c>
      <c r="AD9" s="114">
        <f>SUM(AD10:AD23)</f>
        <v>0</v>
      </c>
      <c r="AE9" s="114">
        <f>SUM(AE10:AE23)</f>
        <v>12789585.71</v>
      </c>
      <c r="AF9" s="114">
        <v>0</v>
      </c>
      <c r="AG9" s="114">
        <v>0</v>
      </c>
      <c r="AH9" s="114">
        <v>8490667.66</v>
      </c>
      <c r="AI9" s="114">
        <v>-8490667.66</v>
      </c>
      <c r="AJ9" s="89">
        <f>AE9/N9</f>
        <v>0.6577901233856748</v>
      </c>
      <c r="AK9" s="114">
        <v>0</v>
      </c>
      <c r="AL9" s="89">
        <v>0</v>
      </c>
      <c r="AM9" s="114">
        <v>0</v>
      </c>
      <c r="AN9" s="114">
        <f>SUM(AN10:AN23)</f>
        <v>12378676.509999998</v>
      </c>
      <c r="AO9" s="93">
        <f>AE9/AN9</f>
        <v>1.0331949219020349</v>
      </c>
      <c r="AP9" s="113"/>
    </row>
    <row r="10" spans="1:42" ht="15" outlineLevel="2">
      <c r="A10" s="99" t="s">
        <v>254</v>
      </c>
      <c r="B10" s="98" t="s">
        <v>223</v>
      </c>
      <c r="C10" s="98" t="s">
        <v>365</v>
      </c>
      <c r="D10" s="98" t="s">
        <v>224</v>
      </c>
      <c r="E10" s="98" t="s">
        <v>223</v>
      </c>
      <c r="F10" s="98" t="s">
        <v>253</v>
      </c>
      <c r="G10" s="98"/>
      <c r="H10" s="98"/>
      <c r="I10" s="98"/>
      <c r="J10" s="98"/>
      <c r="K10" s="98"/>
      <c r="L10" s="98"/>
      <c r="M10" s="97">
        <v>0</v>
      </c>
      <c r="N10" s="94">
        <v>11416769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7590522.99</v>
      </c>
      <c r="AF10" s="94">
        <v>0</v>
      </c>
      <c r="AG10" s="94">
        <v>0</v>
      </c>
      <c r="AH10" s="94">
        <v>5097419.14</v>
      </c>
      <c r="AI10" s="94">
        <v>-5097419.14</v>
      </c>
      <c r="AJ10" s="96">
        <f>AE10/N10</f>
        <v>0.6648573681397951</v>
      </c>
      <c r="AK10" s="94">
        <v>0</v>
      </c>
      <c r="AL10" s="95">
        <v>0</v>
      </c>
      <c r="AM10" s="94">
        <v>0</v>
      </c>
      <c r="AN10" s="94">
        <v>7863478.43</v>
      </c>
      <c r="AO10" s="93">
        <f>AE10/AN10</f>
        <v>0.9652882064305479</v>
      </c>
      <c r="AP10" s="82"/>
    </row>
    <row r="11" spans="1:42" ht="25.5" outlineLevel="2">
      <c r="A11" s="99" t="s">
        <v>306</v>
      </c>
      <c r="B11" s="98" t="s">
        <v>223</v>
      </c>
      <c r="C11" s="98" t="s">
        <v>365</v>
      </c>
      <c r="D11" s="98" t="s">
        <v>224</v>
      </c>
      <c r="E11" s="98" t="s">
        <v>223</v>
      </c>
      <c r="F11" s="98" t="s">
        <v>305</v>
      </c>
      <c r="G11" s="98"/>
      <c r="H11" s="98"/>
      <c r="I11" s="98"/>
      <c r="J11" s="98"/>
      <c r="K11" s="98"/>
      <c r="L11" s="98"/>
      <c r="M11" s="97">
        <v>0</v>
      </c>
      <c r="N11" s="94">
        <v>6000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2359</v>
      </c>
      <c r="AF11" s="94">
        <v>0</v>
      </c>
      <c r="AG11" s="94">
        <v>0</v>
      </c>
      <c r="AH11" s="94">
        <v>2630</v>
      </c>
      <c r="AI11" s="94">
        <v>-2630</v>
      </c>
      <c r="AJ11" s="96">
        <f>AE11/N11</f>
        <v>0.39316666666666666</v>
      </c>
      <c r="AK11" s="94">
        <v>0</v>
      </c>
      <c r="AL11" s="95">
        <v>0</v>
      </c>
      <c r="AM11" s="94">
        <v>0</v>
      </c>
      <c r="AN11" s="94">
        <v>6274</v>
      </c>
      <c r="AO11" s="93">
        <f>AE11/AN11</f>
        <v>0.3759961746891935</v>
      </c>
      <c r="AP11" s="82"/>
    </row>
    <row r="12" spans="1:42" ht="25.5" outlineLevel="2">
      <c r="A12" s="99" t="s">
        <v>252</v>
      </c>
      <c r="B12" s="98" t="s">
        <v>223</v>
      </c>
      <c r="C12" s="98" t="s">
        <v>365</v>
      </c>
      <c r="D12" s="98" t="s">
        <v>224</v>
      </c>
      <c r="E12" s="98" t="s">
        <v>223</v>
      </c>
      <c r="F12" s="98" t="s">
        <v>251</v>
      </c>
      <c r="G12" s="98"/>
      <c r="H12" s="98"/>
      <c r="I12" s="98"/>
      <c r="J12" s="98"/>
      <c r="K12" s="98"/>
      <c r="L12" s="98"/>
      <c r="M12" s="97">
        <v>0</v>
      </c>
      <c r="N12" s="94">
        <v>3461664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2086717.01</v>
      </c>
      <c r="AF12" s="94">
        <v>0</v>
      </c>
      <c r="AG12" s="94">
        <v>0</v>
      </c>
      <c r="AH12" s="94">
        <v>1314431.84</v>
      </c>
      <c r="AI12" s="94">
        <v>-1314431.84</v>
      </c>
      <c r="AJ12" s="96">
        <f>AE12/N12</f>
        <v>0.6028074966259002</v>
      </c>
      <c r="AK12" s="94">
        <v>0</v>
      </c>
      <c r="AL12" s="95">
        <v>0</v>
      </c>
      <c r="AM12" s="94">
        <v>0</v>
      </c>
      <c r="AN12" s="94">
        <v>2607100.63</v>
      </c>
      <c r="AO12" s="93">
        <f>AE12/AN12</f>
        <v>0.8003975703845386</v>
      </c>
      <c r="AP12" s="82"/>
    </row>
    <row r="13" spans="1:42" ht="15" outlineLevel="2">
      <c r="A13" s="99" t="s">
        <v>304</v>
      </c>
      <c r="B13" s="98" t="s">
        <v>223</v>
      </c>
      <c r="C13" s="98" t="s">
        <v>365</v>
      </c>
      <c r="D13" s="98" t="s">
        <v>224</v>
      </c>
      <c r="E13" s="98" t="s">
        <v>223</v>
      </c>
      <c r="F13" s="98" t="s">
        <v>303</v>
      </c>
      <c r="G13" s="98"/>
      <c r="H13" s="98"/>
      <c r="I13" s="98"/>
      <c r="J13" s="98"/>
      <c r="K13" s="98"/>
      <c r="L13" s="98"/>
      <c r="M13" s="97">
        <v>0</v>
      </c>
      <c r="N13" s="94">
        <v>184500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126339.3</v>
      </c>
      <c r="AF13" s="94">
        <v>0</v>
      </c>
      <c r="AG13" s="94">
        <v>0</v>
      </c>
      <c r="AH13" s="94">
        <v>76144.94</v>
      </c>
      <c r="AI13" s="94">
        <v>-76144.94</v>
      </c>
      <c r="AJ13" s="96">
        <f>AE13/N13</f>
        <v>0.6847658536585366</v>
      </c>
      <c r="AK13" s="94">
        <v>0</v>
      </c>
      <c r="AL13" s="95">
        <v>0</v>
      </c>
      <c r="AM13" s="94">
        <v>0</v>
      </c>
      <c r="AN13" s="94">
        <v>108319.61</v>
      </c>
      <c r="AO13" s="93">
        <f>AE13/AN13</f>
        <v>1.166356673551539</v>
      </c>
      <c r="AP13" s="82"/>
    </row>
    <row r="14" spans="1:42" ht="15" outlineLevel="2">
      <c r="A14" s="99" t="s">
        <v>286</v>
      </c>
      <c r="B14" s="98" t="s">
        <v>223</v>
      </c>
      <c r="C14" s="98" t="s">
        <v>365</v>
      </c>
      <c r="D14" s="98" t="s">
        <v>224</v>
      </c>
      <c r="E14" s="98" t="s">
        <v>223</v>
      </c>
      <c r="F14" s="98" t="s">
        <v>285</v>
      </c>
      <c r="G14" s="98"/>
      <c r="H14" s="98"/>
      <c r="I14" s="98"/>
      <c r="J14" s="98"/>
      <c r="K14" s="98"/>
      <c r="L14" s="98"/>
      <c r="M14" s="97">
        <v>0</v>
      </c>
      <c r="N14" s="94">
        <v>828022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457889.26</v>
      </c>
      <c r="AF14" s="94">
        <v>0</v>
      </c>
      <c r="AG14" s="94">
        <v>0</v>
      </c>
      <c r="AH14" s="94">
        <v>383753.13</v>
      </c>
      <c r="AI14" s="94">
        <v>-383753.13</v>
      </c>
      <c r="AJ14" s="96">
        <f>AE14/N14</f>
        <v>0.5529916596418936</v>
      </c>
      <c r="AK14" s="94">
        <v>0</v>
      </c>
      <c r="AL14" s="95">
        <v>0</v>
      </c>
      <c r="AM14" s="94">
        <v>0</v>
      </c>
      <c r="AN14" s="94">
        <v>537045.94</v>
      </c>
      <c r="AO14" s="93">
        <f>AE14/AN14</f>
        <v>0.8526072462255279</v>
      </c>
      <c r="AP14" s="82"/>
    </row>
    <row r="15" spans="1:42" ht="25.5" outlineLevel="2">
      <c r="A15" s="99" t="s">
        <v>302</v>
      </c>
      <c r="B15" s="98" t="s">
        <v>223</v>
      </c>
      <c r="C15" s="98" t="s">
        <v>365</v>
      </c>
      <c r="D15" s="98" t="s">
        <v>224</v>
      </c>
      <c r="E15" s="98" t="s">
        <v>223</v>
      </c>
      <c r="F15" s="98" t="s">
        <v>301</v>
      </c>
      <c r="G15" s="98"/>
      <c r="H15" s="98"/>
      <c r="I15" s="98"/>
      <c r="J15" s="98"/>
      <c r="K15" s="98"/>
      <c r="L15" s="98"/>
      <c r="M15" s="97">
        <v>0</v>
      </c>
      <c r="N15" s="94">
        <v>1709771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1577281.4</v>
      </c>
      <c r="AF15" s="94">
        <v>0</v>
      </c>
      <c r="AG15" s="94">
        <v>0</v>
      </c>
      <c r="AH15" s="94">
        <v>862185.03</v>
      </c>
      <c r="AI15" s="94">
        <v>-862185.03</v>
      </c>
      <c r="AJ15" s="96">
        <f>AE15/N15</f>
        <v>0.9225103244820505</v>
      </c>
      <c r="AK15" s="94">
        <v>0</v>
      </c>
      <c r="AL15" s="95">
        <v>0</v>
      </c>
      <c r="AM15" s="94">
        <v>0</v>
      </c>
      <c r="AN15" s="94">
        <v>668975.15</v>
      </c>
      <c r="AO15" s="93">
        <f>AE15/AN15</f>
        <v>2.3577578330076983</v>
      </c>
      <c r="AP15" s="82"/>
    </row>
    <row r="16" spans="1:42" ht="15" outlineLevel="2">
      <c r="A16" s="99" t="s">
        <v>284</v>
      </c>
      <c r="B16" s="98" t="s">
        <v>223</v>
      </c>
      <c r="C16" s="98" t="s">
        <v>365</v>
      </c>
      <c r="D16" s="98" t="s">
        <v>224</v>
      </c>
      <c r="E16" s="98" t="s">
        <v>223</v>
      </c>
      <c r="F16" s="98" t="s">
        <v>243</v>
      </c>
      <c r="G16" s="98"/>
      <c r="H16" s="98"/>
      <c r="I16" s="98"/>
      <c r="J16" s="98"/>
      <c r="K16" s="98"/>
      <c r="L16" s="98"/>
      <c r="M16" s="97">
        <v>0</v>
      </c>
      <c r="N16" s="94">
        <v>155236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122821.48</v>
      </c>
      <c r="AF16" s="94">
        <v>0</v>
      </c>
      <c r="AG16" s="94">
        <v>0</v>
      </c>
      <c r="AH16" s="94">
        <v>76291.48</v>
      </c>
      <c r="AI16" s="94">
        <v>-76291.48</v>
      </c>
      <c r="AJ16" s="96">
        <f>AE16/N16</f>
        <v>0.7911919915483522</v>
      </c>
      <c r="AK16" s="94">
        <v>0</v>
      </c>
      <c r="AL16" s="95">
        <v>0</v>
      </c>
      <c r="AM16" s="94">
        <v>0</v>
      </c>
      <c r="AN16" s="94">
        <v>152702.36</v>
      </c>
      <c r="AO16" s="93">
        <f>AE16/AN16</f>
        <v>0.8043194617293407</v>
      </c>
      <c r="AP16" s="82"/>
    </row>
    <row r="17" spans="1:42" ht="25.5" outlineLevel="2">
      <c r="A17" s="99" t="s">
        <v>298</v>
      </c>
      <c r="B17" s="98" t="s">
        <v>223</v>
      </c>
      <c r="C17" s="98" t="s">
        <v>365</v>
      </c>
      <c r="D17" s="98" t="s">
        <v>224</v>
      </c>
      <c r="E17" s="98" t="s">
        <v>223</v>
      </c>
      <c r="F17" s="98" t="s">
        <v>297</v>
      </c>
      <c r="G17" s="98"/>
      <c r="H17" s="98"/>
      <c r="I17" s="98"/>
      <c r="J17" s="98"/>
      <c r="K17" s="98"/>
      <c r="L17" s="98"/>
      <c r="M17" s="97">
        <v>0</v>
      </c>
      <c r="N17" s="94">
        <v>46000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34137.05</v>
      </c>
      <c r="AF17" s="94">
        <v>0</v>
      </c>
      <c r="AG17" s="94">
        <v>0</v>
      </c>
      <c r="AH17" s="94">
        <v>25951.92</v>
      </c>
      <c r="AI17" s="94">
        <v>-25951.92</v>
      </c>
      <c r="AJ17" s="96">
        <f>AE17/N17</f>
        <v>0.7421097826086958</v>
      </c>
      <c r="AK17" s="94">
        <v>0</v>
      </c>
      <c r="AL17" s="95">
        <v>0</v>
      </c>
      <c r="AM17" s="94">
        <v>0</v>
      </c>
      <c r="AN17" s="94"/>
      <c r="AO17" s="93" t="e">
        <f>AE17/AN17</f>
        <v>#DIV/0!</v>
      </c>
      <c r="AP17" s="82"/>
    </row>
    <row r="18" spans="1:42" ht="15" hidden="1" outlineLevel="2">
      <c r="A18" s="99" t="s">
        <v>242</v>
      </c>
      <c r="B18" s="98"/>
      <c r="C18" s="105" t="s">
        <v>365</v>
      </c>
      <c r="D18" s="105"/>
      <c r="E18" s="105"/>
      <c r="F18" s="105" t="s">
        <v>241</v>
      </c>
      <c r="G18" s="98"/>
      <c r="H18" s="98"/>
      <c r="I18" s="98"/>
      <c r="J18" s="98"/>
      <c r="K18" s="98"/>
      <c r="L18" s="98"/>
      <c r="M18" s="97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6" t="e">
        <f>AE18/N18</f>
        <v>#DIV/0!</v>
      </c>
      <c r="AK18" s="94"/>
      <c r="AL18" s="95"/>
      <c r="AM18" s="94"/>
      <c r="AN18" s="94">
        <v>74264.73</v>
      </c>
      <c r="AO18" s="93">
        <f>AE18/AN18</f>
        <v>0</v>
      </c>
      <c r="AP18" s="82"/>
    </row>
    <row r="19" spans="1:42" ht="15" outlineLevel="2">
      <c r="A19" s="99" t="s">
        <v>281</v>
      </c>
      <c r="B19" s="98" t="s">
        <v>223</v>
      </c>
      <c r="C19" s="98" t="s">
        <v>365</v>
      </c>
      <c r="D19" s="98" t="s">
        <v>224</v>
      </c>
      <c r="E19" s="98" t="s">
        <v>223</v>
      </c>
      <c r="F19" s="98" t="s">
        <v>280</v>
      </c>
      <c r="G19" s="98"/>
      <c r="H19" s="98"/>
      <c r="I19" s="98"/>
      <c r="J19" s="98"/>
      <c r="K19" s="98"/>
      <c r="L19" s="98"/>
      <c r="M19" s="97">
        <v>0</v>
      </c>
      <c r="N19" s="94">
        <v>73000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10499.6</v>
      </c>
      <c r="AF19" s="94">
        <v>0</v>
      </c>
      <c r="AG19" s="94">
        <v>0</v>
      </c>
      <c r="AH19" s="94">
        <v>7532.6</v>
      </c>
      <c r="AI19" s="94">
        <v>-7532.6</v>
      </c>
      <c r="AJ19" s="96">
        <f>AE19/N19</f>
        <v>0.14383013698630137</v>
      </c>
      <c r="AK19" s="94">
        <v>0</v>
      </c>
      <c r="AL19" s="95">
        <v>0</v>
      </c>
      <c r="AM19" s="94">
        <v>0</v>
      </c>
      <c r="AN19" s="94"/>
      <c r="AO19" s="93" t="e">
        <f>AE19/AN19</f>
        <v>#DIV/0!</v>
      </c>
      <c r="AP19" s="82"/>
    </row>
    <row r="20" spans="1:42" ht="25.5" outlineLevel="2">
      <c r="A20" s="99" t="s">
        <v>240</v>
      </c>
      <c r="B20" s="98" t="s">
        <v>223</v>
      </c>
      <c r="C20" s="98" t="s">
        <v>365</v>
      </c>
      <c r="D20" s="98" t="s">
        <v>224</v>
      </c>
      <c r="E20" s="98" t="s">
        <v>223</v>
      </c>
      <c r="F20" s="98" t="s">
        <v>239</v>
      </c>
      <c r="G20" s="98"/>
      <c r="H20" s="98"/>
      <c r="I20" s="98"/>
      <c r="J20" s="98"/>
      <c r="K20" s="98"/>
      <c r="L20" s="98"/>
      <c r="M20" s="97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18301.96</v>
      </c>
      <c r="AI20" s="94">
        <v>-18301.96</v>
      </c>
      <c r="AJ20" s="96" t="e">
        <f>AE20/N20</f>
        <v>#DIV/0!</v>
      </c>
      <c r="AK20" s="94">
        <v>0</v>
      </c>
      <c r="AL20" s="95">
        <v>0</v>
      </c>
      <c r="AM20" s="94">
        <v>0</v>
      </c>
      <c r="AN20" s="94"/>
      <c r="AO20" s="93" t="e">
        <f>AE20/AN20</f>
        <v>#DIV/0!</v>
      </c>
      <c r="AP20" s="82"/>
    </row>
    <row r="21" spans="1:42" ht="25.5" outlineLevel="2">
      <c r="A21" s="99" t="s">
        <v>238</v>
      </c>
      <c r="B21" s="98" t="s">
        <v>223</v>
      </c>
      <c r="C21" s="98" t="s">
        <v>365</v>
      </c>
      <c r="D21" s="98" t="s">
        <v>224</v>
      </c>
      <c r="E21" s="98" t="s">
        <v>223</v>
      </c>
      <c r="F21" s="98" t="s">
        <v>237</v>
      </c>
      <c r="G21" s="98"/>
      <c r="H21" s="98"/>
      <c r="I21" s="98"/>
      <c r="J21" s="98"/>
      <c r="K21" s="98"/>
      <c r="L21" s="98"/>
      <c r="M21" s="97">
        <v>0</v>
      </c>
      <c r="N21" s="94">
        <v>1210000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508424.5</v>
      </c>
      <c r="AF21" s="94">
        <v>0</v>
      </c>
      <c r="AG21" s="94">
        <v>0</v>
      </c>
      <c r="AH21" s="94">
        <v>441714.5</v>
      </c>
      <c r="AI21" s="94">
        <v>-441714.5</v>
      </c>
      <c r="AJ21" s="96">
        <f>AE21/N21</f>
        <v>0.42018553719008267</v>
      </c>
      <c r="AK21" s="94">
        <v>0</v>
      </c>
      <c r="AL21" s="95">
        <v>0</v>
      </c>
      <c r="AM21" s="94">
        <v>0</v>
      </c>
      <c r="AN21" s="94">
        <v>218863.74</v>
      </c>
      <c r="AO21" s="93">
        <f>AE21/AN21</f>
        <v>2.323018422329802</v>
      </c>
      <c r="AP21" s="82"/>
    </row>
    <row r="22" spans="1:42" ht="25.5" hidden="1" outlineLevel="2">
      <c r="A22" s="99" t="s">
        <v>274</v>
      </c>
      <c r="B22" s="98"/>
      <c r="C22" s="105" t="s">
        <v>365</v>
      </c>
      <c r="D22" s="105"/>
      <c r="E22" s="105"/>
      <c r="F22" s="105" t="s">
        <v>273</v>
      </c>
      <c r="G22" s="98"/>
      <c r="H22" s="98"/>
      <c r="I22" s="98"/>
      <c r="J22" s="98"/>
      <c r="K22" s="98"/>
      <c r="L22" s="98"/>
      <c r="M22" s="97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6" t="e">
        <f>AE22/N22</f>
        <v>#DIV/0!</v>
      </c>
      <c r="AK22" s="94"/>
      <c r="AL22" s="95"/>
      <c r="AM22" s="94"/>
      <c r="AN22" s="94">
        <v>141651.92</v>
      </c>
      <c r="AO22" s="93">
        <f>AE22/AN22</f>
        <v>0</v>
      </c>
      <c r="AP22" s="82"/>
    </row>
    <row r="23" spans="1:42" ht="25.5" outlineLevel="2">
      <c r="A23" s="99" t="s">
        <v>250</v>
      </c>
      <c r="B23" s="98" t="s">
        <v>223</v>
      </c>
      <c r="C23" s="98" t="s">
        <v>365</v>
      </c>
      <c r="D23" s="98" t="s">
        <v>224</v>
      </c>
      <c r="E23" s="98" t="s">
        <v>223</v>
      </c>
      <c r="F23" s="98" t="s">
        <v>248</v>
      </c>
      <c r="G23" s="98"/>
      <c r="H23" s="98"/>
      <c r="I23" s="98"/>
      <c r="J23" s="98"/>
      <c r="K23" s="98"/>
      <c r="L23" s="98"/>
      <c r="M23" s="97">
        <v>0</v>
      </c>
      <c r="N23" s="94">
        <v>352300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272594.12</v>
      </c>
      <c r="AF23" s="94">
        <v>0</v>
      </c>
      <c r="AG23" s="94">
        <v>0</v>
      </c>
      <c r="AH23" s="94">
        <v>184311.12</v>
      </c>
      <c r="AI23" s="94">
        <v>-184311.12</v>
      </c>
      <c r="AJ23" s="96">
        <f>AE23/N23</f>
        <v>0.773755662787397</v>
      </c>
      <c r="AK23" s="94">
        <v>0</v>
      </c>
      <c r="AL23" s="95">
        <v>0</v>
      </c>
      <c r="AM23" s="94">
        <v>0</v>
      </c>
      <c r="AN23" s="94"/>
      <c r="AO23" s="93" t="e">
        <f>AE23/AN23</f>
        <v>#DIV/0!</v>
      </c>
      <c r="AP23" s="82"/>
    </row>
    <row r="24" spans="1:42" ht="15" outlineLevel="1">
      <c r="A24" s="104" t="s">
        <v>364</v>
      </c>
      <c r="B24" s="103" t="s">
        <v>223</v>
      </c>
      <c r="C24" s="103" t="s">
        <v>363</v>
      </c>
      <c r="D24" s="103" t="s">
        <v>224</v>
      </c>
      <c r="E24" s="103" t="s">
        <v>223</v>
      </c>
      <c r="F24" s="103" t="s">
        <v>223</v>
      </c>
      <c r="G24" s="103"/>
      <c r="H24" s="103"/>
      <c r="I24" s="103"/>
      <c r="J24" s="103"/>
      <c r="K24" s="103"/>
      <c r="L24" s="103"/>
      <c r="M24" s="102">
        <v>0</v>
      </c>
      <c r="N24" s="100">
        <f>N25</f>
        <v>7400</v>
      </c>
      <c r="O24" s="100">
        <f>O25</f>
        <v>0</v>
      </c>
      <c r="P24" s="100">
        <f>P25</f>
        <v>0</v>
      </c>
      <c r="Q24" s="100">
        <f>Q25</f>
        <v>0</v>
      </c>
      <c r="R24" s="100">
        <f>R25</f>
        <v>0</v>
      </c>
      <c r="S24" s="100">
        <f>S25</f>
        <v>0</v>
      </c>
      <c r="T24" s="100">
        <f>T25</f>
        <v>0</v>
      </c>
      <c r="U24" s="100">
        <f>U25</f>
        <v>0</v>
      </c>
      <c r="V24" s="100">
        <f>V25</f>
        <v>0</v>
      </c>
      <c r="W24" s="100">
        <f>W25</f>
        <v>0</v>
      </c>
      <c r="X24" s="100">
        <f>X25</f>
        <v>0</v>
      </c>
      <c r="Y24" s="100">
        <f>Y25</f>
        <v>0</v>
      </c>
      <c r="Z24" s="100">
        <f>Z25</f>
        <v>0</v>
      </c>
      <c r="AA24" s="100">
        <f>AA25</f>
        <v>0</v>
      </c>
      <c r="AB24" s="100">
        <f>AB25</f>
        <v>0</v>
      </c>
      <c r="AC24" s="100">
        <f>AC25</f>
        <v>0</v>
      </c>
      <c r="AD24" s="100">
        <f>AD25</f>
        <v>0</v>
      </c>
      <c r="AE24" s="100">
        <f>AE25</f>
        <v>0</v>
      </c>
      <c r="AF24" s="100">
        <v>0</v>
      </c>
      <c r="AG24" s="100">
        <v>0</v>
      </c>
      <c r="AH24" s="100">
        <v>0</v>
      </c>
      <c r="AI24" s="100">
        <v>0</v>
      </c>
      <c r="AJ24" s="89">
        <f>AE24/N24</f>
        <v>0</v>
      </c>
      <c r="AK24" s="100">
        <v>0</v>
      </c>
      <c r="AL24" s="101">
        <v>0</v>
      </c>
      <c r="AM24" s="100">
        <v>0</v>
      </c>
      <c r="AN24" s="100">
        <f>AN25</f>
        <v>50505</v>
      </c>
      <c r="AO24" s="93">
        <f>AE24/AN24</f>
        <v>0</v>
      </c>
      <c r="AP24" s="82"/>
    </row>
    <row r="25" spans="1:42" ht="15" outlineLevel="2">
      <c r="A25" s="99" t="s">
        <v>284</v>
      </c>
      <c r="B25" s="98" t="s">
        <v>223</v>
      </c>
      <c r="C25" s="98" t="s">
        <v>363</v>
      </c>
      <c r="D25" s="98" t="s">
        <v>224</v>
      </c>
      <c r="E25" s="98" t="s">
        <v>223</v>
      </c>
      <c r="F25" s="98" t="s">
        <v>243</v>
      </c>
      <c r="G25" s="98"/>
      <c r="H25" s="98"/>
      <c r="I25" s="98"/>
      <c r="J25" s="98"/>
      <c r="K25" s="98"/>
      <c r="L25" s="98"/>
      <c r="M25" s="97">
        <v>0</v>
      </c>
      <c r="N25" s="94">
        <v>7400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6">
        <f>AE25/N25</f>
        <v>0</v>
      </c>
      <c r="AK25" s="94">
        <v>0</v>
      </c>
      <c r="AL25" s="95">
        <v>0</v>
      </c>
      <c r="AM25" s="94">
        <v>0</v>
      </c>
      <c r="AN25" s="94">
        <v>50505</v>
      </c>
      <c r="AO25" s="93">
        <f>AE25/AN25</f>
        <v>0</v>
      </c>
      <c r="AP25" s="82"/>
    </row>
    <row r="26" spans="1:42" ht="51" outlineLevel="1">
      <c r="A26" s="104" t="s">
        <v>362</v>
      </c>
      <c r="B26" s="103" t="s">
        <v>223</v>
      </c>
      <c r="C26" s="103" t="s">
        <v>360</v>
      </c>
      <c r="D26" s="103" t="s">
        <v>224</v>
      </c>
      <c r="E26" s="103" t="s">
        <v>223</v>
      </c>
      <c r="F26" s="103" t="s">
        <v>223</v>
      </c>
      <c r="G26" s="103"/>
      <c r="H26" s="103"/>
      <c r="I26" s="103"/>
      <c r="J26" s="103"/>
      <c r="K26" s="103"/>
      <c r="L26" s="103"/>
      <c r="M26" s="102">
        <v>0</v>
      </c>
      <c r="N26" s="100">
        <f>SUM(N27:N38)</f>
        <v>4098345</v>
      </c>
      <c r="O26" s="100">
        <f>SUM(O27:O38)</f>
        <v>0</v>
      </c>
      <c r="P26" s="100">
        <f>SUM(P27:P38)</f>
        <v>0</v>
      </c>
      <c r="Q26" s="100">
        <f>SUM(Q27:Q38)</f>
        <v>0</v>
      </c>
      <c r="R26" s="100">
        <f>SUM(R27:R38)</f>
        <v>0</v>
      </c>
      <c r="S26" s="100">
        <f>SUM(S27:S38)</f>
        <v>0</v>
      </c>
      <c r="T26" s="100">
        <f>SUM(T27:T38)</f>
        <v>0</v>
      </c>
      <c r="U26" s="100">
        <f>SUM(U27:U38)</f>
        <v>0</v>
      </c>
      <c r="V26" s="100">
        <f>SUM(V27:V38)</f>
        <v>0</v>
      </c>
      <c r="W26" s="100">
        <f>SUM(W27:W38)</f>
        <v>0</v>
      </c>
      <c r="X26" s="100">
        <f>SUM(X27:X38)</f>
        <v>0</v>
      </c>
      <c r="Y26" s="100">
        <f>SUM(Y27:Y38)</f>
        <v>0</v>
      </c>
      <c r="Z26" s="100">
        <f>SUM(Z27:Z38)</f>
        <v>0</v>
      </c>
      <c r="AA26" s="100">
        <f>SUM(AA27:AA38)</f>
        <v>0</v>
      </c>
      <c r="AB26" s="100">
        <f>SUM(AB27:AB38)</f>
        <v>0</v>
      </c>
      <c r="AC26" s="100">
        <f>SUM(AC27:AC38)</f>
        <v>0</v>
      </c>
      <c r="AD26" s="100">
        <f>SUM(AD27:AD38)</f>
        <v>0</v>
      </c>
      <c r="AE26" s="100">
        <f>SUM(AE27:AE38)</f>
        <v>2877790.34</v>
      </c>
      <c r="AF26" s="100">
        <v>0</v>
      </c>
      <c r="AG26" s="100">
        <v>0</v>
      </c>
      <c r="AH26" s="100">
        <v>1794246.15</v>
      </c>
      <c r="AI26" s="100">
        <v>-1794246.15</v>
      </c>
      <c r="AJ26" s="89">
        <f>AE26/N26</f>
        <v>0.7021835253010666</v>
      </c>
      <c r="AK26" s="100">
        <v>0</v>
      </c>
      <c r="AL26" s="101">
        <v>0</v>
      </c>
      <c r="AM26" s="100">
        <v>0</v>
      </c>
      <c r="AN26" s="100">
        <f>SUM(AN27:AN38)</f>
        <v>3110130.2199999997</v>
      </c>
      <c r="AO26" s="93">
        <f>AE26/AN26</f>
        <v>0.9252957710561714</v>
      </c>
      <c r="AP26" s="82"/>
    </row>
    <row r="27" spans="1:42" ht="15" outlineLevel="2">
      <c r="A27" s="99" t="s">
        <v>254</v>
      </c>
      <c r="B27" s="98" t="s">
        <v>223</v>
      </c>
      <c r="C27" s="98" t="s">
        <v>360</v>
      </c>
      <c r="D27" s="98" t="s">
        <v>224</v>
      </c>
      <c r="E27" s="98" t="s">
        <v>223</v>
      </c>
      <c r="F27" s="98" t="s">
        <v>253</v>
      </c>
      <c r="G27" s="98"/>
      <c r="H27" s="98"/>
      <c r="I27" s="98"/>
      <c r="J27" s="98"/>
      <c r="K27" s="98"/>
      <c r="L27" s="98"/>
      <c r="M27" s="97">
        <v>0</v>
      </c>
      <c r="N27" s="94">
        <v>2932762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2080347.24</v>
      </c>
      <c r="AF27" s="94">
        <v>0</v>
      </c>
      <c r="AG27" s="94">
        <v>0</v>
      </c>
      <c r="AH27" s="94">
        <v>1340985.12</v>
      </c>
      <c r="AI27" s="94">
        <v>-1340985.12</v>
      </c>
      <c r="AJ27" s="96">
        <f>AE27/N27</f>
        <v>0.709347447900648</v>
      </c>
      <c r="AK27" s="94">
        <v>0</v>
      </c>
      <c r="AL27" s="95">
        <v>0</v>
      </c>
      <c r="AM27" s="94">
        <v>0</v>
      </c>
      <c r="AN27" s="94">
        <v>2312828.26</v>
      </c>
      <c r="AO27" s="93">
        <f>AE27/AN27</f>
        <v>0.8994819355934367</v>
      </c>
      <c r="AP27" s="82"/>
    </row>
    <row r="28" spans="1:42" ht="25.5" outlineLevel="2">
      <c r="A28" s="99" t="s">
        <v>306</v>
      </c>
      <c r="B28" s="98" t="s">
        <v>223</v>
      </c>
      <c r="C28" s="98" t="s">
        <v>360</v>
      </c>
      <c r="D28" s="98" t="s">
        <v>224</v>
      </c>
      <c r="E28" s="98" t="s">
        <v>223</v>
      </c>
      <c r="F28" s="98" t="s">
        <v>305</v>
      </c>
      <c r="G28" s="98"/>
      <c r="H28" s="98"/>
      <c r="I28" s="98"/>
      <c r="J28" s="98"/>
      <c r="K28" s="98"/>
      <c r="L28" s="98"/>
      <c r="M28" s="97">
        <v>0</v>
      </c>
      <c r="N28" s="94">
        <v>1000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385</v>
      </c>
      <c r="AF28" s="94">
        <v>0</v>
      </c>
      <c r="AG28" s="94">
        <v>0</v>
      </c>
      <c r="AH28" s="94">
        <v>0</v>
      </c>
      <c r="AI28" s="94">
        <v>0</v>
      </c>
      <c r="AJ28" s="96">
        <f>AE28/N28</f>
        <v>0.385</v>
      </c>
      <c r="AK28" s="94">
        <v>0</v>
      </c>
      <c r="AL28" s="95">
        <v>0</v>
      </c>
      <c r="AM28" s="94">
        <v>0</v>
      </c>
      <c r="AN28" s="94">
        <v>436</v>
      </c>
      <c r="AO28" s="93">
        <f>AE28/AN28</f>
        <v>0.8830275229357798</v>
      </c>
      <c r="AP28" s="82"/>
    </row>
    <row r="29" spans="1:42" ht="25.5" outlineLevel="2">
      <c r="A29" s="99" t="s">
        <v>252</v>
      </c>
      <c r="B29" s="98" t="s">
        <v>223</v>
      </c>
      <c r="C29" s="98" t="s">
        <v>360</v>
      </c>
      <c r="D29" s="98" t="s">
        <v>224</v>
      </c>
      <c r="E29" s="98" t="s">
        <v>223</v>
      </c>
      <c r="F29" s="98" t="s">
        <v>251</v>
      </c>
      <c r="G29" s="98"/>
      <c r="H29" s="98"/>
      <c r="I29" s="98"/>
      <c r="J29" s="98"/>
      <c r="K29" s="98"/>
      <c r="L29" s="98"/>
      <c r="M29" s="97">
        <v>0</v>
      </c>
      <c r="N29" s="94">
        <v>888083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619280.41</v>
      </c>
      <c r="AF29" s="94">
        <v>0</v>
      </c>
      <c r="AG29" s="94">
        <v>0</v>
      </c>
      <c r="AH29" s="94">
        <v>370547.49</v>
      </c>
      <c r="AI29" s="94">
        <v>-370547.49</v>
      </c>
      <c r="AJ29" s="96">
        <f>AE29/N29</f>
        <v>0.6973226714169735</v>
      </c>
      <c r="AK29" s="94">
        <v>0</v>
      </c>
      <c r="AL29" s="95">
        <v>0</v>
      </c>
      <c r="AM29" s="94">
        <v>0</v>
      </c>
      <c r="AN29" s="94">
        <v>705614.01</v>
      </c>
      <c r="AO29" s="93">
        <f>AE29/AN29</f>
        <v>0.8776475540784685</v>
      </c>
      <c r="AP29" s="82"/>
    </row>
    <row r="30" spans="1:42" ht="15" outlineLevel="2">
      <c r="A30" s="99" t="s">
        <v>304</v>
      </c>
      <c r="B30" s="98" t="s">
        <v>223</v>
      </c>
      <c r="C30" s="98" t="s">
        <v>360</v>
      </c>
      <c r="D30" s="98" t="s">
        <v>224</v>
      </c>
      <c r="E30" s="98" t="s">
        <v>223</v>
      </c>
      <c r="F30" s="98" t="s">
        <v>303</v>
      </c>
      <c r="G30" s="98"/>
      <c r="H30" s="98"/>
      <c r="I30" s="98"/>
      <c r="J30" s="98"/>
      <c r="K30" s="98"/>
      <c r="L30" s="98"/>
      <c r="M30" s="97">
        <v>0</v>
      </c>
      <c r="N30" s="94">
        <v>15000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9367.25</v>
      </c>
      <c r="AF30" s="94">
        <v>0</v>
      </c>
      <c r="AG30" s="94">
        <v>0</v>
      </c>
      <c r="AH30" s="94">
        <v>6007.5</v>
      </c>
      <c r="AI30" s="94">
        <v>-6007.5</v>
      </c>
      <c r="AJ30" s="96">
        <f>AE30/N30</f>
        <v>0.6244833333333333</v>
      </c>
      <c r="AK30" s="94">
        <v>0</v>
      </c>
      <c r="AL30" s="95">
        <v>0</v>
      </c>
      <c r="AM30" s="94">
        <v>0</v>
      </c>
      <c r="AN30" s="94">
        <v>13837.21</v>
      </c>
      <c r="AO30" s="93">
        <f>AE30/AN30</f>
        <v>0.6769608902372661</v>
      </c>
      <c r="AP30" s="82"/>
    </row>
    <row r="31" spans="1:42" ht="25.5" outlineLevel="2">
      <c r="A31" s="99" t="s">
        <v>302</v>
      </c>
      <c r="B31" s="98" t="s">
        <v>223</v>
      </c>
      <c r="C31" s="98" t="s">
        <v>360</v>
      </c>
      <c r="D31" s="98" t="s">
        <v>224</v>
      </c>
      <c r="E31" s="98" t="s">
        <v>223</v>
      </c>
      <c r="F31" s="98" t="s">
        <v>301</v>
      </c>
      <c r="G31" s="98"/>
      <c r="H31" s="98"/>
      <c r="I31" s="98"/>
      <c r="J31" s="98"/>
      <c r="K31" s="98"/>
      <c r="L31" s="98"/>
      <c r="M31" s="97">
        <v>0</v>
      </c>
      <c r="N31" s="94">
        <v>16700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15120</v>
      </c>
      <c r="AF31" s="94">
        <v>0</v>
      </c>
      <c r="AG31" s="94">
        <v>0</v>
      </c>
      <c r="AH31" s="94">
        <v>4830</v>
      </c>
      <c r="AI31" s="94">
        <v>-4830</v>
      </c>
      <c r="AJ31" s="96">
        <f>AE31/N31</f>
        <v>0.9053892215568863</v>
      </c>
      <c r="AK31" s="94">
        <v>0</v>
      </c>
      <c r="AL31" s="95">
        <v>0</v>
      </c>
      <c r="AM31" s="94">
        <v>0</v>
      </c>
      <c r="AN31" s="94">
        <v>18690</v>
      </c>
      <c r="AO31" s="93">
        <f>AE31/AN31</f>
        <v>0.8089887640449438</v>
      </c>
      <c r="AP31" s="82"/>
    </row>
    <row r="32" spans="1:42" ht="15" outlineLevel="2">
      <c r="A32" s="99" t="s">
        <v>284</v>
      </c>
      <c r="B32" s="98" t="s">
        <v>223</v>
      </c>
      <c r="C32" s="98" t="s">
        <v>360</v>
      </c>
      <c r="D32" s="98" t="s">
        <v>224</v>
      </c>
      <c r="E32" s="98" t="s">
        <v>223</v>
      </c>
      <c r="F32" s="98" t="s">
        <v>243</v>
      </c>
      <c r="G32" s="98"/>
      <c r="H32" s="98"/>
      <c r="I32" s="98"/>
      <c r="J32" s="98"/>
      <c r="K32" s="98"/>
      <c r="L32" s="98"/>
      <c r="M32" s="97">
        <v>0</v>
      </c>
      <c r="N32" s="94">
        <v>114600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85584</v>
      </c>
      <c r="AF32" s="94">
        <v>0</v>
      </c>
      <c r="AG32" s="94">
        <v>0</v>
      </c>
      <c r="AH32" s="94">
        <v>41928</v>
      </c>
      <c r="AI32" s="94">
        <v>-41928</v>
      </c>
      <c r="AJ32" s="96">
        <f>AE32/N32</f>
        <v>0.746806282722513</v>
      </c>
      <c r="AK32" s="94">
        <v>0</v>
      </c>
      <c r="AL32" s="95">
        <v>0</v>
      </c>
      <c r="AM32" s="94">
        <v>0</v>
      </c>
      <c r="AN32" s="94">
        <v>38596.74</v>
      </c>
      <c r="AO32" s="93">
        <f>AE32/AN32</f>
        <v>2.2173893442814085</v>
      </c>
      <c r="AP32" s="82"/>
    </row>
    <row r="33" spans="1:42" ht="25.5" hidden="1" outlineLevel="2">
      <c r="A33" s="99" t="s">
        <v>361</v>
      </c>
      <c r="B33" s="98"/>
      <c r="C33" s="105" t="s">
        <v>360</v>
      </c>
      <c r="D33" s="105"/>
      <c r="E33" s="105"/>
      <c r="F33" s="105" t="s">
        <v>257</v>
      </c>
      <c r="G33" s="98"/>
      <c r="H33" s="98"/>
      <c r="I33" s="98"/>
      <c r="J33" s="98"/>
      <c r="K33" s="98"/>
      <c r="L33" s="98"/>
      <c r="M33" s="97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6" t="e">
        <f>AE33/N33</f>
        <v>#DIV/0!</v>
      </c>
      <c r="AK33" s="94"/>
      <c r="AL33" s="95"/>
      <c r="AM33" s="94"/>
      <c r="AN33" s="94">
        <v>6729</v>
      </c>
      <c r="AO33" s="93">
        <f>AE33/AN33</f>
        <v>0</v>
      </c>
      <c r="AP33" s="82"/>
    </row>
    <row r="34" spans="1:42" ht="25.5" outlineLevel="2">
      <c r="A34" s="99" t="s">
        <v>298</v>
      </c>
      <c r="B34" s="98" t="s">
        <v>223</v>
      </c>
      <c r="C34" s="98" t="s">
        <v>360</v>
      </c>
      <c r="D34" s="98" t="s">
        <v>224</v>
      </c>
      <c r="E34" s="98" t="s">
        <v>223</v>
      </c>
      <c r="F34" s="98" t="s">
        <v>297</v>
      </c>
      <c r="G34" s="98"/>
      <c r="H34" s="98"/>
      <c r="I34" s="98"/>
      <c r="J34" s="98"/>
      <c r="K34" s="98"/>
      <c r="L34" s="98"/>
      <c r="M34" s="97">
        <v>0</v>
      </c>
      <c r="N34" s="94">
        <v>8000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4306.44</v>
      </c>
      <c r="AF34" s="94">
        <v>0</v>
      </c>
      <c r="AG34" s="94">
        <v>0</v>
      </c>
      <c r="AH34" s="94">
        <v>3548.04</v>
      </c>
      <c r="AI34" s="94">
        <v>-3548.04</v>
      </c>
      <c r="AJ34" s="96">
        <f>AE34/N34</f>
        <v>0.5383049999999999</v>
      </c>
      <c r="AK34" s="94">
        <v>0</v>
      </c>
      <c r="AL34" s="95">
        <v>0</v>
      </c>
      <c r="AM34" s="94">
        <v>0</v>
      </c>
      <c r="AN34" s="94"/>
      <c r="AO34" s="93" t="e">
        <f>AE34/AN34</f>
        <v>#DIV/0!</v>
      </c>
      <c r="AP34" s="82"/>
    </row>
    <row r="35" spans="1:42" ht="25.5" hidden="1" outlineLevel="2">
      <c r="A35" s="99" t="s">
        <v>274</v>
      </c>
      <c r="B35" s="98"/>
      <c r="C35" s="105" t="s">
        <v>360</v>
      </c>
      <c r="D35" s="105"/>
      <c r="E35" s="105"/>
      <c r="F35" s="105" t="s">
        <v>273</v>
      </c>
      <c r="G35" s="98"/>
      <c r="H35" s="98"/>
      <c r="I35" s="98"/>
      <c r="J35" s="98"/>
      <c r="K35" s="98"/>
      <c r="L35" s="98"/>
      <c r="M35" s="97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6" t="e">
        <f>AE35/N35</f>
        <v>#DIV/0!</v>
      </c>
      <c r="AK35" s="94"/>
      <c r="AL35" s="95"/>
      <c r="AM35" s="94"/>
      <c r="AN35" s="94">
        <v>13399</v>
      </c>
      <c r="AO35" s="93">
        <f>AE35/AN35</f>
        <v>0</v>
      </c>
      <c r="AP35" s="82"/>
    </row>
    <row r="36" spans="1:42" ht="25.5" outlineLevel="2">
      <c r="A36" s="99" t="s">
        <v>238</v>
      </c>
      <c r="B36" s="98" t="s">
        <v>223</v>
      </c>
      <c r="C36" s="98" t="s">
        <v>360</v>
      </c>
      <c r="D36" s="98" t="s">
        <v>224</v>
      </c>
      <c r="E36" s="98" t="s">
        <v>223</v>
      </c>
      <c r="F36" s="98" t="s">
        <v>237</v>
      </c>
      <c r="G36" s="98"/>
      <c r="H36" s="98"/>
      <c r="I36" s="98"/>
      <c r="J36" s="98"/>
      <c r="K36" s="98"/>
      <c r="L36" s="98"/>
      <c r="M36" s="97">
        <v>0</v>
      </c>
      <c r="N36" s="94">
        <v>93000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35000</v>
      </c>
      <c r="AF36" s="94">
        <v>0</v>
      </c>
      <c r="AG36" s="94">
        <v>0</v>
      </c>
      <c r="AH36" s="94">
        <v>0</v>
      </c>
      <c r="AI36" s="94">
        <v>0</v>
      </c>
      <c r="AJ36" s="96">
        <f>AE36/N36</f>
        <v>0.3763440860215054</v>
      </c>
      <c r="AK36" s="94">
        <v>0</v>
      </c>
      <c r="AL36" s="95">
        <v>0</v>
      </c>
      <c r="AM36" s="94">
        <v>0</v>
      </c>
      <c r="AN36" s="94"/>
      <c r="AO36" s="93" t="e">
        <f>AE36/AN36</f>
        <v>#DIV/0!</v>
      </c>
      <c r="AP36" s="82"/>
    </row>
    <row r="37" spans="1:42" ht="25.5" outlineLevel="2">
      <c r="A37" s="99" t="s">
        <v>250</v>
      </c>
      <c r="B37" s="98" t="s">
        <v>223</v>
      </c>
      <c r="C37" s="98" t="s">
        <v>360</v>
      </c>
      <c r="D37" s="98" t="s">
        <v>224</v>
      </c>
      <c r="E37" s="98" t="s">
        <v>223</v>
      </c>
      <c r="F37" s="98" t="s">
        <v>248</v>
      </c>
      <c r="G37" s="98"/>
      <c r="H37" s="98"/>
      <c r="I37" s="98"/>
      <c r="J37" s="98"/>
      <c r="K37" s="98"/>
      <c r="L37" s="98"/>
      <c r="M37" s="97">
        <v>0</v>
      </c>
      <c r="N37" s="94">
        <v>29200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28400</v>
      </c>
      <c r="AF37" s="94">
        <v>0</v>
      </c>
      <c r="AG37" s="94">
        <v>0</v>
      </c>
      <c r="AH37" s="94">
        <v>26400</v>
      </c>
      <c r="AI37" s="94">
        <v>-26400</v>
      </c>
      <c r="AJ37" s="96">
        <f>AE37/N37</f>
        <v>0.9726027397260274</v>
      </c>
      <c r="AK37" s="94">
        <v>0</v>
      </c>
      <c r="AL37" s="95">
        <v>0</v>
      </c>
      <c r="AM37" s="94">
        <v>0</v>
      </c>
      <c r="AN37" s="94"/>
      <c r="AO37" s="93" t="e">
        <f>AE37/AN37</f>
        <v>#DIV/0!</v>
      </c>
      <c r="AP37" s="82"/>
    </row>
    <row r="38" spans="1:42" ht="63.75" hidden="1" outlineLevel="2">
      <c r="A38" s="99" t="s">
        <v>292</v>
      </c>
      <c r="B38" s="98" t="s">
        <v>223</v>
      </c>
      <c r="C38" s="98" t="s">
        <v>360</v>
      </c>
      <c r="D38" s="98" t="s">
        <v>224</v>
      </c>
      <c r="E38" s="98" t="s">
        <v>223</v>
      </c>
      <c r="F38" s="98" t="s">
        <v>290</v>
      </c>
      <c r="G38" s="98"/>
      <c r="H38" s="98"/>
      <c r="I38" s="98"/>
      <c r="J38" s="98"/>
      <c r="K38" s="98"/>
      <c r="L38" s="98"/>
      <c r="M38" s="97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6" t="e">
        <f>AE38/N38</f>
        <v>#DIV/0!</v>
      </c>
      <c r="AK38" s="94">
        <v>0</v>
      </c>
      <c r="AL38" s="95">
        <v>0</v>
      </c>
      <c r="AM38" s="94">
        <v>0</v>
      </c>
      <c r="AN38" s="94"/>
      <c r="AO38" s="93" t="e">
        <f>AE38/AN38</f>
        <v>#DIV/0!</v>
      </c>
      <c r="AP38" s="82"/>
    </row>
    <row r="39" spans="1:42" ht="25.5" hidden="1" outlineLevel="2">
      <c r="A39" s="104" t="s">
        <v>359</v>
      </c>
      <c r="B39" s="103"/>
      <c r="C39" s="111" t="s">
        <v>358</v>
      </c>
      <c r="D39" s="111"/>
      <c r="E39" s="111"/>
      <c r="F39" s="111" t="s">
        <v>223</v>
      </c>
      <c r="G39" s="103"/>
      <c r="H39" s="103"/>
      <c r="I39" s="103"/>
      <c r="J39" s="103"/>
      <c r="K39" s="103"/>
      <c r="L39" s="103"/>
      <c r="M39" s="102"/>
      <c r="N39" s="100">
        <f>N40</f>
        <v>0</v>
      </c>
      <c r="O39" s="100">
        <f>O40</f>
        <v>0</v>
      </c>
      <c r="P39" s="100">
        <f>P40</f>
        <v>0</v>
      </c>
      <c r="Q39" s="100">
        <f>Q40</f>
        <v>0</v>
      </c>
      <c r="R39" s="100">
        <f>R40</f>
        <v>0</v>
      </c>
      <c r="S39" s="100">
        <f>S40</f>
        <v>0</v>
      </c>
      <c r="T39" s="100">
        <f>T40</f>
        <v>0</v>
      </c>
      <c r="U39" s="100">
        <f>U40</f>
        <v>0</v>
      </c>
      <c r="V39" s="100">
        <f>V40</f>
        <v>0</v>
      </c>
      <c r="W39" s="100">
        <f>W40</f>
        <v>0</v>
      </c>
      <c r="X39" s="100">
        <f>X40</f>
        <v>0</v>
      </c>
      <c r="Y39" s="100">
        <f>Y40</f>
        <v>0</v>
      </c>
      <c r="Z39" s="100">
        <f>Z40</f>
        <v>0</v>
      </c>
      <c r="AA39" s="100">
        <f>AA40</f>
        <v>0</v>
      </c>
      <c r="AB39" s="100">
        <f>AB40</f>
        <v>0</v>
      </c>
      <c r="AC39" s="100">
        <f>AC40</f>
        <v>0</v>
      </c>
      <c r="AD39" s="100">
        <f>AD40</f>
        <v>0</v>
      </c>
      <c r="AE39" s="100">
        <f>AE40</f>
        <v>0</v>
      </c>
      <c r="AF39" s="100"/>
      <c r="AG39" s="100"/>
      <c r="AH39" s="100"/>
      <c r="AI39" s="100"/>
      <c r="AJ39" s="89" t="e">
        <f>AE39/N39</f>
        <v>#DIV/0!</v>
      </c>
      <c r="AK39" s="100"/>
      <c r="AL39" s="101"/>
      <c r="AM39" s="100"/>
      <c r="AN39" s="100">
        <f>AN40</f>
        <v>116000</v>
      </c>
      <c r="AO39" s="93">
        <f>AE39/AN39</f>
        <v>0</v>
      </c>
      <c r="AP39" s="82"/>
    </row>
    <row r="40" spans="1:42" ht="15" hidden="1" outlineLevel="2">
      <c r="A40" s="99" t="s">
        <v>242</v>
      </c>
      <c r="B40" s="98"/>
      <c r="C40" s="105" t="s">
        <v>358</v>
      </c>
      <c r="D40" s="105"/>
      <c r="E40" s="105"/>
      <c r="F40" s="105" t="s">
        <v>241</v>
      </c>
      <c r="G40" s="98"/>
      <c r="H40" s="98"/>
      <c r="I40" s="98"/>
      <c r="J40" s="98"/>
      <c r="K40" s="98"/>
      <c r="L40" s="98"/>
      <c r="M40" s="97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6" t="e">
        <f>AE40/N40</f>
        <v>#DIV/0!</v>
      </c>
      <c r="AK40" s="94"/>
      <c r="AL40" s="95"/>
      <c r="AM40" s="94"/>
      <c r="AN40" s="94">
        <v>116000</v>
      </c>
      <c r="AO40" s="93">
        <f>AE40/AN40</f>
        <v>0</v>
      </c>
      <c r="AP40" s="82"/>
    </row>
    <row r="41" spans="1:42" ht="15" outlineLevel="1" collapsed="1">
      <c r="A41" s="104" t="s">
        <v>357</v>
      </c>
      <c r="B41" s="103" t="s">
        <v>223</v>
      </c>
      <c r="C41" s="103" t="s">
        <v>356</v>
      </c>
      <c r="D41" s="103" t="s">
        <v>224</v>
      </c>
      <c r="E41" s="103" t="s">
        <v>223</v>
      </c>
      <c r="F41" s="103" t="s">
        <v>223</v>
      </c>
      <c r="G41" s="103"/>
      <c r="H41" s="103"/>
      <c r="I41" s="103"/>
      <c r="J41" s="103"/>
      <c r="K41" s="103"/>
      <c r="L41" s="103"/>
      <c r="M41" s="102">
        <v>0</v>
      </c>
      <c r="N41" s="100">
        <v>225100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89">
        <f>AE41/N41</f>
        <v>0</v>
      </c>
      <c r="AK41" s="100">
        <v>0</v>
      </c>
      <c r="AL41" s="101">
        <v>0</v>
      </c>
      <c r="AM41" s="100">
        <v>0</v>
      </c>
      <c r="AN41" s="100"/>
      <c r="AO41" s="93" t="e">
        <f>AE41/AN41</f>
        <v>#DIV/0!</v>
      </c>
      <c r="AP41" s="82"/>
    </row>
    <row r="42" spans="1:42" ht="15" hidden="1" outlineLevel="1">
      <c r="A42" s="99" t="s">
        <v>242</v>
      </c>
      <c r="B42" s="98"/>
      <c r="C42" s="105" t="s">
        <v>356</v>
      </c>
      <c r="D42" s="105"/>
      <c r="E42" s="105"/>
      <c r="F42" s="105" t="s">
        <v>241</v>
      </c>
      <c r="G42" s="103"/>
      <c r="H42" s="103"/>
      <c r="I42" s="103"/>
      <c r="J42" s="103"/>
      <c r="K42" s="103"/>
      <c r="L42" s="103"/>
      <c r="M42" s="10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96" t="e">
        <f>AE42/N42</f>
        <v>#DIV/0!</v>
      </c>
      <c r="AK42" s="100"/>
      <c r="AL42" s="101"/>
      <c r="AM42" s="100"/>
      <c r="AN42" s="100"/>
      <c r="AO42" s="93"/>
      <c r="AP42" s="82"/>
    </row>
    <row r="43" spans="1:42" ht="25.5" outlineLevel="2">
      <c r="A43" s="99" t="s">
        <v>240</v>
      </c>
      <c r="B43" s="98" t="s">
        <v>223</v>
      </c>
      <c r="C43" s="98" t="s">
        <v>356</v>
      </c>
      <c r="D43" s="98" t="s">
        <v>224</v>
      </c>
      <c r="E43" s="98" t="s">
        <v>223</v>
      </c>
      <c r="F43" s="98" t="s">
        <v>239</v>
      </c>
      <c r="G43" s="98"/>
      <c r="H43" s="98"/>
      <c r="I43" s="98"/>
      <c r="J43" s="98"/>
      <c r="K43" s="98"/>
      <c r="L43" s="98"/>
      <c r="M43" s="97">
        <v>0</v>
      </c>
      <c r="N43" s="94">
        <v>225100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6">
        <f>AE43/N43</f>
        <v>0</v>
      </c>
      <c r="AK43" s="94">
        <v>0</v>
      </c>
      <c r="AL43" s="95">
        <v>0</v>
      </c>
      <c r="AM43" s="94">
        <v>0</v>
      </c>
      <c r="AN43" s="94"/>
      <c r="AO43" s="93" t="e">
        <f>AE43/AN43</f>
        <v>#DIV/0!</v>
      </c>
      <c r="AP43" s="82"/>
    </row>
    <row r="44" spans="1:42" ht="25.5" outlineLevel="1">
      <c r="A44" s="104" t="s">
        <v>355</v>
      </c>
      <c r="B44" s="103" t="s">
        <v>223</v>
      </c>
      <c r="C44" s="103" t="s">
        <v>352</v>
      </c>
      <c r="D44" s="103" t="s">
        <v>224</v>
      </c>
      <c r="E44" s="103" t="s">
        <v>223</v>
      </c>
      <c r="F44" s="103" t="s">
        <v>223</v>
      </c>
      <c r="G44" s="103"/>
      <c r="H44" s="103"/>
      <c r="I44" s="103"/>
      <c r="J44" s="103"/>
      <c r="K44" s="103"/>
      <c r="L44" s="103"/>
      <c r="M44" s="102">
        <v>0</v>
      </c>
      <c r="N44" s="100">
        <f>SUM(N46:N55)</f>
        <v>11089443.719999999</v>
      </c>
      <c r="O44" s="100">
        <f>SUM(O46:O55)</f>
        <v>0</v>
      </c>
      <c r="P44" s="100">
        <f>SUM(P46:P55)</f>
        <v>0</v>
      </c>
      <c r="Q44" s="100">
        <f>SUM(Q46:Q55)</f>
        <v>0</v>
      </c>
      <c r="R44" s="100">
        <f>SUM(R46:R55)</f>
        <v>0</v>
      </c>
      <c r="S44" s="100">
        <f>SUM(S46:S55)</f>
        <v>0</v>
      </c>
      <c r="T44" s="100">
        <f>SUM(T46:T55)</f>
        <v>0</v>
      </c>
      <c r="U44" s="100">
        <f>SUM(U46:U55)</f>
        <v>0</v>
      </c>
      <c r="V44" s="100">
        <f>SUM(V46:V55)</f>
        <v>0</v>
      </c>
      <c r="W44" s="100">
        <f>SUM(W46:W55)</f>
        <v>0</v>
      </c>
      <c r="X44" s="100">
        <f>SUM(X46:X55)</f>
        <v>0</v>
      </c>
      <c r="Y44" s="100">
        <f>SUM(Y46:Y55)</f>
        <v>0</v>
      </c>
      <c r="Z44" s="100">
        <f>SUM(Z46:Z55)</f>
        <v>0</v>
      </c>
      <c r="AA44" s="100">
        <f>SUM(AA46:AA55)</f>
        <v>0</v>
      </c>
      <c r="AB44" s="100">
        <f>SUM(AB46:AB55)</f>
        <v>0</v>
      </c>
      <c r="AC44" s="100">
        <f>SUM(AC46:AC55)</f>
        <v>0</v>
      </c>
      <c r="AD44" s="100">
        <f>SUM(AD46:AD55)</f>
        <v>0</v>
      </c>
      <c r="AE44" s="100">
        <f>SUM(AE46:AE55)</f>
        <v>8646469.74</v>
      </c>
      <c r="AF44" s="100">
        <v>0</v>
      </c>
      <c r="AG44" s="100">
        <v>0</v>
      </c>
      <c r="AH44" s="100">
        <v>5072497.73</v>
      </c>
      <c r="AI44" s="100">
        <v>-5072497.73</v>
      </c>
      <c r="AJ44" s="89">
        <f>AE44/N44</f>
        <v>0.7797027477948192</v>
      </c>
      <c r="AK44" s="94">
        <v>0</v>
      </c>
      <c r="AL44" s="95">
        <v>0</v>
      </c>
      <c r="AM44" s="94">
        <v>0</v>
      </c>
      <c r="AN44" s="100">
        <f>SUM(AN45:AN55)</f>
        <v>9123862.25</v>
      </c>
      <c r="AO44" s="93">
        <f>AE44/AN44</f>
        <v>0.9476764886493108</v>
      </c>
      <c r="AP44" s="82"/>
    </row>
    <row r="45" spans="1:42" ht="15" hidden="1" outlineLevel="1">
      <c r="A45" s="110" t="s">
        <v>325</v>
      </c>
      <c r="B45" s="108"/>
      <c r="C45" s="108" t="s">
        <v>352</v>
      </c>
      <c r="D45" s="108" t="s">
        <v>224</v>
      </c>
      <c r="E45" s="108" t="s">
        <v>223</v>
      </c>
      <c r="F45" s="108">
        <v>222</v>
      </c>
      <c r="G45" s="108"/>
      <c r="H45" s="108"/>
      <c r="I45" s="108"/>
      <c r="J45" s="108"/>
      <c r="K45" s="108"/>
      <c r="L45" s="108"/>
      <c r="M45" s="107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96"/>
      <c r="AK45" s="106"/>
      <c r="AL45" s="96"/>
      <c r="AM45" s="106"/>
      <c r="AN45" s="106">
        <v>10450</v>
      </c>
      <c r="AO45" s="93">
        <f>AE45/AN45</f>
        <v>0</v>
      </c>
      <c r="AP45" s="82"/>
    </row>
    <row r="46" spans="1:42" ht="25.5" hidden="1" outlineLevel="1">
      <c r="A46" s="99" t="s">
        <v>302</v>
      </c>
      <c r="B46" s="98" t="s">
        <v>223</v>
      </c>
      <c r="C46" s="98" t="s">
        <v>352</v>
      </c>
      <c r="D46" s="98" t="s">
        <v>224</v>
      </c>
      <c r="E46" s="98" t="s">
        <v>223</v>
      </c>
      <c r="F46" s="98" t="s">
        <v>301</v>
      </c>
      <c r="G46" s="103"/>
      <c r="H46" s="103"/>
      <c r="I46" s="103"/>
      <c r="J46" s="103"/>
      <c r="K46" s="103"/>
      <c r="L46" s="103"/>
      <c r="M46" s="102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96" t="e">
        <f>AE46/N46</f>
        <v>#DIV/0!</v>
      </c>
      <c r="AK46" s="94"/>
      <c r="AL46" s="95"/>
      <c r="AM46" s="94"/>
      <c r="AN46" s="94">
        <v>47610</v>
      </c>
      <c r="AO46" s="93">
        <f>AE46/AN46</f>
        <v>0</v>
      </c>
      <c r="AP46" s="82"/>
    </row>
    <row r="47" spans="1:42" ht="15" outlineLevel="2">
      <c r="A47" s="99" t="s">
        <v>284</v>
      </c>
      <c r="B47" s="98" t="s">
        <v>223</v>
      </c>
      <c r="C47" s="98" t="s">
        <v>352</v>
      </c>
      <c r="D47" s="98" t="s">
        <v>224</v>
      </c>
      <c r="E47" s="98" t="s">
        <v>223</v>
      </c>
      <c r="F47" s="98" t="s">
        <v>243</v>
      </c>
      <c r="G47" s="98"/>
      <c r="H47" s="98"/>
      <c r="I47" s="98"/>
      <c r="J47" s="98"/>
      <c r="K47" s="98"/>
      <c r="L47" s="98"/>
      <c r="M47" s="97">
        <v>0</v>
      </c>
      <c r="N47" s="94">
        <v>1076540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724432.03</v>
      </c>
      <c r="AF47" s="94">
        <v>0</v>
      </c>
      <c r="AG47" s="94">
        <v>0</v>
      </c>
      <c r="AH47" s="94">
        <v>428492.03</v>
      </c>
      <c r="AI47" s="94">
        <v>-428492.03</v>
      </c>
      <c r="AJ47" s="96">
        <f>AE47/N47</f>
        <v>0.6729262544819514</v>
      </c>
      <c r="AK47" s="94">
        <v>0</v>
      </c>
      <c r="AL47" s="95">
        <v>0</v>
      </c>
      <c r="AM47" s="94">
        <v>0</v>
      </c>
      <c r="AN47" s="94">
        <v>829978.25</v>
      </c>
      <c r="AO47" s="93">
        <f>AE47/AN47</f>
        <v>0.8728325471179517</v>
      </c>
      <c r="AP47" s="82"/>
    </row>
    <row r="48" spans="1:42" ht="38.25" outlineLevel="2">
      <c r="A48" s="99" t="s">
        <v>283</v>
      </c>
      <c r="B48" s="98" t="s">
        <v>223</v>
      </c>
      <c r="C48" s="98" t="s">
        <v>352</v>
      </c>
      <c r="D48" s="98" t="s">
        <v>224</v>
      </c>
      <c r="E48" s="98" t="s">
        <v>223</v>
      </c>
      <c r="F48" s="98" t="s">
        <v>282</v>
      </c>
      <c r="G48" s="98"/>
      <c r="H48" s="98"/>
      <c r="I48" s="98"/>
      <c r="J48" s="98"/>
      <c r="K48" s="98"/>
      <c r="L48" s="98"/>
      <c r="M48" s="97">
        <v>0</v>
      </c>
      <c r="N48" s="94">
        <v>9397400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7368000</v>
      </c>
      <c r="AF48" s="94">
        <v>0</v>
      </c>
      <c r="AG48" s="94">
        <v>0</v>
      </c>
      <c r="AH48" s="94">
        <v>4330000</v>
      </c>
      <c r="AI48" s="94">
        <v>-4330000</v>
      </c>
      <c r="AJ48" s="96">
        <f>AE48/N48</f>
        <v>0.7840466512013962</v>
      </c>
      <c r="AK48" s="94">
        <v>0</v>
      </c>
      <c r="AL48" s="95">
        <v>0</v>
      </c>
      <c r="AM48" s="94">
        <v>0</v>
      </c>
      <c r="AN48" s="94">
        <v>8000100</v>
      </c>
      <c r="AO48" s="93">
        <f>AE48/AN48</f>
        <v>0.9209884876439044</v>
      </c>
      <c r="AP48" s="82"/>
    </row>
    <row r="49" spans="1:42" ht="15" hidden="1" outlineLevel="2">
      <c r="A49" s="99" t="s">
        <v>242</v>
      </c>
      <c r="B49" s="98"/>
      <c r="C49" s="105" t="s">
        <v>352</v>
      </c>
      <c r="D49" s="105"/>
      <c r="E49" s="105"/>
      <c r="F49" s="105" t="s">
        <v>241</v>
      </c>
      <c r="G49" s="98"/>
      <c r="H49" s="98"/>
      <c r="I49" s="98"/>
      <c r="J49" s="98"/>
      <c r="K49" s="98"/>
      <c r="L49" s="98"/>
      <c r="M49" s="97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6" t="e">
        <f>AE49/N49</f>
        <v>#DIV/0!</v>
      </c>
      <c r="AK49" s="94"/>
      <c r="AL49" s="95"/>
      <c r="AM49" s="94"/>
      <c r="AN49" s="94">
        <v>51424</v>
      </c>
      <c r="AO49" s="93">
        <f>AE49/AN49</f>
        <v>0</v>
      </c>
      <c r="AP49" s="82"/>
    </row>
    <row r="50" spans="1:42" ht="15" hidden="1" outlineLevel="2">
      <c r="A50" s="99" t="s">
        <v>281</v>
      </c>
      <c r="B50" s="98" t="s">
        <v>223</v>
      </c>
      <c r="C50" s="98" t="s">
        <v>352</v>
      </c>
      <c r="D50" s="98" t="s">
        <v>224</v>
      </c>
      <c r="E50" s="98" t="s">
        <v>223</v>
      </c>
      <c r="F50" s="98" t="s">
        <v>280</v>
      </c>
      <c r="G50" s="98"/>
      <c r="H50" s="98"/>
      <c r="I50" s="98"/>
      <c r="J50" s="98"/>
      <c r="K50" s="98"/>
      <c r="L50" s="98"/>
      <c r="M50" s="97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138500</v>
      </c>
      <c r="AI50" s="94">
        <v>-138500</v>
      </c>
      <c r="AJ50" s="96" t="e">
        <f>AE50/N50</f>
        <v>#DIV/0!</v>
      </c>
      <c r="AK50" s="94">
        <v>0</v>
      </c>
      <c r="AL50" s="95">
        <v>0</v>
      </c>
      <c r="AM50" s="94">
        <v>0</v>
      </c>
      <c r="AN50" s="94"/>
      <c r="AO50" s="93" t="e">
        <f>AE50/AN50</f>
        <v>#DIV/0!</v>
      </c>
      <c r="AP50" s="82"/>
    </row>
    <row r="51" spans="1:42" ht="15" outlineLevel="2">
      <c r="A51" s="99" t="s">
        <v>354</v>
      </c>
      <c r="B51" s="98" t="s">
        <v>223</v>
      </c>
      <c r="C51" s="98" t="s">
        <v>352</v>
      </c>
      <c r="D51" s="98" t="s">
        <v>224</v>
      </c>
      <c r="E51" s="98" t="s">
        <v>223</v>
      </c>
      <c r="F51" s="98" t="s">
        <v>353</v>
      </c>
      <c r="G51" s="98"/>
      <c r="H51" s="98"/>
      <c r="I51" s="98"/>
      <c r="J51" s="98"/>
      <c r="K51" s="98"/>
      <c r="L51" s="98"/>
      <c r="M51" s="97">
        <v>0</v>
      </c>
      <c r="N51" s="94">
        <v>144388.7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144388.7</v>
      </c>
      <c r="AF51" s="94">
        <v>0</v>
      </c>
      <c r="AG51" s="94">
        <v>0</v>
      </c>
      <c r="AH51" s="94">
        <v>144388.7</v>
      </c>
      <c r="AI51" s="94">
        <v>-144388.7</v>
      </c>
      <c r="AJ51" s="96">
        <f>AE51/N51</f>
        <v>1</v>
      </c>
      <c r="AK51" s="94">
        <v>0</v>
      </c>
      <c r="AL51" s="95">
        <v>0</v>
      </c>
      <c r="AM51" s="94">
        <v>0</v>
      </c>
      <c r="AN51" s="94"/>
      <c r="AO51" s="93" t="e">
        <f>AE51/AN51</f>
        <v>#DIV/0!</v>
      </c>
      <c r="AP51" s="82"/>
    </row>
    <row r="52" spans="1:42" ht="25.5" outlineLevel="2">
      <c r="A52" s="99" t="s">
        <v>240</v>
      </c>
      <c r="B52" s="98"/>
      <c r="C52" s="105" t="s">
        <v>352</v>
      </c>
      <c r="D52" s="105"/>
      <c r="E52" s="105"/>
      <c r="F52" s="105" t="s">
        <v>239</v>
      </c>
      <c r="G52" s="98"/>
      <c r="H52" s="98"/>
      <c r="I52" s="98"/>
      <c r="J52" s="98"/>
      <c r="K52" s="98"/>
      <c r="L52" s="98"/>
      <c r="M52" s="97"/>
      <c r="N52" s="94">
        <v>439115.02</v>
      </c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>
        <v>378532.01</v>
      </c>
      <c r="AF52" s="94"/>
      <c r="AG52" s="94"/>
      <c r="AH52" s="94"/>
      <c r="AI52" s="94"/>
      <c r="AJ52" s="96">
        <f>AE52/N52</f>
        <v>0.8620338470772418</v>
      </c>
      <c r="AK52" s="94"/>
      <c r="AL52" s="95"/>
      <c r="AM52" s="94"/>
      <c r="AN52" s="94"/>
      <c r="AO52" s="93" t="e">
        <f>AE52/AN52</f>
        <v>#DIV/0!</v>
      </c>
      <c r="AP52" s="82"/>
    </row>
    <row r="53" spans="1:42" ht="25.5" outlineLevel="2">
      <c r="A53" s="99" t="s">
        <v>276</v>
      </c>
      <c r="B53" s="98" t="s">
        <v>223</v>
      </c>
      <c r="C53" s="98" t="s">
        <v>352</v>
      </c>
      <c r="D53" s="98" t="s">
        <v>224</v>
      </c>
      <c r="E53" s="98" t="s">
        <v>223</v>
      </c>
      <c r="F53" s="98" t="s">
        <v>275</v>
      </c>
      <c r="G53" s="98"/>
      <c r="H53" s="98"/>
      <c r="I53" s="98"/>
      <c r="J53" s="98"/>
      <c r="K53" s="98"/>
      <c r="L53" s="98"/>
      <c r="M53" s="97">
        <v>0</v>
      </c>
      <c r="N53" s="94">
        <v>32000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31117</v>
      </c>
      <c r="AF53" s="94">
        <v>0</v>
      </c>
      <c r="AG53" s="94">
        <v>0</v>
      </c>
      <c r="AH53" s="94">
        <v>31117</v>
      </c>
      <c r="AI53" s="94">
        <v>-31117</v>
      </c>
      <c r="AJ53" s="96">
        <f>AE53/N53</f>
        <v>0.97240625</v>
      </c>
      <c r="AK53" s="94">
        <v>0</v>
      </c>
      <c r="AL53" s="95">
        <v>0</v>
      </c>
      <c r="AM53" s="94">
        <v>0</v>
      </c>
      <c r="AN53" s="94"/>
      <c r="AO53" s="93" t="e">
        <f>AE53/AN53</f>
        <v>#DIV/0!</v>
      </c>
      <c r="AP53" s="82"/>
    </row>
    <row r="54" spans="1:42" ht="25.5" hidden="1" outlineLevel="2">
      <c r="A54" s="99" t="s">
        <v>238</v>
      </c>
      <c r="B54" s="98" t="s">
        <v>223</v>
      </c>
      <c r="C54" s="98" t="s">
        <v>352</v>
      </c>
      <c r="D54" s="98" t="s">
        <v>224</v>
      </c>
      <c r="E54" s="98" t="s">
        <v>223</v>
      </c>
      <c r="F54" s="98" t="s">
        <v>237</v>
      </c>
      <c r="G54" s="98"/>
      <c r="H54" s="98"/>
      <c r="I54" s="98"/>
      <c r="J54" s="98"/>
      <c r="K54" s="98"/>
      <c r="L54" s="98"/>
      <c r="M54" s="97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6" t="e">
        <f>AE54/N54</f>
        <v>#DIV/0!</v>
      </c>
      <c r="AK54" s="94"/>
      <c r="AL54" s="95"/>
      <c r="AM54" s="94"/>
      <c r="AN54" s="94">
        <v>184300</v>
      </c>
      <c r="AO54" s="93">
        <f>AE54/AN54</f>
        <v>0</v>
      </c>
      <c r="AP54" s="82"/>
    </row>
    <row r="55" spans="1:42" ht="63.75" hidden="1" outlineLevel="2">
      <c r="A55" s="99" t="s">
        <v>292</v>
      </c>
      <c r="B55" s="98" t="s">
        <v>223</v>
      </c>
      <c r="C55" s="98" t="s">
        <v>352</v>
      </c>
      <c r="D55" s="98" t="s">
        <v>224</v>
      </c>
      <c r="E55" s="98" t="s">
        <v>223</v>
      </c>
      <c r="F55" s="98" t="s">
        <v>290</v>
      </c>
      <c r="G55" s="98"/>
      <c r="H55" s="98"/>
      <c r="I55" s="98"/>
      <c r="J55" s="98"/>
      <c r="K55" s="98"/>
      <c r="L55" s="98"/>
      <c r="M55" s="97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6" t="e">
        <f>AE55/N55</f>
        <v>#DIV/0!</v>
      </c>
      <c r="AK55" s="94">
        <v>0</v>
      </c>
      <c r="AL55" s="95">
        <v>0</v>
      </c>
      <c r="AM55" s="94">
        <v>0</v>
      </c>
      <c r="AN55" s="94"/>
      <c r="AO55" s="93" t="e">
        <f>AE55/AN55</f>
        <v>#DIV/0!</v>
      </c>
      <c r="AP55" s="82"/>
    </row>
    <row r="56" spans="1:42" ht="15" collapsed="1">
      <c r="A56" s="104" t="s">
        <v>351</v>
      </c>
      <c r="B56" s="103" t="s">
        <v>223</v>
      </c>
      <c r="C56" s="103" t="s">
        <v>350</v>
      </c>
      <c r="D56" s="103" t="s">
        <v>224</v>
      </c>
      <c r="E56" s="103" t="s">
        <v>223</v>
      </c>
      <c r="F56" s="103" t="s">
        <v>223</v>
      </c>
      <c r="G56" s="103"/>
      <c r="H56" s="103"/>
      <c r="I56" s="103"/>
      <c r="J56" s="103"/>
      <c r="K56" s="103"/>
      <c r="L56" s="103"/>
      <c r="M56" s="102">
        <v>0</v>
      </c>
      <c r="N56" s="100">
        <f>N57</f>
        <v>899500</v>
      </c>
      <c r="O56" s="100">
        <f>O57</f>
        <v>0</v>
      </c>
      <c r="P56" s="100">
        <f>P57</f>
        <v>0</v>
      </c>
      <c r="Q56" s="100">
        <f>Q57</f>
        <v>0</v>
      </c>
      <c r="R56" s="100">
        <f>R57</f>
        <v>0</v>
      </c>
      <c r="S56" s="100">
        <f>S57</f>
        <v>0</v>
      </c>
      <c r="T56" s="100">
        <f>T57</f>
        <v>0</v>
      </c>
      <c r="U56" s="100">
        <f>U57</f>
        <v>0</v>
      </c>
      <c r="V56" s="100">
        <f>V57</f>
        <v>0</v>
      </c>
      <c r="W56" s="100">
        <f>W57</f>
        <v>0</v>
      </c>
      <c r="X56" s="100">
        <f>X57</f>
        <v>0</v>
      </c>
      <c r="Y56" s="100">
        <f>Y57</f>
        <v>0</v>
      </c>
      <c r="Z56" s="100">
        <f>Z57</f>
        <v>0</v>
      </c>
      <c r="AA56" s="100">
        <f>AA57</f>
        <v>0</v>
      </c>
      <c r="AB56" s="100">
        <f>AB57</f>
        <v>0</v>
      </c>
      <c r="AC56" s="100">
        <f>AC57</f>
        <v>0</v>
      </c>
      <c r="AD56" s="100">
        <f>AD57</f>
        <v>0</v>
      </c>
      <c r="AE56" s="100">
        <f>AE57</f>
        <v>673500</v>
      </c>
      <c r="AF56" s="100">
        <v>0</v>
      </c>
      <c r="AG56" s="100">
        <v>0</v>
      </c>
      <c r="AH56" s="100">
        <v>447900</v>
      </c>
      <c r="AI56" s="100">
        <v>-447900</v>
      </c>
      <c r="AJ56" s="89">
        <f>AE56/N56</f>
        <v>0.7487493051695386</v>
      </c>
      <c r="AK56" s="100">
        <v>0</v>
      </c>
      <c r="AL56" s="101">
        <v>0</v>
      </c>
      <c r="AM56" s="100">
        <v>0</v>
      </c>
      <c r="AN56" s="100">
        <f>AN57</f>
        <v>712500</v>
      </c>
      <c r="AO56" s="93">
        <f>AE56/AN56</f>
        <v>0.9452631578947368</v>
      </c>
      <c r="AP56" s="82"/>
    </row>
    <row r="57" spans="1:42" ht="25.5" outlineLevel="1">
      <c r="A57" s="99" t="s">
        <v>349</v>
      </c>
      <c r="B57" s="98" t="s">
        <v>223</v>
      </c>
      <c r="C57" s="98" t="s">
        <v>348</v>
      </c>
      <c r="D57" s="98" t="s">
        <v>224</v>
      </c>
      <c r="E57" s="98" t="s">
        <v>223</v>
      </c>
      <c r="F57" s="98" t="s">
        <v>223</v>
      </c>
      <c r="G57" s="98"/>
      <c r="H57" s="98"/>
      <c r="I57" s="98"/>
      <c r="J57" s="98"/>
      <c r="K57" s="98"/>
      <c r="L57" s="98"/>
      <c r="M57" s="97">
        <v>0</v>
      </c>
      <c r="N57" s="94">
        <f>N58</f>
        <v>899500</v>
      </c>
      <c r="O57" s="94">
        <f>O58</f>
        <v>0</v>
      </c>
      <c r="P57" s="94">
        <f>P58</f>
        <v>0</v>
      </c>
      <c r="Q57" s="94">
        <f>Q58</f>
        <v>0</v>
      </c>
      <c r="R57" s="94">
        <f>R58</f>
        <v>0</v>
      </c>
      <c r="S57" s="94">
        <f>S58</f>
        <v>0</v>
      </c>
      <c r="T57" s="94">
        <f>T58</f>
        <v>0</v>
      </c>
      <c r="U57" s="94">
        <f>U58</f>
        <v>0</v>
      </c>
      <c r="V57" s="94">
        <f>V58</f>
        <v>0</v>
      </c>
      <c r="W57" s="94">
        <f>W58</f>
        <v>0</v>
      </c>
      <c r="X57" s="94">
        <f>X58</f>
        <v>0</v>
      </c>
      <c r="Y57" s="94">
        <f>Y58</f>
        <v>0</v>
      </c>
      <c r="Z57" s="94">
        <f>Z58</f>
        <v>0</v>
      </c>
      <c r="AA57" s="94">
        <f>AA58</f>
        <v>0</v>
      </c>
      <c r="AB57" s="94">
        <f>AB58</f>
        <v>0</v>
      </c>
      <c r="AC57" s="94">
        <f>AC58</f>
        <v>0</v>
      </c>
      <c r="AD57" s="94">
        <f>AD58</f>
        <v>0</v>
      </c>
      <c r="AE57" s="94">
        <f>AE58</f>
        <v>673500</v>
      </c>
      <c r="AF57" s="94">
        <v>0</v>
      </c>
      <c r="AG57" s="94">
        <v>0</v>
      </c>
      <c r="AH57" s="94">
        <v>447900</v>
      </c>
      <c r="AI57" s="94">
        <v>-447900</v>
      </c>
      <c r="AJ57" s="96">
        <f>AE57/N57</f>
        <v>0.7487493051695386</v>
      </c>
      <c r="AK57" s="94">
        <v>0</v>
      </c>
      <c r="AL57" s="95">
        <v>0</v>
      </c>
      <c r="AM57" s="94">
        <v>0</v>
      </c>
      <c r="AN57" s="94">
        <f>AN58</f>
        <v>712500</v>
      </c>
      <c r="AO57" s="93">
        <f>AE57/AN57</f>
        <v>0.9452631578947368</v>
      </c>
      <c r="AP57" s="82"/>
    </row>
    <row r="58" spans="1:42" ht="38.25" outlineLevel="2">
      <c r="A58" s="99" t="s">
        <v>226</v>
      </c>
      <c r="B58" s="98" t="s">
        <v>223</v>
      </c>
      <c r="C58" s="98" t="s">
        <v>348</v>
      </c>
      <c r="D58" s="98" t="s">
        <v>224</v>
      </c>
      <c r="E58" s="98" t="s">
        <v>223</v>
      </c>
      <c r="F58" s="98" t="s">
        <v>222</v>
      </c>
      <c r="G58" s="98"/>
      <c r="H58" s="98"/>
      <c r="I58" s="98"/>
      <c r="J58" s="98"/>
      <c r="K58" s="98"/>
      <c r="L58" s="98"/>
      <c r="M58" s="97">
        <v>0</v>
      </c>
      <c r="N58" s="94">
        <v>899500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673500</v>
      </c>
      <c r="AF58" s="94">
        <v>0</v>
      </c>
      <c r="AG58" s="94">
        <v>0</v>
      </c>
      <c r="AH58" s="94">
        <v>447900</v>
      </c>
      <c r="AI58" s="94">
        <v>-447900</v>
      </c>
      <c r="AJ58" s="96">
        <f>AE58/N58</f>
        <v>0.7487493051695386</v>
      </c>
      <c r="AK58" s="94">
        <v>0</v>
      </c>
      <c r="AL58" s="95">
        <v>0</v>
      </c>
      <c r="AM58" s="94">
        <v>0</v>
      </c>
      <c r="AN58" s="94">
        <v>712500</v>
      </c>
      <c r="AO58" s="93">
        <f>AE58/AN58</f>
        <v>0.9452631578947368</v>
      </c>
      <c r="AP58" s="82"/>
    </row>
    <row r="59" spans="1:42" ht="38.25">
      <c r="A59" s="104" t="s">
        <v>347</v>
      </c>
      <c r="B59" s="103" t="s">
        <v>223</v>
      </c>
      <c r="C59" s="103" t="s">
        <v>346</v>
      </c>
      <c r="D59" s="103" t="s">
        <v>224</v>
      </c>
      <c r="E59" s="103" t="s">
        <v>223</v>
      </c>
      <c r="F59" s="103" t="s">
        <v>223</v>
      </c>
      <c r="G59" s="103"/>
      <c r="H59" s="103"/>
      <c r="I59" s="103"/>
      <c r="J59" s="103"/>
      <c r="K59" s="103"/>
      <c r="L59" s="103"/>
      <c r="M59" s="102">
        <v>0</v>
      </c>
      <c r="N59" s="100">
        <f>N60+N74+N77</f>
        <v>15911834</v>
      </c>
      <c r="O59" s="100">
        <f>O60+O74+O77</f>
        <v>0</v>
      </c>
      <c r="P59" s="100">
        <f>P60+P74+P77</f>
        <v>0</v>
      </c>
      <c r="Q59" s="100">
        <f>Q60+Q74+Q77</f>
        <v>0</v>
      </c>
      <c r="R59" s="100">
        <f>R60+R74+R77</f>
        <v>0</v>
      </c>
      <c r="S59" s="100">
        <f>S60+S74+S77</f>
        <v>0</v>
      </c>
      <c r="T59" s="100">
        <f>T60+T74+T77</f>
        <v>0</v>
      </c>
      <c r="U59" s="100">
        <f>U60+U74+U77</f>
        <v>0</v>
      </c>
      <c r="V59" s="100">
        <f>V60+V74+V77</f>
        <v>0</v>
      </c>
      <c r="W59" s="100">
        <f>W60+W74+W77</f>
        <v>0</v>
      </c>
      <c r="X59" s="100">
        <f>X60+X74+X77</f>
        <v>0</v>
      </c>
      <c r="Y59" s="100">
        <f>Y60+Y74+Y77</f>
        <v>0</v>
      </c>
      <c r="Z59" s="100">
        <f>Z60+Z74+Z77</f>
        <v>0</v>
      </c>
      <c r="AA59" s="100">
        <f>AA60+AA74+AA77</f>
        <v>0</v>
      </c>
      <c r="AB59" s="100">
        <f>AB60+AB74+AB77</f>
        <v>0</v>
      </c>
      <c r="AC59" s="100">
        <f>AC60+AC74+AC77</f>
        <v>0</v>
      </c>
      <c r="AD59" s="100">
        <f>AD60+AD74+AD77</f>
        <v>0</v>
      </c>
      <c r="AE59" s="100">
        <f>AE60+AE74+AE77</f>
        <v>5748582.5</v>
      </c>
      <c r="AF59" s="100">
        <v>0</v>
      </c>
      <c r="AG59" s="100">
        <v>0</v>
      </c>
      <c r="AH59" s="100">
        <v>4732312.19</v>
      </c>
      <c r="AI59" s="100">
        <v>-4732312.19</v>
      </c>
      <c r="AJ59" s="89">
        <f>AE59/N59</f>
        <v>0.36127717898515027</v>
      </c>
      <c r="AK59" s="100">
        <v>0</v>
      </c>
      <c r="AL59" s="101">
        <v>0</v>
      </c>
      <c r="AM59" s="100">
        <v>0</v>
      </c>
      <c r="AN59" s="100">
        <f>AN60+AN74</f>
        <v>2794550</v>
      </c>
      <c r="AO59" s="93">
        <f>AE59/AN59</f>
        <v>2.0570691166735253</v>
      </c>
      <c r="AP59" s="82"/>
    </row>
    <row r="60" spans="1:42" ht="15" outlineLevel="1">
      <c r="A60" s="104" t="s">
        <v>345</v>
      </c>
      <c r="B60" s="103" t="s">
        <v>223</v>
      </c>
      <c r="C60" s="103" t="s">
        <v>344</v>
      </c>
      <c r="D60" s="103" t="s">
        <v>224</v>
      </c>
      <c r="E60" s="103" t="s">
        <v>223</v>
      </c>
      <c r="F60" s="103" t="s">
        <v>223</v>
      </c>
      <c r="G60" s="103"/>
      <c r="H60" s="103"/>
      <c r="I60" s="103"/>
      <c r="J60" s="103"/>
      <c r="K60" s="103"/>
      <c r="L60" s="103"/>
      <c r="M60" s="102">
        <v>0</v>
      </c>
      <c r="N60" s="100">
        <f>SUM(N61:N73)</f>
        <v>1847100</v>
      </c>
      <c r="O60" s="100">
        <f>SUM(O61:O73)</f>
        <v>0</v>
      </c>
      <c r="P60" s="100">
        <f>SUM(P61:P73)</f>
        <v>0</v>
      </c>
      <c r="Q60" s="100">
        <f>SUM(Q61:Q73)</f>
        <v>0</v>
      </c>
      <c r="R60" s="100">
        <f>SUM(R61:R73)</f>
        <v>0</v>
      </c>
      <c r="S60" s="100">
        <f>SUM(S61:S73)</f>
        <v>0</v>
      </c>
      <c r="T60" s="100">
        <f>SUM(T61:T73)</f>
        <v>0</v>
      </c>
      <c r="U60" s="100">
        <f>SUM(U61:U73)</f>
        <v>0</v>
      </c>
      <c r="V60" s="100">
        <f>SUM(V61:V73)</f>
        <v>0</v>
      </c>
      <c r="W60" s="100">
        <f>SUM(W61:W73)</f>
        <v>0</v>
      </c>
      <c r="X60" s="100">
        <f>SUM(X61:X73)</f>
        <v>0</v>
      </c>
      <c r="Y60" s="100">
        <f>SUM(Y61:Y73)</f>
        <v>0</v>
      </c>
      <c r="Z60" s="100">
        <f>SUM(Z61:Z73)</f>
        <v>0</v>
      </c>
      <c r="AA60" s="100">
        <f>SUM(AA61:AA73)</f>
        <v>0</v>
      </c>
      <c r="AB60" s="100">
        <f>SUM(AB61:AB73)</f>
        <v>0</v>
      </c>
      <c r="AC60" s="100">
        <f>SUM(AC61:AC73)</f>
        <v>0</v>
      </c>
      <c r="AD60" s="100">
        <f>SUM(AD61:AD73)</f>
        <v>0</v>
      </c>
      <c r="AE60" s="100">
        <f>SUM(AE61:AE73)</f>
        <v>1360000</v>
      </c>
      <c r="AF60" s="100">
        <v>0</v>
      </c>
      <c r="AG60" s="100">
        <v>0</v>
      </c>
      <c r="AH60" s="100">
        <v>695229.69</v>
      </c>
      <c r="AI60" s="100">
        <v>-695229.69</v>
      </c>
      <c r="AJ60" s="89">
        <f>AE60/N60</f>
        <v>0.7362893183909913</v>
      </c>
      <c r="AK60" s="100">
        <v>0</v>
      </c>
      <c r="AL60" s="101">
        <v>0</v>
      </c>
      <c r="AM60" s="100">
        <v>0</v>
      </c>
      <c r="AN60" s="100">
        <f>SUM(AN61:AN73)</f>
        <v>1155000</v>
      </c>
      <c r="AO60" s="93">
        <f>AE60/AN60</f>
        <v>1.1774891774891776</v>
      </c>
      <c r="AP60" s="82"/>
    </row>
    <row r="61" spans="1:42" ht="15" outlineLevel="2">
      <c r="A61" s="99" t="s">
        <v>254</v>
      </c>
      <c r="B61" s="98" t="s">
        <v>223</v>
      </c>
      <c r="C61" s="98" t="s">
        <v>344</v>
      </c>
      <c r="D61" s="98" t="s">
        <v>224</v>
      </c>
      <c r="E61" s="98" t="s">
        <v>223</v>
      </c>
      <c r="F61" s="98" t="s">
        <v>253</v>
      </c>
      <c r="G61" s="98"/>
      <c r="H61" s="98"/>
      <c r="I61" s="98"/>
      <c r="J61" s="98"/>
      <c r="K61" s="98"/>
      <c r="L61" s="98"/>
      <c r="M61" s="97">
        <v>0</v>
      </c>
      <c r="N61" s="94">
        <v>710000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564833.93</v>
      </c>
      <c r="AF61" s="94">
        <v>0</v>
      </c>
      <c r="AG61" s="94">
        <v>0</v>
      </c>
      <c r="AH61" s="94">
        <v>299110.1</v>
      </c>
      <c r="AI61" s="94">
        <v>-299110.1</v>
      </c>
      <c r="AJ61" s="96">
        <f>AE61/N61</f>
        <v>0.7955407464788733</v>
      </c>
      <c r="AK61" s="94">
        <v>0</v>
      </c>
      <c r="AL61" s="95">
        <v>0</v>
      </c>
      <c r="AM61" s="94">
        <v>0</v>
      </c>
      <c r="AN61" s="94">
        <v>537718.97</v>
      </c>
      <c r="AO61" s="93">
        <f>AE61/AN61</f>
        <v>1.0504258944035396</v>
      </c>
      <c r="AP61" s="82"/>
    </row>
    <row r="62" spans="1:42" ht="25.5" outlineLevel="2">
      <c r="A62" s="99" t="s">
        <v>306</v>
      </c>
      <c r="B62" s="98" t="s">
        <v>223</v>
      </c>
      <c r="C62" s="98" t="s">
        <v>344</v>
      </c>
      <c r="D62" s="98" t="s">
        <v>224</v>
      </c>
      <c r="E62" s="98" t="s">
        <v>223</v>
      </c>
      <c r="F62" s="98" t="s">
        <v>305</v>
      </c>
      <c r="G62" s="98"/>
      <c r="H62" s="98"/>
      <c r="I62" s="98"/>
      <c r="J62" s="98"/>
      <c r="K62" s="98"/>
      <c r="L62" s="98"/>
      <c r="M62" s="97">
        <v>0</v>
      </c>
      <c r="N62" s="94">
        <v>1000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6">
        <f>AE62/N62</f>
        <v>0</v>
      </c>
      <c r="AK62" s="94">
        <v>0</v>
      </c>
      <c r="AL62" s="95">
        <v>0</v>
      </c>
      <c r="AM62" s="94">
        <v>0</v>
      </c>
      <c r="AN62" s="94">
        <v>298</v>
      </c>
      <c r="AO62" s="93">
        <f>AE62/AN62</f>
        <v>0</v>
      </c>
      <c r="AP62" s="82"/>
    </row>
    <row r="63" spans="1:42" ht="25.5" outlineLevel="2">
      <c r="A63" s="99" t="s">
        <v>252</v>
      </c>
      <c r="B63" s="98" t="s">
        <v>223</v>
      </c>
      <c r="C63" s="98" t="s">
        <v>344</v>
      </c>
      <c r="D63" s="98" t="s">
        <v>224</v>
      </c>
      <c r="E63" s="98" t="s">
        <v>223</v>
      </c>
      <c r="F63" s="98" t="s">
        <v>251</v>
      </c>
      <c r="G63" s="98"/>
      <c r="H63" s="98"/>
      <c r="I63" s="98"/>
      <c r="J63" s="98"/>
      <c r="K63" s="98"/>
      <c r="L63" s="98"/>
      <c r="M63" s="97">
        <v>0</v>
      </c>
      <c r="N63" s="94">
        <v>214400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170573.81</v>
      </c>
      <c r="AF63" s="94">
        <v>0</v>
      </c>
      <c r="AG63" s="94">
        <v>0</v>
      </c>
      <c r="AH63" s="94">
        <v>63751.46</v>
      </c>
      <c r="AI63" s="94">
        <v>-63751.46</v>
      </c>
      <c r="AJ63" s="96">
        <f>AE63/N63</f>
        <v>0.7955868003731343</v>
      </c>
      <c r="AK63" s="94">
        <v>0</v>
      </c>
      <c r="AL63" s="95">
        <v>0</v>
      </c>
      <c r="AM63" s="94">
        <v>0</v>
      </c>
      <c r="AN63" s="94">
        <v>166666.03</v>
      </c>
      <c r="AO63" s="93">
        <f>AE63/AN63</f>
        <v>1.0234467695666598</v>
      </c>
      <c r="AP63" s="82"/>
    </row>
    <row r="64" spans="1:42" ht="15" outlineLevel="2">
      <c r="A64" s="99" t="s">
        <v>304</v>
      </c>
      <c r="B64" s="98" t="s">
        <v>223</v>
      </c>
      <c r="C64" s="98" t="s">
        <v>344</v>
      </c>
      <c r="D64" s="98" t="s">
        <v>224</v>
      </c>
      <c r="E64" s="98" t="s">
        <v>223</v>
      </c>
      <c r="F64" s="98" t="s">
        <v>303</v>
      </c>
      <c r="G64" s="98"/>
      <c r="H64" s="98"/>
      <c r="I64" s="98"/>
      <c r="J64" s="98"/>
      <c r="K64" s="98"/>
      <c r="L64" s="98"/>
      <c r="M64" s="97">
        <v>0</v>
      </c>
      <c r="N64" s="94">
        <v>33500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29407.78</v>
      </c>
      <c r="AF64" s="94">
        <v>0</v>
      </c>
      <c r="AG64" s="94">
        <v>0</v>
      </c>
      <c r="AH64" s="94">
        <v>22860.74</v>
      </c>
      <c r="AI64" s="94">
        <v>-22860.74</v>
      </c>
      <c r="AJ64" s="96">
        <f>AE64/N64</f>
        <v>0.8778441791044775</v>
      </c>
      <c r="AK64" s="94">
        <v>0</v>
      </c>
      <c r="AL64" s="95">
        <v>0</v>
      </c>
      <c r="AM64" s="94">
        <v>0</v>
      </c>
      <c r="AN64" s="94">
        <v>22782.52</v>
      </c>
      <c r="AO64" s="93">
        <f>AE64/AN64</f>
        <v>1.2908045290863346</v>
      </c>
      <c r="AP64" s="82"/>
    </row>
    <row r="65" spans="1:42" ht="15" outlineLevel="2">
      <c r="A65" s="99" t="s">
        <v>286</v>
      </c>
      <c r="B65" s="98" t="s">
        <v>223</v>
      </c>
      <c r="C65" s="98" t="s">
        <v>344</v>
      </c>
      <c r="D65" s="98" t="s">
        <v>224</v>
      </c>
      <c r="E65" s="98" t="s">
        <v>223</v>
      </c>
      <c r="F65" s="98" t="s">
        <v>285</v>
      </c>
      <c r="G65" s="98"/>
      <c r="H65" s="98"/>
      <c r="I65" s="98"/>
      <c r="J65" s="98"/>
      <c r="K65" s="98"/>
      <c r="L65" s="98"/>
      <c r="M65" s="97">
        <v>0</v>
      </c>
      <c r="N65" s="94">
        <v>96000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49697.8</v>
      </c>
      <c r="AF65" s="94">
        <v>0</v>
      </c>
      <c r="AG65" s="94">
        <v>0</v>
      </c>
      <c r="AH65" s="94">
        <v>43719.95</v>
      </c>
      <c r="AI65" s="94">
        <v>-43719.95</v>
      </c>
      <c r="AJ65" s="96">
        <f>AE65/N65</f>
        <v>0.5176854166666667</v>
      </c>
      <c r="AK65" s="94">
        <v>0</v>
      </c>
      <c r="AL65" s="95">
        <v>0</v>
      </c>
      <c r="AM65" s="94">
        <v>0</v>
      </c>
      <c r="AN65" s="94">
        <v>49025.15</v>
      </c>
      <c r="AO65" s="93">
        <f>AE65/AN65</f>
        <v>1.0137205087592798</v>
      </c>
      <c r="AP65" s="82"/>
    </row>
    <row r="66" spans="1:42" ht="25.5" outlineLevel="2">
      <c r="A66" s="99" t="s">
        <v>302</v>
      </c>
      <c r="B66" s="98" t="s">
        <v>223</v>
      </c>
      <c r="C66" s="98" t="s">
        <v>344</v>
      </c>
      <c r="D66" s="98" t="s">
        <v>224</v>
      </c>
      <c r="E66" s="98" t="s">
        <v>223</v>
      </c>
      <c r="F66" s="98" t="s">
        <v>301</v>
      </c>
      <c r="G66" s="98"/>
      <c r="H66" s="98"/>
      <c r="I66" s="98"/>
      <c r="J66" s="98"/>
      <c r="K66" s="98"/>
      <c r="L66" s="98"/>
      <c r="M66" s="97">
        <v>0</v>
      </c>
      <c r="N66" s="94">
        <v>167300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106920.2</v>
      </c>
      <c r="AF66" s="94">
        <v>0</v>
      </c>
      <c r="AG66" s="94">
        <v>0</v>
      </c>
      <c r="AH66" s="94">
        <v>56413.4</v>
      </c>
      <c r="AI66" s="94">
        <v>-56413.4</v>
      </c>
      <c r="AJ66" s="96">
        <f>AE66/N66</f>
        <v>0.6390926479378362</v>
      </c>
      <c r="AK66" s="94">
        <v>0</v>
      </c>
      <c r="AL66" s="95">
        <v>0</v>
      </c>
      <c r="AM66" s="94">
        <v>0</v>
      </c>
      <c r="AN66" s="94">
        <v>97573.66</v>
      </c>
      <c r="AO66" s="93">
        <f>AE66/AN66</f>
        <v>1.095789580917637</v>
      </c>
      <c r="AP66" s="82"/>
    </row>
    <row r="67" spans="1:42" ht="15" outlineLevel="2">
      <c r="A67" s="99" t="s">
        <v>284</v>
      </c>
      <c r="B67" s="98" t="s">
        <v>223</v>
      </c>
      <c r="C67" s="98" t="s">
        <v>344</v>
      </c>
      <c r="D67" s="98" t="s">
        <v>224</v>
      </c>
      <c r="E67" s="98" t="s">
        <v>223</v>
      </c>
      <c r="F67" s="98" t="s">
        <v>243</v>
      </c>
      <c r="G67" s="98"/>
      <c r="H67" s="98"/>
      <c r="I67" s="98"/>
      <c r="J67" s="98"/>
      <c r="K67" s="98"/>
      <c r="L67" s="98"/>
      <c r="M67" s="97">
        <v>0</v>
      </c>
      <c r="N67" s="94">
        <v>483900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297704.48</v>
      </c>
      <c r="AF67" s="94">
        <v>0</v>
      </c>
      <c r="AG67" s="94">
        <v>0</v>
      </c>
      <c r="AH67" s="94">
        <v>117115.04</v>
      </c>
      <c r="AI67" s="94">
        <v>-117115.04</v>
      </c>
      <c r="AJ67" s="96">
        <f>AE67/N67</f>
        <v>0.6152190121926018</v>
      </c>
      <c r="AK67" s="94">
        <v>0</v>
      </c>
      <c r="AL67" s="95">
        <v>0</v>
      </c>
      <c r="AM67" s="94">
        <v>0</v>
      </c>
      <c r="AN67" s="94">
        <v>202065.67</v>
      </c>
      <c r="AO67" s="93">
        <f>AE67/AN67</f>
        <v>1.473305584268718</v>
      </c>
      <c r="AP67" s="82"/>
    </row>
    <row r="68" spans="1:42" ht="15" hidden="1" outlineLevel="2">
      <c r="A68" s="99" t="s">
        <v>242</v>
      </c>
      <c r="B68" s="98"/>
      <c r="C68" s="98" t="s">
        <v>344</v>
      </c>
      <c r="D68" s="98" t="s">
        <v>224</v>
      </c>
      <c r="E68" s="98" t="s">
        <v>223</v>
      </c>
      <c r="F68" s="98">
        <v>290</v>
      </c>
      <c r="G68" s="98"/>
      <c r="H68" s="98"/>
      <c r="I68" s="98"/>
      <c r="J68" s="98"/>
      <c r="K68" s="98"/>
      <c r="L68" s="98"/>
      <c r="M68" s="97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6"/>
      <c r="AK68" s="94"/>
      <c r="AL68" s="95"/>
      <c r="AM68" s="94"/>
      <c r="AN68" s="94">
        <v>7000</v>
      </c>
      <c r="AO68" s="93">
        <f>AE68/AN68</f>
        <v>0</v>
      </c>
      <c r="AP68" s="82"/>
    </row>
    <row r="69" spans="1:42" ht="25.5" hidden="1" outlineLevel="2">
      <c r="A69" s="99" t="s">
        <v>240</v>
      </c>
      <c r="B69" s="98" t="s">
        <v>223</v>
      </c>
      <c r="C69" s="98" t="s">
        <v>344</v>
      </c>
      <c r="D69" s="98" t="s">
        <v>224</v>
      </c>
      <c r="E69" s="98" t="s">
        <v>223</v>
      </c>
      <c r="F69" s="98" t="s">
        <v>239</v>
      </c>
      <c r="G69" s="98"/>
      <c r="H69" s="98"/>
      <c r="I69" s="98"/>
      <c r="J69" s="98"/>
      <c r="K69" s="98"/>
      <c r="L69" s="98"/>
      <c r="M69" s="97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6" t="e">
        <f>AE69/N69</f>
        <v>#DIV/0!</v>
      </c>
      <c r="AK69" s="94">
        <v>0</v>
      </c>
      <c r="AL69" s="95">
        <v>0</v>
      </c>
      <c r="AM69" s="94">
        <v>0</v>
      </c>
      <c r="AN69" s="94"/>
      <c r="AO69" s="93" t="e">
        <f>AE69/AN69</f>
        <v>#DIV/0!</v>
      </c>
      <c r="AP69" s="82"/>
    </row>
    <row r="70" spans="1:42" ht="25.5" outlineLevel="2">
      <c r="A70" s="99" t="s">
        <v>238</v>
      </c>
      <c r="B70" s="98" t="s">
        <v>223</v>
      </c>
      <c r="C70" s="98" t="s">
        <v>344</v>
      </c>
      <c r="D70" s="98" t="s">
        <v>224</v>
      </c>
      <c r="E70" s="98" t="s">
        <v>223</v>
      </c>
      <c r="F70" s="98" t="s">
        <v>237</v>
      </c>
      <c r="G70" s="98"/>
      <c r="H70" s="98"/>
      <c r="I70" s="98"/>
      <c r="J70" s="98"/>
      <c r="K70" s="98"/>
      <c r="L70" s="98"/>
      <c r="M70" s="97">
        <v>0</v>
      </c>
      <c r="N70" s="94">
        <v>75000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75000</v>
      </c>
      <c r="AF70" s="94">
        <v>0</v>
      </c>
      <c r="AG70" s="94">
        <v>0</v>
      </c>
      <c r="AH70" s="94">
        <v>75000</v>
      </c>
      <c r="AI70" s="94">
        <v>-75000</v>
      </c>
      <c r="AJ70" s="96">
        <f>AE70/N70</f>
        <v>1</v>
      </c>
      <c r="AK70" s="94">
        <v>0</v>
      </c>
      <c r="AL70" s="95">
        <v>0</v>
      </c>
      <c r="AM70" s="94">
        <v>0</v>
      </c>
      <c r="AN70" s="94">
        <v>63000</v>
      </c>
      <c r="AO70" s="93">
        <f>AE70/AN70</f>
        <v>1.1904761904761905</v>
      </c>
      <c r="AP70" s="82"/>
    </row>
    <row r="71" spans="1:42" ht="25.5" hidden="1" outlineLevel="2">
      <c r="A71" s="99" t="s">
        <v>274</v>
      </c>
      <c r="B71" s="98"/>
      <c r="C71" s="98" t="s">
        <v>344</v>
      </c>
      <c r="D71" s="98"/>
      <c r="E71" s="98"/>
      <c r="F71" s="98">
        <v>340</v>
      </c>
      <c r="G71" s="98"/>
      <c r="H71" s="98"/>
      <c r="I71" s="98"/>
      <c r="J71" s="98"/>
      <c r="K71" s="98"/>
      <c r="L71" s="98"/>
      <c r="M71" s="97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6" t="e">
        <f>AE71/N71</f>
        <v>#DIV/0!</v>
      </c>
      <c r="AK71" s="94"/>
      <c r="AL71" s="95"/>
      <c r="AM71" s="94"/>
      <c r="AN71" s="94">
        <v>8870</v>
      </c>
      <c r="AO71" s="93">
        <f>AE71/AN71</f>
        <v>0</v>
      </c>
      <c r="AP71" s="82"/>
    </row>
    <row r="72" spans="1:42" ht="38.25" outlineLevel="2">
      <c r="A72" s="99" t="s">
        <v>309</v>
      </c>
      <c r="B72" s="98"/>
      <c r="C72" s="105" t="s">
        <v>344</v>
      </c>
      <c r="D72" s="105"/>
      <c r="E72" s="105"/>
      <c r="F72" s="105" t="s">
        <v>234</v>
      </c>
      <c r="G72" s="98"/>
      <c r="H72" s="98"/>
      <c r="I72" s="98"/>
      <c r="J72" s="98"/>
      <c r="K72" s="98"/>
      <c r="L72" s="98"/>
      <c r="M72" s="97"/>
      <c r="N72" s="94">
        <v>5000</v>
      </c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>
        <v>5000</v>
      </c>
      <c r="AF72" s="94"/>
      <c r="AG72" s="94"/>
      <c r="AH72" s="94"/>
      <c r="AI72" s="94"/>
      <c r="AJ72" s="96">
        <f>AE72/N72</f>
        <v>1</v>
      </c>
      <c r="AK72" s="94"/>
      <c r="AL72" s="95"/>
      <c r="AM72" s="94"/>
      <c r="AN72" s="94"/>
      <c r="AO72" s="93" t="e">
        <f>AE72/AN72</f>
        <v>#DIV/0!</v>
      </c>
      <c r="AP72" s="82"/>
    </row>
    <row r="73" spans="1:42" ht="25.5" outlineLevel="2">
      <c r="A73" s="99" t="s">
        <v>250</v>
      </c>
      <c r="B73" s="98" t="s">
        <v>223</v>
      </c>
      <c r="C73" s="98" t="s">
        <v>344</v>
      </c>
      <c r="D73" s="98" t="s">
        <v>224</v>
      </c>
      <c r="E73" s="98" t="s">
        <v>223</v>
      </c>
      <c r="F73" s="98" t="s">
        <v>248</v>
      </c>
      <c r="G73" s="98"/>
      <c r="H73" s="98"/>
      <c r="I73" s="98"/>
      <c r="J73" s="98"/>
      <c r="K73" s="98"/>
      <c r="L73" s="98"/>
      <c r="M73" s="97">
        <v>0</v>
      </c>
      <c r="N73" s="94">
        <v>61000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60862</v>
      </c>
      <c r="AF73" s="94">
        <v>0</v>
      </c>
      <c r="AG73" s="94">
        <v>0</v>
      </c>
      <c r="AH73" s="94">
        <v>17259</v>
      </c>
      <c r="AI73" s="94">
        <v>-17259</v>
      </c>
      <c r="AJ73" s="96">
        <f>AE73/N73</f>
        <v>0.9977377049180328</v>
      </c>
      <c r="AK73" s="94">
        <v>0</v>
      </c>
      <c r="AL73" s="95">
        <v>0</v>
      </c>
      <c r="AM73" s="94">
        <v>0</v>
      </c>
      <c r="AN73" s="94"/>
      <c r="AO73" s="93" t="e">
        <f>AE73/AN73</f>
        <v>#DIV/0!</v>
      </c>
      <c r="AP73" s="82"/>
    </row>
    <row r="74" spans="1:42" ht="51" outlineLevel="1">
      <c r="A74" s="104" t="s">
        <v>343</v>
      </c>
      <c r="B74" s="103" t="s">
        <v>223</v>
      </c>
      <c r="C74" s="103" t="s">
        <v>342</v>
      </c>
      <c r="D74" s="103" t="s">
        <v>224</v>
      </c>
      <c r="E74" s="103" t="s">
        <v>223</v>
      </c>
      <c r="F74" s="103" t="s">
        <v>223</v>
      </c>
      <c r="G74" s="103"/>
      <c r="H74" s="103"/>
      <c r="I74" s="103"/>
      <c r="J74" s="103"/>
      <c r="K74" s="103"/>
      <c r="L74" s="103"/>
      <c r="M74" s="102">
        <v>0</v>
      </c>
      <c r="N74" s="100">
        <f>N75+N76</f>
        <v>1176900</v>
      </c>
      <c r="O74" s="100">
        <f>O75+O76</f>
        <v>0</v>
      </c>
      <c r="P74" s="100">
        <f>P75+P76</f>
        <v>0</v>
      </c>
      <c r="Q74" s="100">
        <f>Q75+Q76</f>
        <v>0</v>
      </c>
      <c r="R74" s="100">
        <f>R75+R76</f>
        <v>0</v>
      </c>
      <c r="S74" s="100">
        <f>S75+S76</f>
        <v>0</v>
      </c>
      <c r="T74" s="100">
        <f>T75+T76</f>
        <v>0</v>
      </c>
      <c r="U74" s="100">
        <f>U75+U76</f>
        <v>0</v>
      </c>
      <c r="V74" s="100">
        <f>V75+V76</f>
        <v>0</v>
      </c>
      <c r="W74" s="100">
        <f>W75+W76</f>
        <v>0</v>
      </c>
      <c r="X74" s="100">
        <f>X75+X76</f>
        <v>0</v>
      </c>
      <c r="Y74" s="100">
        <f>Y75+Y76</f>
        <v>0</v>
      </c>
      <c r="Z74" s="100">
        <f>Z75+Z76</f>
        <v>0</v>
      </c>
      <c r="AA74" s="100">
        <f>AA75+AA76</f>
        <v>0</v>
      </c>
      <c r="AB74" s="100">
        <f>AB75+AB76</f>
        <v>0</v>
      </c>
      <c r="AC74" s="100">
        <f>AC75+AC76</f>
        <v>0</v>
      </c>
      <c r="AD74" s="100">
        <f>AD75+AD76</f>
        <v>0</v>
      </c>
      <c r="AE74" s="100">
        <f>AE75+AE76</f>
        <v>1070000</v>
      </c>
      <c r="AF74" s="100">
        <f>AF75+AF76</f>
        <v>0</v>
      </c>
      <c r="AG74" s="100">
        <f>AG75+AG76</f>
        <v>0</v>
      </c>
      <c r="AH74" s="100">
        <f>AH75+AH76</f>
        <v>820000</v>
      </c>
      <c r="AI74" s="100">
        <f>AI75+AI76</f>
        <v>-820000</v>
      </c>
      <c r="AJ74" s="89">
        <f>AE74/N74</f>
        <v>0.9091681536239272</v>
      </c>
      <c r="AK74" s="100">
        <v>0</v>
      </c>
      <c r="AL74" s="101">
        <v>0</v>
      </c>
      <c r="AM74" s="100">
        <v>0</v>
      </c>
      <c r="AN74" s="100">
        <f>AN75+AN76</f>
        <v>1639550</v>
      </c>
      <c r="AO74" s="93">
        <f>AE74/AN74</f>
        <v>0.6526180964288981</v>
      </c>
      <c r="AP74" s="82"/>
    </row>
    <row r="75" spans="1:42" ht="38.25" outlineLevel="2">
      <c r="A75" s="99" t="s">
        <v>283</v>
      </c>
      <c r="B75" s="98" t="s">
        <v>223</v>
      </c>
      <c r="C75" s="98" t="s">
        <v>342</v>
      </c>
      <c r="D75" s="98" t="s">
        <v>224</v>
      </c>
      <c r="E75" s="98" t="s">
        <v>223</v>
      </c>
      <c r="F75" s="98" t="s">
        <v>282</v>
      </c>
      <c r="G75" s="98"/>
      <c r="H75" s="98"/>
      <c r="I75" s="98"/>
      <c r="J75" s="98"/>
      <c r="K75" s="98"/>
      <c r="L75" s="98"/>
      <c r="M75" s="97">
        <v>0</v>
      </c>
      <c r="N75" s="94">
        <v>1176900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1070000</v>
      </c>
      <c r="AF75" s="94">
        <v>0</v>
      </c>
      <c r="AG75" s="94">
        <v>0</v>
      </c>
      <c r="AH75" s="94">
        <v>820000</v>
      </c>
      <c r="AI75" s="94">
        <v>-820000</v>
      </c>
      <c r="AJ75" s="96">
        <f>AE75/N75</f>
        <v>0.9091681536239272</v>
      </c>
      <c r="AK75" s="94">
        <v>0</v>
      </c>
      <c r="AL75" s="95">
        <v>0</v>
      </c>
      <c r="AM75" s="94">
        <v>0</v>
      </c>
      <c r="AN75" s="94">
        <v>1065800</v>
      </c>
      <c r="AO75" s="93">
        <f>AE75/AN75</f>
        <v>1.0039407018202289</v>
      </c>
      <c r="AP75" s="82"/>
    </row>
    <row r="76" spans="1:42" ht="25.5" hidden="1" outlineLevel="2">
      <c r="A76" s="99" t="s">
        <v>238</v>
      </c>
      <c r="B76" s="98" t="s">
        <v>223</v>
      </c>
      <c r="C76" s="98" t="s">
        <v>342</v>
      </c>
      <c r="D76" s="98" t="s">
        <v>224</v>
      </c>
      <c r="E76" s="98" t="s">
        <v>223</v>
      </c>
      <c r="F76" s="98" t="s">
        <v>237</v>
      </c>
      <c r="G76" s="98"/>
      <c r="H76" s="98"/>
      <c r="I76" s="98"/>
      <c r="J76" s="98"/>
      <c r="K76" s="98"/>
      <c r="L76" s="98"/>
      <c r="M76" s="97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6" t="e">
        <f>AE76/N76</f>
        <v>#DIV/0!</v>
      </c>
      <c r="AK76" s="94"/>
      <c r="AL76" s="95"/>
      <c r="AM76" s="94"/>
      <c r="AN76" s="94">
        <v>573750</v>
      </c>
      <c r="AO76" s="93">
        <f>AE76/AN76</f>
        <v>0</v>
      </c>
      <c r="AP76" s="82"/>
    </row>
    <row r="77" spans="1:42" ht="38.25" outlineLevel="1" collapsed="1">
      <c r="A77" s="104" t="s">
        <v>341</v>
      </c>
      <c r="B77" s="103" t="s">
        <v>223</v>
      </c>
      <c r="C77" s="103" t="s">
        <v>340</v>
      </c>
      <c r="D77" s="103" t="s">
        <v>224</v>
      </c>
      <c r="E77" s="103" t="s">
        <v>223</v>
      </c>
      <c r="F77" s="103" t="s">
        <v>223</v>
      </c>
      <c r="G77" s="103"/>
      <c r="H77" s="103"/>
      <c r="I77" s="103"/>
      <c r="J77" s="103"/>
      <c r="K77" s="103"/>
      <c r="L77" s="103"/>
      <c r="M77" s="102">
        <v>0</v>
      </c>
      <c r="N77" s="100">
        <f>N78+N79+N80+N81+N82+N83+N84</f>
        <v>12887834</v>
      </c>
      <c r="O77" s="100">
        <f>O78+O79+O80+O81+O82+O83+O84</f>
        <v>0</v>
      </c>
      <c r="P77" s="100">
        <f>P78+P79+P80+P81+P82+P83+P84</f>
        <v>0</v>
      </c>
      <c r="Q77" s="100">
        <f>Q78+Q79+Q80+Q81+Q82+Q83+Q84</f>
        <v>0</v>
      </c>
      <c r="R77" s="100">
        <f>R78+R79+R80+R81+R82+R83+R84</f>
        <v>0</v>
      </c>
      <c r="S77" s="100">
        <f>S78+S79+S80+S81+S82+S83+S84</f>
        <v>0</v>
      </c>
      <c r="T77" s="100">
        <f>T78+T79+T80+T81+T82+T83+T84</f>
        <v>0</v>
      </c>
      <c r="U77" s="100">
        <f>U78+U79+U80+U81+U82+U83+U84</f>
        <v>0</v>
      </c>
      <c r="V77" s="100">
        <f>V78+V79+V80+V81+V82+V83+V84</f>
        <v>0</v>
      </c>
      <c r="W77" s="100">
        <f>W78+W79+W80+W81+W82+W83+W84</f>
        <v>0</v>
      </c>
      <c r="X77" s="100">
        <f>X78+X79+X80+X81+X82+X83+X84</f>
        <v>0</v>
      </c>
      <c r="Y77" s="100">
        <f>Y78+Y79+Y80+Y81+Y82+Y83+Y84</f>
        <v>0</v>
      </c>
      <c r="Z77" s="100">
        <f>Z78+Z79+Z80+Z81+Z82+Z83+Z84</f>
        <v>0</v>
      </c>
      <c r="AA77" s="100">
        <f>AA78+AA79+AA80+AA81+AA82+AA83+AA84</f>
        <v>0</v>
      </c>
      <c r="AB77" s="100">
        <f>AB78+AB79+AB80+AB81+AB82+AB83+AB84</f>
        <v>0</v>
      </c>
      <c r="AC77" s="100">
        <f>AC78+AC79+AC80+AC81+AC82+AC83+AC84</f>
        <v>0</v>
      </c>
      <c r="AD77" s="100">
        <f>AD78+AD79+AD80+AD81+AD82+AD83+AD84</f>
        <v>0</v>
      </c>
      <c r="AE77" s="100">
        <f>AE78+AE79+AE80+AE81+AE82+AE83+AE84</f>
        <v>3318582.5</v>
      </c>
      <c r="AF77" s="100">
        <v>0</v>
      </c>
      <c r="AG77" s="100">
        <v>0</v>
      </c>
      <c r="AH77" s="100">
        <v>3217082.5</v>
      </c>
      <c r="AI77" s="100">
        <v>-3217082.5</v>
      </c>
      <c r="AJ77" s="89">
        <f>AE77/N77</f>
        <v>0.25749730327066594</v>
      </c>
      <c r="AK77" s="100">
        <v>0</v>
      </c>
      <c r="AL77" s="101">
        <v>0</v>
      </c>
      <c r="AM77" s="100">
        <v>0</v>
      </c>
      <c r="AN77" s="100"/>
      <c r="AO77" s="93" t="e">
        <f>AE77/AN77</f>
        <v>#DIV/0!</v>
      </c>
      <c r="AP77" s="82"/>
    </row>
    <row r="78" spans="1:42" ht="25.5" outlineLevel="2">
      <c r="A78" s="99" t="s">
        <v>302</v>
      </c>
      <c r="B78" s="98" t="s">
        <v>223</v>
      </c>
      <c r="C78" s="98" t="s">
        <v>340</v>
      </c>
      <c r="D78" s="98" t="s">
        <v>224</v>
      </c>
      <c r="E78" s="98" t="s">
        <v>223</v>
      </c>
      <c r="F78" s="98" t="s">
        <v>301</v>
      </c>
      <c r="G78" s="98"/>
      <c r="H78" s="98"/>
      <c r="I78" s="98"/>
      <c r="J78" s="98"/>
      <c r="K78" s="98"/>
      <c r="L78" s="98"/>
      <c r="M78" s="97">
        <v>0</v>
      </c>
      <c r="N78" s="94">
        <v>50000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  <c r="AD78" s="94">
        <v>0</v>
      </c>
      <c r="AE78" s="94">
        <v>50000</v>
      </c>
      <c r="AF78" s="94">
        <v>0</v>
      </c>
      <c r="AG78" s="94">
        <v>0</v>
      </c>
      <c r="AH78" s="94">
        <v>0</v>
      </c>
      <c r="AI78" s="94">
        <v>0</v>
      </c>
      <c r="AJ78" s="96">
        <f>AE78/N78</f>
        <v>1</v>
      </c>
      <c r="AK78" s="94">
        <v>0</v>
      </c>
      <c r="AL78" s="95">
        <v>0</v>
      </c>
      <c r="AM78" s="94">
        <v>0</v>
      </c>
      <c r="AN78" s="94"/>
      <c r="AO78" s="93" t="e">
        <f>AE78/AN78</f>
        <v>#DIV/0!</v>
      </c>
      <c r="AP78" s="82"/>
    </row>
    <row r="79" spans="1:42" ht="15" outlineLevel="2">
      <c r="A79" s="99" t="s">
        <v>284</v>
      </c>
      <c r="B79" s="98" t="s">
        <v>223</v>
      </c>
      <c r="C79" s="98" t="s">
        <v>340</v>
      </c>
      <c r="D79" s="98" t="s">
        <v>224</v>
      </c>
      <c r="E79" s="98" t="s">
        <v>223</v>
      </c>
      <c r="F79" s="98" t="s">
        <v>243</v>
      </c>
      <c r="G79" s="98"/>
      <c r="H79" s="98"/>
      <c r="I79" s="98"/>
      <c r="J79" s="98"/>
      <c r="K79" s="98"/>
      <c r="L79" s="98"/>
      <c r="M79" s="97">
        <v>0</v>
      </c>
      <c r="N79" s="94">
        <v>39500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  <c r="U79" s="94">
        <v>0</v>
      </c>
      <c r="V79" s="94">
        <v>0</v>
      </c>
      <c r="W79" s="94">
        <v>0</v>
      </c>
      <c r="X79" s="94">
        <v>0</v>
      </c>
      <c r="Y79" s="94">
        <v>0</v>
      </c>
      <c r="Z79" s="94">
        <v>0</v>
      </c>
      <c r="AA79" s="94">
        <v>0</v>
      </c>
      <c r="AB79" s="94">
        <v>0</v>
      </c>
      <c r="AC79" s="94">
        <v>0</v>
      </c>
      <c r="AD79" s="94">
        <v>0</v>
      </c>
      <c r="AE79" s="94">
        <v>34500</v>
      </c>
      <c r="AF79" s="94">
        <v>0</v>
      </c>
      <c r="AG79" s="94">
        <v>0</v>
      </c>
      <c r="AH79" s="94">
        <v>0</v>
      </c>
      <c r="AI79" s="94">
        <v>0</v>
      </c>
      <c r="AJ79" s="96">
        <f>AE79/N79</f>
        <v>0.8734177215189873</v>
      </c>
      <c r="AK79" s="94">
        <v>0</v>
      </c>
      <c r="AL79" s="95">
        <v>0</v>
      </c>
      <c r="AM79" s="94">
        <v>0</v>
      </c>
      <c r="AN79" s="94"/>
      <c r="AO79" s="93" t="e">
        <f>AE79/AN79</f>
        <v>#DIV/0!</v>
      </c>
      <c r="AP79" s="82"/>
    </row>
    <row r="80" spans="1:42" ht="38.25" hidden="1" outlineLevel="2">
      <c r="A80" s="99" t="s">
        <v>283</v>
      </c>
      <c r="B80" s="98" t="s">
        <v>223</v>
      </c>
      <c r="C80" s="98" t="s">
        <v>340</v>
      </c>
      <c r="D80" s="98" t="s">
        <v>224</v>
      </c>
      <c r="E80" s="98" t="s">
        <v>223</v>
      </c>
      <c r="F80" s="98" t="s">
        <v>282</v>
      </c>
      <c r="G80" s="98"/>
      <c r="H80" s="98"/>
      <c r="I80" s="98"/>
      <c r="J80" s="98"/>
      <c r="K80" s="98"/>
      <c r="L80" s="98"/>
      <c r="M80" s="97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  <c r="U80" s="94">
        <v>0</v>
      </c>
      <c r="V80" s="94">
        <v>0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0</v>
      </c>
      <c r="AI80" s="94">
        <v>0</v>
      </c>
      <c r="AJ80" s="96" t="e">
        <f>AE80/N80</f>
        <v>#DIV/0!</v>
      </c>
      <c r="AK80" s="94">
        <v>0</v>
      </c>
      <c r="AL80" s="95">
        <v>0</v>
      </c>
      <c r="AM80" s="94">
        <v>0</v>
      </c>
      <c r="AN80" s="94"/>
      <c r="AO80" s="93" t="e">
        <f>AE80/AN80</f>
        <v>#DIV/0!</v>
      </c>
      <c r="AP80" s="82"/>
    </row>
    <row r="81" spans="1:42" ht="25.5" outlineLevel="2">
      <c r="A81" s="99" t="s">
        <v>240</v>
      </c>
      <c r="B81" s="98" t="s">
        <v>223</v>
      </c>
      <c r="C81" s="98" t="s">
        <v>340</v>
      </c>
      <c r="D81" s="98" t="s">
        <v>224</v>
      </c>
      <c r="E81" s="98" t="s">
        <v>223</v>
      </c>
      <c r="F81" s="98" t="s">
        <v>239</v>
      </c>
      <c r="G81" s="98"/>
      <c r="H81" s="98"/>
      <c r="I81" s="98"/>
      <c r="J81" s="98"/>
      <c r="K81" s="98"/>
      <c r="L81" s="98"/>
      <c r="M81" s="97">
        <v>0</v>
      </c>
      <c r="N81" s="94">
        <v>5000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94">
        <v>0</v>
      </c>
      <c r="AF81" s="94">
        <v>0</v>
      </c>
      <c r="AG81" s="94">
        <v>0</v>
      </c>
      <c r="AH81" s="94">
        <v>0</v>
      </c>
      <c r="AI81" s="94">
        <v>0</v>
      </c>
      <c r="AJ81" s="96">
        <f>AE81/N81</f>
        <v>0</v>
      </c>
      <c r="AK81" s="94">
        <v>0</v>
      </c>
      <c r="AL81" s="95">
        <v>0</v>
      </c>
      <c r="AM81" s="94">
        <v>0</v>
      </c>
      <c r="AN81" s="94"/>
      <c r="AO81" s="93" t="e">
        <f>AE81/AN81</f>
        <v>#DIV/0!</v>
      </c>
      <c r="AP81" s="82"/>
    </row>
    <row r="82" spans="1:42" ht="25.5" outlineLevel="2">
      <c r="A82" s="99" t="s">
        <v>238</v>
      </c>
      <c r="B82" s="98" t="s">
        <v>223</v>
      </c>
      <c r="C82" s="98" t="s">
        <v>340</v>
      </c>
      <c r="D82" s="98" t="s">
        <v>224</v>
      </c>
      <c r="E82" s="98" t="s">
        <v>223</v>
      </c>
      <c r="F82" s="98" t="s">
        <v>237</v>
      </c>
      <c r="G82" s="98"/>
      <c r="H82" s="98"/>
      <c r="I82" s="98"/>
      <c r="J82" s="98"/>
      <c r="K82" s="98"/>
      <c r="L82" s="98"/>
      <c r="M82" s="97">
        <v>0</v>
      </c>
      <c r="N82" s="94">
        <v>12776334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  <c r="AB82" s="94">
        <v>0</v>
      </c>
      <c r="AC82" s="94">
        <v>0</v>
      </c>
      <c r="AD82" s="94">
        <v>0</v>
      </c>
      <c r="AE82" s="94">
        <v>3217082.5</v>
      </c>
      <c r="AF82" s="94">
        <v>0</v>
      </c>
      <c r="AG82" s="94">
        <v>0</v>
      </c>
      <c r="AH82" s="94">
        <v>3217082.5</v>
      </c>
      <c r="AI82" s="94">
        <v>-3217082.5</v>
      </c>
      <c r="AJ82" s="96">
        <f>AE82/N82</f>
        <v>0.25180012513761774</v>
      </c>
      <c r="AK82" s="94">
        <v>0</v>
      </c>
      <c r="AL82" s="95">
        <v>0</v>
      </c>
      <c r="AM82" s="94">
        <v>0</v>
      </c>
      <c r="AN82" s="94"/>
      <c r="AO82" s="93" t="e">
        <f>AE82/AN82</f>
        <v>#DIV/0!</v>
      </c>
      <c r="AP82" s="82"/>
    </row>
    <row r="83" spans="1:42" ht="25.5" outlineLevel="2">
      <c r="A83" s="110" t="s">
        <v>250</v>
      </c>
      <c r="B83" s="108"/>
      <c r="C83" s="109" t="s">
        <v>340</v>
      </c>
      <c r="D83" s="109"/>
      <c r="E83" s="109"/>
      <c r="F83" s="109" t="s">
        <v>248</v>
      </c>
      <c r="G83" s="108"/>
      <c r="H83" s="108"/>
      <c r="I83" s="108"/>
      <c r="J83" s="108"/>
      <c r="K83" s="108"/>
      <c r="L83" s="108"/>
      <c r="M83" s="107"/>
      <c r="N83" s="106">
        <v>10000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>
        <v>10000</v>
      </c>
      <c r="AF83" s="106"/>
      <c r="AG83" s="106"/>
      <c r="AH83" s="106"/>
      <c r="AI83" s="106"/>
      <c r="AJ83" s="96">
        <f>AE83/N83</f>
        <v>1</v>
      </c>
      <c r="AK83" s="106"/>
      <c r="AL83" s="96"/>
      <c r="AM83" s="106"/>
      <c r="AN83" s="106"/>
      <c r="AO83" s="93" t="e">
        <f>AE83/AN83</f>
        <v>#DIV/0!</v>
      </c>
      <c r="AP83" s="82"/>
    </row>
    <row r="84" spans="1:42" ht="38.25" outlineLevel="2">
      <c r="A84" s="110" t="s">
        <v>309</v>
      </c>
      <c r="B84" s="108"/>
      <c r="C84" s="109" t="s">
        <v>340</v>
      </c>
      <c r="D84" s="109"/>
      <c r="E84" s="109"/>
      <c r="F84" s="109" t="s">
        <v>234</v>
      </c>
      <c r="G84" s="108"/>
      <c r="H84" s="108"/>
      <c r="I84" s="108"/>
      <c r="J84" s="108"/>
      <c r="K84" s="108"/>
      <c r="L84" s="108"/>
      <c r="M84" s="107"/>
      <c r="N84" s="106">
        <v>7000</v>
      </c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>
        <v>7000</v>
      </c>
      <c r="AF84" s="106"/>
      <c r="AG84" s="106"/>
      <c r="AH84" s="106"/>
      <c r="AI84" s="106"/>
      <c r="AJ84" s="96">
        <f>AE84/N84</f>
        <v>1</v>
      </c>
      <c r="AK84" s="106"/>
      <c r="AL84" s="96"/>
      <c r="AM84" s="106"/>
      <c r="AN84" s="106"/>
      <c r="AO84" s="93" t="e">
        <f>AE84/AN84</f>
        <v>#DIV/0!</v>
      </c>
      <c r="AP84" s="82"/>
    </row>
    <row r="85" spans="1:42" ht="15">
      <c r="A85" s="104" t="s">
        <v>339</v>
      </c>
      <c r="B85" s="103" t="s">
        <v>223</v>
      </c>
      <c r="C85" s="103" t="s">
        <v>338</v>
      </c>
      <c r="D85" s="103" t="s">
        <v>224</v>
      </c>
      <c r="E85" s="103" t="s">
        <v>223</v>
      </c>
      <c r="F85" s="103" t="s">
        <v>223</v>
      </c>
      <c r="G85" s="103"/>
      <c r="H85" s="103"/>
      <c r="I85" s="103"/>
      <c r="J85" s="103"/>
      <c r="K85" s="103"/>
      <c r="L85" s="103"/>
      <c r="M85" s="102">
        <v>0</v>
      </c>
      <c r="N85" s="100">
        <f>N86+N90+N95</f>
        <v>49779699.68</v>
      </c>
      <c r="O85" s="100">
        <f>O86+O90+O95</f>
        <v>0</v>
      </c>
      <c r="P85" s="100">
        <f>P86+P90+P95</f>
        <v>0</v>
      </c>
      <c r="Q85" s="100">
        <f>Q86+Q90+Q95</f>
        <v>0</v>
      </c>
      <c r="R85" s="100">
        <f>R86+R90+R95</f>
        <v>0</v>
      </c>
      <c r="S85" s="100">
        <f>S86+S90+S95</f>
        <v>0</v>
      </c>
      <c r="T85" s="100">
        <f>T86+T90+T95</f>
        <v>0</v>
      </c>
      <c r="U85" s="100">
        <f>U86+U90+U95</f>
        <v>0</v>
      </c>
      <c r="V85" s="100">
        <f>V86+V90+V95</f>
        <v>0</v>
      </c>
      <c r="W85" s="100">
        <f>W86+W90+W95</f>
        <v>0</v>
      </c>
      <c r="X85" s="100">
        <f>X86+X90+X95</f>
        <v>0</v>
      </c>
      <c r="Y85" s="100">
        <f>Y86+Y90+Y95</f>
        <v>0</v>
      </c>
      <c r="Z85" s="100">
        <f>Z86+Z90+Z95</f>
        <v>0</v>
      </c>
      <c r="AA85" s="100">
        <f>AA86+AA90+AA95</f>
        <v>0</v>
      </c>
      <c r="AB85" s="100">
        <f>AB86+AB90+AB95</f>
        <v>0</v>
      </c>
      <c r="AC85" s="100">
        <f>AC86+AC90+AC95</f>
        <v>0</v>
      </c>
      <c r="AD85" s="100">
        <f>AD86+AD90+AD95</f>
        <v>0</v>
      </c>
      <c r="AE85" s="100">
        <f>AE86+AE90+AE95</f>
        <v>29351659.259999998</v>
      </c>
      <c r="AF85" s="100">
        <v>0</v>
      </c>
      <c r="AG85" s="100">
        <v>0</v>
      </c>
      <c r="AH85" s="100">
        <v>7062009.73</v>
      </c>
      <c r="AI85" s="100">
        <v>-7062009.73</v>
      </c>
      <c r="AJ85" s="89">
        <f>AE85/N85</f>
        <v>0.5896311036161719</v>
      </c>
      <c r="AK85" s="100">
        <v>0</v>
      </c>
      <c r="AL85" s="101">
        <v>0</v>
      </c>
      <c r="AM85" s="100">
        <v>0</v>
      </c>
      <c r="AN85" s="100">
        <f>AN86+AN90+AN95</f>
        <v>22987269.72</v>
      </c>
      <c r="AO85" s="93">
        <f>AE85/AN85</f>
        <v>1.2768658312849865</v>
      </c>
      <c r="AP85" s="82"/>
    </row>
    <row r="86" spans="1:42" ht="15" outlineLevel="1">
      <c r="A86" s="104" t="s">
        <v>337</v>
      </c>
      <c r="B86" s="103" t="s">
        <v>223</v>
      </c>
      <c r="C86" s="103" t="s">
        <v>336</v>
      </c>
      <c r="D86" s="103" t="s">
        <v>224</v>
      </c>
      <c r="E86" s="103" t="s">
        <v>223</v>
      </c>
      <c r="F86" s="103" t="s">
        <v>223</v>
      </c>
      <c r="G86" s="103"/>
      <c r="H86" s="103"/>
      <c r="I86" s="103"/>
      <c r="J86" s="103"/>
      <c r="K86" s="103"/>
      <c r="L86" s="103"/>
      <c r="M86" s="102">
        <v>0</v>
      </c>
      <c r="N86" s="100">
        <f>N87+N88+N89</f>
        <v>113200</v>
      </c>
      <c r="O86" s="100">
        <f>O87+O88+O89</f>
        <v>0</v>
      </c>
      <c r="P86" s="100">
        <f>P87+P88+P89</f>
        <v>0</v>
      </c>
      <c r="Q86" s="100">
        <f>Q87+Q88+Q89</f>
        <v>0</v>
      </c>
      <c r="R86" s="100">
        <f>R87+R88+R89</f>
        <v>0</v>
      </c>
      <c r="S86" s="100">
        <f>S87+S88+S89</f>
        <v>0</v>
      </c>
      <c r="T86" s="100">
        <f>T87+T88+T89</f>
        <v>0</v>
      </c>
      <c r="U86" s="100">
        <f>U87+U88+U89</f>
        <v>0</v>
      </c>
      <c r="V86" s="100">
        <f>V87+V88+V89</f>
        <v>0</v>
      </c>
      <c r="W86" s="100">
        <f>W87+W88+W89</f>
        <v>0</v>
      </c>
      <c r="X86" s="100">
        <f>X87+X88+X89</f>
        <v>0</v>
      </c>
      <c r="Y86" s="100">
        <f>Y87+Y88+Y89</f>
        <v>0</v>
      </c>
      <c r="Z86" s="100">
        <f>Z87+Z88+Z89</f>
        <v>0</v>
      </c>
      <c r="AA86" s="100">
        <f>AA87+AA88+AA89</f>
        <v>0</v>
      </c>
      <c r="AB86" s="100">
        <f>AB87+AB88+AB89</f>
        <v>0</v>
      </c>
      <c r="AC86" s="100">
        <f>AC87+AC88+AC89</f>
        <v>0</v>
      </c>
      <c r="AD86" s="100">
        <f>AD87+AD88+AD89</f>
        <v>0</v>
      </c>
      <c r="AE86" s="100">
        <f>AE87+AE88+AE89</f>
        <v>17000</v>
      </c>
      <c r="AF86" s="100">
        <v>0</v>
      </c>
      <c r="AG86" s="100">
        <v>0</v>
      </c>
      <c r="AH86" s="100">
        <v>17000</v>
      </c>
      <c r="AI86" s="100">
        <v>-17000</v>
      </c>
      <c r="AJ86" s="89">
        <f>AE86/N86</f>
        <v>0.1501766784452297</v>
      </c>
      <c r="AK86" s="100">
        <v>0</v>
      </c>
      <c r="AL86" s="101">
        <v>0</v>
      </c>
      <c r="AM86" s="100">
        <v>0</v>
      </c>
      <c r="AN86" s="100">
        <f>AN87+AN88</f>
        <v>20000</v>
      </c>
      <c r="AO86" s="93">
        <f>AE86/AN86</f>
        <v>0.85</v>
      </c>
      <c r="AP86" s="82"/>
    </row>
    <row r="87" spans="1:42" ht="38.25" outlineLevel="2">
      <c r="A87" s="99" t="s">
        <v>226</v>
      </c>
      <c r="B87" s="98" t="s">
        <v>223</v>
      </c>
      <c r="C87" s="98" t="s">
        <v>336</v>
      </c>
      <c r="D87" s="98" t="s">
        <v>224</v>
      </c>
      <c r="E87" s="98" t="s">
        <v>223</v>
      </c>
      <c r="F87" s="98" t="s">
        <v>222</v>
      </c>
      <c r="G87" s="98"/>
      <c r="H87" s="98"/>
      <c r="I87" s="98"/>
      <c r="J87" s="98"/>
      <c r="K87" s="98"/>
      <c r="L87" s="98"/>
      <c r="M87" s="97">
        <v>0</v>
      </c>
      <c r="N87" s="94">
        <v>13200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94">
        <v>0</v>
      </c>
      <c r="Y87" s="94">
        <v>0</v>
      </c>
      <c r="Z87" s="94">
        <v>0</v>
      </c>
      <c r="AA87" s="94">
        <v>0</v>
      </c>
      <c r="AB87" s="94">
        <v>0</v>
      </c>
      <c r="AC87" s="94">
        <v>0</v>
      </c>
      <c r="AD87" s="94">
        <v>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6">
        <f>AE87/N87</f>
        <v>0</v>
      </c>
      <c r="AK87" s="94">
        <v>0</v>
      </c>
      <c r="AL87" s="95">
        <v>0</v>
      </c>
      <c r="AM87" s="94">
        <v>0</v>
      </c>
      <c r="AN87" s="94"/>
      <c r="AO87" s="93" t="e">
        <f>AE87/AN87</f>
        <v>#DIV/0!</v>
      </c>
      <c r="AP87" s="82"/>
    </row>
    <row r="88" spans="1:42" ht="15" hidden="1" outlineLevel="2">
      <c r="A88" s="99" t="s">
        <v>242</v>
      </c>
      <c r="B88" s="98"/>
      <c r="C88" s="98" t="s">
        <v>336</v>
      </c>
      <c r="D88" s="105"/>
      <c r="E88" s="105"/>
      <c r="F88" s="105" t="s">
        <v>241</v>
      </c>
      <c r="G88" s="98"/>
      <c r="H88" s="98"/>
      <c r="I88" s="98"/>
      <c r="J88" s="98"/>
      <c r="K88" s="98"/>
      <c r="L88" s="98"/>
      <c r="M88" s="97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6" t="e">
        <f>AE88/N88</f>
        <v>#DIV/0!</v>
      </c>
      <c r="AK88" s="94"/>
      <c r="AL88" s="95"/>
      <c r="AM88" s="94"/>
      <c r="AN88" s="94">
        <v>20000</v>
      </c>
      <c r="AO88" s="93"/>
      <c r="AP88" s="82"/>
    </row>
    <row r="89" spans="1:42" ht="25.5" outlineLevel="2">
      <c r="A89" s="99" t="s">
        <v>240</v>
      </c>
      <c r="B89" s="98" t="s">
        <v>223</v>
      </c>
      <c r="C89" s="98" t="s">
        <v>336</v>
      </c>
      <c r="D89" s="98" t="s">
        <v>224</v>
      </c>
      <c r="E89" s="98" t="s">
        <v>223</v>
      </c>
      <c r="F89" s="98" t="s">
        <v>239</v>
      </c>
      <c r="G89" s="98"/>
      <c r="H89" s="98"/>
      <c r="I89" s="98"/>
      <c r="J89" s="98"/>
      <c r="K89" s="98"/>
      <c r="L89" s="98"/>
      <c r="M89" s="97">
        <v>0</v>
      </c>
      <c r="N89" s="94">
        <v>100000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v>0</v>
      </c>
      <c r="Z89" s="94">
        <v>0</v>
      </c>
      <c r="AA89" s="94">
        <v>0</v>
      </c>
      <c r="AB89" s="94">
        <v>0</v>
      </c>
      <c r="AC89" s="94">
        <v>0</v>
      </c>
      <c r="AD89" s="94">
        <v>0</v>
      </c>
      <c r="AE89" s="94">
        <v>17000</v>
      </c>
      <c r="AF89" s="94">
        <v>0</v>
      </c>
      <c r="AG89" s="94">
        <v>0</v>
      </c>
      <c r="AH89" s="94">
        <v>17000</v>
      </c>
      <c r="AI89" s="94">
        <v>-17000</v>
      </c>
      <c r="AJ89" s="96">
        <f>AE89/N89</f>
        <v>0.17</v>
      </c>
      <c r="AK89" s="94">
        <v>0</v>
      </c>
      <c r="AL89" s="95">
        <v>0</v>
      </c>
      <c r="AM89" s="94">
        <v>0</v>
      </c>
      <c r="AN89" s="94"/>
      <c r="AO89" s="93" t="e">
        <f>AE89/AN89</f>
        <v>#DIV/0!</v>
      </c>
      <c r="AP89" s="82"/>
    </row>
    <row r="90" spans="1:42" ht="25.5" outlineLevel="1">
      <c r="A90" s="104" t="s">
        <v>335</v>
      </c>
      <c r="B90" s="103" t="s">
        <v>223</v>
      </c>
      <c r="C90" s="103" t="s">
        <v>334</v>
      </c>
      <c r="D90" s="103" t="s">
        <v>224</v>
      </c>
      <c r="E90" s="103" t="s">
        <v>223</v>
      </c>
      <c r="F90" s="103" t="s">
        <v>223</v>
      </c>
      <c r="G90" s="103"/>
      <c r="H90" s="103"/>
      <c r="I90" s="103"/>
      <c r="J90" s="103"/>
      <c r="K90" s="103"/>
      <c r="L90" s="103"/>
      <c r="M90" s="102">
        <v>0</v>
      </c>
      <c r="N90" s="100">
        <f>N91+N92+N93+N94</f>
        <v>49666499.68</v>
      </c>
      <c r="O90" s="100">
        <f>O91+O93+O94</f>
        <v>0</v>
      </c>
      <c r="P90" s="100">
        <f>P91+P93+P94</f>
        <v>0</v>
      </c>
      <c r="Q90" s="100">
        <f>Q91+Q93+Q94</f>
        <v>0</v>
      </c>
      <c r="R90" s="100">
        <f>R91+R93+R94</f>
        <v>0</v>
      </c>
      <c r="S90" s="100">
        <f>S91+S93+S94</f>
        <v>0</v>
      </c>
      <c r="T90" s="100">
        <f>T91+T93+T94</f>
        <v>0</v>
      </c>
      <c r="U90" s="100">
        <f>U91+U93+U94</f>
        <v>0</v>
      </c>
      <c r="V90" s="100">
        <f>V91+V93+V94</f>
        <v>0</v>
      </c>
      <c r="W90" s="100">
        <f>W91+W93+W94</f>
        <v>0</v>
      </c>
      <c r="X90" s="100">
        <f>X91+X93+X94</f>
        <v>0</v>
      </c>
      <c r="Y90" s="100">
        <f>Y91+Y93+Y94</f>
        <v>0</v>
      </c>
      <c r="Z90" s="100">
        <f>Z91+Z93+Z94</f>
        <v>0</v>
      </c>
      <c r="AA90" s="100">
        <f>AA91+AA93+AA94</f>
        <v>0</v>
      </c>
      <c r="AB90" s="100">
        <f>AB91+AB93+AB94</f>
        <v>0</v>
      </c>
      <c r="AC90" s="100">
        <f>AC91+AC93+AC94</f>
        <v>0</v>
      </c>
      <c r="AD90" s="100">
        <f>AD91+AD93+AD94</f>
        <v>0</v>
      </c>
      <c r="AE90" s="100">
        <f>AE91+AE92+AE93+AE94</f>
        <v>29334659.259999998</v>
      </c>
      <c r="AF90" s="100">
        <v>0</v>
      </c>
      <c r="AG90" s="100">
        <v>0</v>
      </c>
      <c r="AH90" s="100">
        <v>7045009.73</v>
      </c>
      <c r="AI90" s="100">
        <v>-7045009.73</v>
      </c>
      <c r="AJ90" s="89">
        <f>AE90/N90</f>
        <v>0.5906327091500804</v>
      </c>
      <c r="AK90" s="100">
        <v>0</v>
      </c>
      <c r="AL90" s="101">
        <v>0</v>
      </c>
      <c r="AM90" s="100">
        <v>0</v>
      </c>
      <c r="AN90" s="100">
        <f>AN91+AN92+AN93+AN94</f>
        <v>22910473.02</v>
      </c>
      <c r="AO90" s="93">
        <f>AE90/AN90</f>
        <v>1.2804039111017882</v>
      </c>
      <c r="AP90" s="82"/>
    </row>
    <row r="91" spans="1:42" ht="25.5" outlineLevel="2">
      <c r="A91" s="99" t="s">
        <v>302</v>
      </c>
      <c r="B91" s="98" t="s">
        <v>223</v>
      </c>
      <c r="C91" s="98" t="s">
        <v>334</v>
      </c>
      <c r="D91" s="98" t="s">
        <v>224</v>
      </c>
      <c r="E91" s="98" t="s">
        <v>223</v>
      </c>
      <c r="F91" s="98" t="s">
        <v>301</v>
      </c>
      <c r="G91" s="98"/>
      <c r="H91" s="98"/>
      <c r="I91" s="98"/>
      <c r="J91" s="98"/>
      <c r="K91" s="98"/>
      <c r="L91" s="98"/>
      <c r="M91" s="97">
        <v>0</v>
      </c>
      <c r="N91" s="94">
        <v>34540199.68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25818087.68</v>
      </c>
      <c r="AF91" s="94">
        <v>0</v>
      </c>
      <c r="AG91" s="94">
        <v>0</v>
      </c>
      <c r="AH91" s="94">
        <v>5559345.73</v>
      </c>
      <c r="AI91" s="94">
        <v>-5559345.73</v>
      </c>
      <c r="AJ91" s="96">
        <f>AE91/N91</f>
        <v>0.7474793984746297</v>
      </c>
      <c r="AK91" s="94">
        <v>0</v>
      </c>
      <c r="AL91" s="95">
        <v>0</v>
      </c>
      <c r="AM91" s="94">
        <v>0</v>
      </c>
      <c r="AN91" s="94">
        <v>17506673.02</v>
      </c>
      <c r="AO91" s="93">
        <f>AE91/AN91</f>
        <v>1.4747569484221736</v>
      </c>
      <c r="AP91" s="82"/>
    </row>
    <row r="92" spans="1:42" ht="15" hidden="1" outlineLevel="2">
      <c r="A92" s="99" t="s">
        <v>284</v>
      </c>
      <c r="B92" s="98"/>
      <c r="C92" s="98" t="s">
        <v>334</v>
      </c>
      <c r="D92" s="98" t="s">
        <v>224</v>
      </c>
      <c r="E92" s="98" t="s">
        <v>223</v>
      </c>
      <c r="F92" s="98">
        <v>226</v>
      </c>
      <c r="G92" s="98"/>
      <c r="H92" s="98"/>
      <c r="I92" s="98"/>
      <c r="J92" s="98"/>
      <c r="K92" s="98"/>
      <c r="L92" s="98"/>
      <c r="M92" s="97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6"/>
      <c r="AK92" s="94"/>
      <c r="AL92" s="95"/>
      <c r="AM92" s="94"/>
      <c r="AN92" s="94">
        <v>50000</v>
      </c>
      <c r="AO92" s="93">
        <f>AE92/AN92</f>
        <v>0</v>
      </c>
      <c r="AP92" s="82"/>
    </row>
    <row r="93" spans="1:42" ht="38.25" outlineLevel="2">
      <c r="A93" s="99" t="s">
        <v>226</v>
      </c>
      <c r="B93" s="98" t="s">
        <v>223</v>
      </c>
      <c r="C93" s="98" t="s">
        <v>334</v>
      </c>
      <c r="D93" s="98" t="s">
        <v>224</v>
      </c>
      <c r="E93" s="98" t="s">
        <v>223</v>
      </c>
      <c r="F93" s="98" t="s">
        <v>222</v>
      </c>
      <c r="G93" s="98"/>
      <c r="H93" s="98"/>
      <c r="I93" s="98"/>
      <c r="J93" s="98"/>
      <c r="K93" s="98"/>
      <c r="L93" s="98"/>
      <c r="M93" s="97">
        <v>0</v>
      </c>
      <c r="N93" s="94">
        <v>15006300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94">
        <v>0</v>
      </c>
      <c r="AA93" s="94">
        <v>0</v>
      </c>
      <c r="AB93" s="94">
        <v>0</v>
      </c>
      <c r="AC93" s="94">
        <v>0</v>
      </c>
      <c r="AD93" s="94">
        <v>0</v>
      </c>
      <c r="AE93" s="94">
        <v>3516571.58</v>
      </c>
      <c r="AF93" s="94">
        <v>0</v>
      </c>
      <c r="AG93" s="94">
        <v>0</v>
      </c>
      <c r="AH93" s="94">
        <v>1485664</v>
      </c>
      <c r="AI93" s="94">
        <v>-1485664</v>
      </c>
      <c r="AJ93" s="96">
        <f>AE93/N93</f>
        <v>0.23433968266661337</v>
      </c>
      <c r="AK93" s="94">
        <v>0</v>
      </c>
      <c r="AL93" s="95">
        <v>0</v>
      </c>
      <c r="AM93" s="94">
        <v>0</v>
      </c>
      <c r="AN93" s="94">
        <v>5353800</v>
      </c>
      <c r="AO93" s="93">
        <f>AE93/AN93</f>
        <v>0.6568365609473645</v>
      </c>
      <c r="AP93" s="82"/>
    </row>
    <row r="94" spans="1:42" ht="25.5" outlineLevel="2">
      <c r="A94" s="99" t="s">
        <v>238</v>
      </c>
      <c r="B94" s="98" t="s">
        <v>223</v>
      </c>
      <c r="C94" s="98" t="s">
        <v>334</v>
      </c>
      <c r="D94" s="98" t="s">
        <v>224</v>
      </c>
      <c r="E94" s="98" t="s">
        <v>223</v>
      </c>
      <c r="F94" s="98" t="s">
        <v>237</v>
      </c>
      <c r="G94" s="98"/>
      <c r="H94" s="98"/>
      <c r="I94" s="98"/>
      <c r="J94" s="98"/>
      <c r="K94" s="98"/>
      <c r="L94" s="98"/>
      <c r="M94" s="97">
        <v>0</v>
      </c>
      <c r="N94" s="94">
        <v>120000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6">
        <f>AE94/N94</f>
        <v>0</v>
      </c>
      <c r="AK94" s="94">
        <v>0</v>
      </c>
      <c r="AL94" s="95">
        <v>0</v>
      </c>
      <c r="AM94" s="94">
        <v>0</v>
      </c>
      <c r="AN94" s="94"/>
      <c r="AO94" s="93" t="e">
        <f>AE94/AN94</f>
        <v>#DIV/0!</v>
      </c>
      <c r="AP94" s="82"/>
    </row>
    <row r="95" spans="1:42" ht="25.5" hidden="1" outlineLevel="2">
      <c r="A95" s="104" t="s">
        <v>333</v>
      </c>
      <c r="B95" s="103"/>
      <c r="C95" s="111" t="s">
        <v>331</v>
      </c>
      <c r="D95" s="103"/>
      <c r="E95" s="103"/>
      <c r="F95" s="111" t="s">
        <v>223</v>
      </c>
      <c r="G95" s="103"/>
      <c r="H95" s="103"/>
      <c r="I95" s="103"/>
      <c r="J95" s="103"/>
      <c r="K95" s="103"/>
      <c r="L95" s="103"/>
      <c r="M95" s="102"/>
      <c r="N95" s="100">
        <f>N96</f>
        <v>0</v>
      </c>
      <c r="O95" s="100">
        <f>O96</f>
        <v>0</v>
      </c>
      <c r="P95" s="100">
        <f>P96</f>
        <v>0</v>
      </c>
      <c r="Q95" s="100">
        <f>Q96</f>
        <v>0</v>
      </c>
      <c r="R95" s="100">
        <f>R96</f>
        <v>0</v>
      </c>
      <c r="S95" s="100">
        <f>S96</f>
        <v>0</v>
      </c>
      <c r="T95" s="100">
        <f>T96</f>
        <v>0</v>
      </c>
      <c r="U95" s="100">
        <f>U96</f>
        <v>0</v>
      </c>
      <c r="V95" s="100">
        <f>V96</f>
        <v>0</v>
      </c>
      <c r="W95" s="100">
        <f>W96</f>
        <v>0</v>
      </c>
      <c r="X95" s="100">
        <f>X96</f>
        <v>0</v>
      </c>
      <c r="Y95" s="100">
        <f>Y96</f>
        <v>0</v>
      </c>
      <c r="Z95" s="100">
        <f>Z96</f>
        <v>0</v>
      </c>
      <c r="AA95" s="100">
        <f>AA96</f>
        <v>0</v>
      </c>
      <c r="AB95" s="100">
        <f>AB96</f>
        <v>0</v>
      </c>
      <c r="AC95" s="100">
        <f>AC96</f>
        <v>0</v>
      </c>
      <c r="AD95" s="100">
        <f>AD96</f>
        <v>0</v>
      </c>
      <c r="AE95" s="100">
        <f>AE96</f>
        <v>0</v>
      </c>
      <c r="AF95" s="100"/>
      <c r="AG95" s="100"/>
      <c r="AH95" s="100"/>
      <c r="AI95" s="100"/>
      <c r="AJ95" s="89" t="e">
        <f>AE95/N95</f>
        <v>#DIV/0!</v>
      </c>
      <c r="AK95" s="100"/>
      <c r="AL95" s="101"/>
      <c r="AM95" s="100"/>
      <c r="AN95" s="100">
        <f>AN96</f>
        <v>56796.7</v>
      </c>
      <c r="AO95" s="93">
        <f>AE95/AN95</f>
        <v>0</v>
      </c>
      <c r="AP95" s="82"/>
    </row>
    <row r="96" spans="1:42" ht="15" hidden="1" outlineLevel="2">
      <c r="A96" s="99" t="s">
        <v>332</v>
      </c>
      <c r="B96" s="98"/>
      <c r="C96" s="105" t="s">
        <v>331</v>
      </c>
      <c r="D96" s="98"/>
      <c r="E96" s="98"/>
      <c r="F96" s="105" t="s">
        <v>243</v>
      </c>
      <c r="G96" s="98"/>
      <c r="H96" s="98"/>
      <c r="I96" s="98"/>
      <c r="J96" s="98"/>
      <c r="K96" s="98"/>
      <c r="L96" s="98"/>
      <c r="M96" s="97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6" t="e">
        <f>AE96/N96</f>
        <v>#DIV/0!</v>
      </c>
      <c r="AK96" s="94"/>
      <c r="AL96" s="95"/>
      <c r="AM96" s="94"/>
      <c r="AN96" s="94">
        <v>56796.7</v>
      </c>
      <c r="AO96" s="93">
        <f>AE96/AN96</f>
        <v>0</v>
      </c>
      <c r="AP96" s="82"/>
    </row>
    <row r="97" spans="1:42" ht="25.5" collapsed="1">
      <c r="A97" s="104" t="s">
        <v>330</v>
      </c>
      <c r="B97" s="103" t="s">
        <v>223</v>
      </c>
      <c r="C97" s="103" t="s">
        <v>329</v>
      </c>
      <c r="D97" s="103" t="s">
        <v>224</v>
      </c>
      <c r="E97" s="103" t="s">
        <v>223</v>
      </c>
      <c r="F97" s="111" t="s">
        <v>223</v>
      </c>
      <c r="G97" s="103"/>
      <c r="H97" s="103"/>
      <c r="I97" s="103"/>
      <c r="J97" s="103"/>
      <c r="K97" s="103"/>
      <c r="L97" s="103"/>
      <c r="M97" s="102">
        <v>0</v>
      </c>
      <c r="N97" s="100">
        <f>N98+N101+N108</f>
        <v>12169315</v>
      </c>
      <c r="O97" s="100">
        <f>O98+O101+O108</f>
        <v>0</v>
      </c>
      <c r="P97" s="100">
        <f>P98+P101+P108</f>
        <v>0</v>
      </c>
      <c r="Q97" s="100">
        <f>Q98+Q101+Q108</f>
        <v>0</v>
      </c>
      <c r="R97" s="100">
        <f>R98+R101+R108</f>
        <v>0</v>
      </c>
      <c r="S97" s="100">
        <f>S98+S101+S108</f>
        <v>0</v>
      </c>
      <c r="T97" s="100">
        <f>T98+T101+T108</f>
        <v>0</v>
      </c>
      <c r="U97" s="100">
        <f>U98+U101+U108</f>
        <v>0</v>
      </c>
      <c r="V97" s="100">
        <f>V98+V101+V108</f>
        <v>0</v>
      </c>
      <c r="W97" s="100">
        <f>W98+W101+W108</f>
        <v>0</v>
      </c>
      <c r="X97" s="100">
        <f>X98+X101+X108</f>
        <v>0</v>
      </c>
      <c r="Y97" s="100">
        <f>Y98+Y101+Y108</f>
        <v>0</v>
      </c>
      <c r="Z97" s="100">
        <f>Z98+Z101+Z108</f>
        <v>0</v>
      </c>
      <c r="AA97" s="100">
        <f>AA98+AA101+AA108</f>
        <v>0</v>
      </c>
      <c r="AB97" s="100">
        <f>AB98+AB101+AB108</f>
        <v>0</v>
      </c>
      <c r="AC97" s="100">
        <f>AC98+AC101+AC108</f>
        <v>0</v>
      </c>
      <c r="AD97" s="100">
        <f>AD98+AD101+AD108</f>
        <v>0</v>
      </c>
      <c r="AE97" s="100">
        <f>AE98+AE101+AE108</f>
        <v>5857184.76</v>
      </c>
      <c r="AF97" s="100">
        <v>0</v>
      </c>
      <c r="AG97" s="100">
        <v>0</v>
      </c>
      <c r="AH97" s="100">
        <v>1633163.41</v>
      </c>
      <c r="AI97" s="100">
        <v>-1633163.41</v>
      </c>
      <c r="AJ97" s="89">
        <f>AE97/N97</f>
        <v>0.4813076791914746</v>
      </c>
      <c r="AK97" s="100">
        <v>0</v>
      </c>
      <c r="AL97" s="101">
        <v>0</v>
      </c>
      <c r="AM97" s="100">
        <v>0</v>
      </c>
      <c r="AN97" s="100">
        <f>AN98+AN101+AN108</f>
        <v>1253718.4000000001</v>
      </c>
      <c r="AO97" s="93">
        <f>AE97/AN97</f>
        <v>4.671850361293253</v>
      </c>
      <c r="AP97" s="82"/>
    </row>
    <row r="98" spans="1:42" ht="15" outlineLevel="1">
      <c r="A98" s="104" t="s">
        <v>328</v>
      </c>
      <c r="B98" s="103" t="s">
        <v>223</v>
      </c>
      <c r="C98" s="103" t="s">
        <v>327</v>
      </c>
      <c r="D98" s="103" t="s">
        <v>224</v>
      </c>
      <c r="E98" s="103" t="s">
        <v>223</v>
      </c>
      <c r="F98" s="103" t="s">
        <v>223</v>
      </c>
      <c r="G98" s="103"/>
      <c r="H98" s="103"/>
      <c r="I98" s="103"/>
      <c r="J98" s="103"/>
      <c r="K98" s="103"/>
      <c r="L98" s="103"/>
      <c r="M98" s="102">
        <v>0</v>
      </c>
      <c r="N98" s="100">
        <f>N99+N100</f>
        <v>1621988</v>
      </c>
      <c r="O98" s="100">
        <f>O99+O100</f>
        <v>0</v>
      </c>
      <c r="P98" s="100">
        <f>P99+P100</f>
        <v>0</v>
      </c>
      <c r="Q98" s="100">
        <f>Q99+Q100</f>
        <v>0</v>
      </c>
      <c r="R98" s="100">
        <f>R99+R100</f>
        <v>0</v>
      </c>
      <c r="S98" s="100">
        <f>S99+S100</f>
        <v>0</v>
      </c>
      <c r="T98" s="100">
        <f>T99+T100</f>
        <v>0</v>
      </c>
      <c r="U98" s="100">
        <f>U99+U100</f>
        <v>0</v>
      </c>
      <c r="V98" s="100">
        <f>V99+V100</f>
        <v>0</v>
      </c>
      <c r="W98" s="100">
        <f>W99+W100</f>
        <v>0</v>
      </c>
      <c r="X98" s="100">
        <f>X99+X100</f>
        <v>0</v>
      </c>
      <c r="Y98" s="100">
        <f>Y99+Y100</f>
        <v>0</v>
      </c>
      <c r="Z98" s="100">
        <f>Z99+Z100</f>
        <v>0</v>
      </c>
      <c r="AA98" s="100">
        <f>AA99+AA100</f>
        <v>0</v>
      </c>
      <c r="AB98" s="100">
        <f>AB99+AB100</f>
        <v>0</v>
      </c>
      <c r="AC98" s="100">
        <f>AC99+AC100</f>
        <v>0</v>
      </c>
      <c r="AD98" s="100">
        <f>AD99+AD100</f>
        <v>0</v>
      </c>
      <c r="AE98" s="100">
        <f>AE99+AE100</f>
        <v>1559867.33</v>
      </c>
      <c r="AF98" s="100">
        <v>0</v>
      </c>
      <c r="AG98" s="100">
        <v>0</v>
      </c>
      <c r="AH98" s="100">
        <v>1551063.68</v>
      </c>
      <c r="AI98" s="100">
        <v>-1551063.68</v>
      </c>
      <c r="AJ98" s="89">
        <f>AE98/N98</f>
        <v>0.9617009065418487</v>
      </c>
      <c r="AK98" s="100">
        <v>0</v>
      </c>
      <c r="AL98" s="101">
        <v>0</v>
      </c>
      <c r="AM98" s="100">
        <v>0</v>
      </c>
      <c r="AN98" s="100"/>
      <c r="AO98" s="93" t="e">
        <f>AE98/AN98</f>
        <v>#DIV/0!</v>
      </c>
      <c r="AP98" s="82"/>
    </row>
    <row r="99" spans="1:42" ht="25.5" outlineLevel="2">
      <c r="A99" s="99" t="s">
        <v>302</v>
      </c>
      <c r="B99" s="98" t="s">
        <v>223</v>
      </c>
      <c r="C99" s="98" t="s">
        <v>327</v>
      </c>
      <c r="D99" s="98" t="s">
        <v>224</v>
      </c>
      <c r="E99" s="98" t="s">
        <v>223</v>
      </c>
      <c r="F99" s="98" t="s">
        <v>301</v>
      </c>
      <c r="G99" s="98"/>
      <c r="H99" s="98"/>
      <c r="I99" s="98"/>
      <c r="J99" s="98"/>
      <c r="K99" s="98"/>
      <c r="L99" s="98"/>
      <c r="M99" s="97">
        <v>0</v>
      </c>
      <c r="N99" s="94">
        <v>79600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  <c r="U99" s="94">
        <v>0</v>
      </c>
      <c r="V99" s="94">
        <v>0</v>
      </c>
      <c r="W99" s="94">
        <v>0</v>
      </c>
      <c r="X99" s="94">
        <v>0</v>
      </c>
      <c r="Y99" s="94">
        <v>0</v>
      </c>
      <c r="Z99" s="94">
        <v>0</v>
      </c>
      <c r="AA99" s="94">
        <v>0</v>
      </c>
      <c r="AB99" s="94">
        <v>0</v>
      </c>
      <c r="AC99" s="94">
        <v>0</v>
      </c>
      <c r="AD99" s="94">
        <v>0</v>
      </c>
      <c r="AE99" s="94">
        <v>17479.33</v>
      </c>
      <c r="AF99" s="94">
        <v>0</v>
      </c>
      <c r="AG99" s="94">
        <v>0</v>
      </c>
      <c r="AH99" s="94">
        <v>8675.68</v>
      </c>
      <c r="AI99" s="94">
        <v>-8675.68</v>
      </c>
      <c r="AJ99" s="96">
        <f>AE99/N99</f>
        <v>0.21958957286432162</v>
      </c>
      <c r="AK99" s="94">
        <v>0</v>
      </c>
      <c r="AL99" s="95">
        <v>0</v>
      </c>
      <c r="AM99" s="94">
        <v>0</v>
      </c>
      <c r="AN99" s="94"/>
      <c r="AO99" s="93" t="e">
        <f>AE99/AN99</f>
        <v>#DIV/0!</v>
      </c>
      <c r="AP99" s="82"/>
    </row>
    <row r="100" spans="1:42" ht="38.25" outlineLevel="2">
      <c r="A100" s="99" t="s">
        <v>226</v>
      </c>
      <c r="B100" s="98" t="s">
        <v>223</v>
      </c>
      <c r="C100" s="98" t="s">
        <v>327</v>
      </c>
      <c r="D100" s="98" t="s">
        <v>224</v>
      </c>
      <c r="E100" s="98" t="s">
        <v>223</v>
      </c>
      <c r="F100" s="98" t="s">
        <v>222</v>
      </c>
      <c r="G100" s="98"/>
      <c r="H100" s="98"/>
      <c r="I100" s="98"/>
      <c r="J100" s="98"/>
      <c r="K100" s="98"/>
      <c r="L100" s="98"/>
      <c r="M100" s="97">
        <v>0</v>
      </c>
      <c r="N100" s="94">
        <v>1542388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94">
        <v>0</v>
      </c>
      <c r="V100" s="94">
        <v>0</v>
      </c>
      <c r="W100" s="94">
        <v>0</v>
      </c>
      <c r="X100" s="94">
        <v>0</v>
      </c>
      <c r="Y100" s="94">
        <v>0</v>
      </c>
      <c r="Z100" s="94">
        <v>0</v>
      </c>
      <c r="AA100" s="94">
        <v>0</v>
      </c>
      <c r="AB100" s="94">
        <v>0</v>
      </c>
      <c r="AC100" s="94">
        <v>0</v>
      </c>
      <c r="AD100" s="94">
        <v>0</v>
      </c>
      <c r="AE100" s="94">
        <v>1542388</v>
      </c>
      <c r="AF100" s="94">
        <v>0</v>
      </c>
      <c r="AG100" s="94">
        <v>0</v>
      </c>
      <c r="AH100" s="94">
        <v>1542388</v>
      </c>
      <c r="AI100" s="94">
        <v>-1542388</v>
      </c>
      <c r="AJ100" s="96">
        <f>AE100/N100</f>
        <v>1</v>
      </c>
      <c r="AK100" s="94">
        <v>0</v>
      </c>
      <c r="AL100" s="95">
        <v>0</v>
      </c>
      <c r="AM100" s="94">
        <v>0</v>
      </c>
      <c r="AN100" s="94"/>
      <c r="AO100" s="93" t="e">
        <f>AE100/AN100</f>
        <v>#DIV/0!</v>
      </c>
      <c r="AP100" s="82"/>
    </row>
    <row r="101" spans="1:42" ht="15" outlineLevel="1">
      <c r="A101" s="104" t="s">
        <v>326</v>
      </c>
      <c r="B101" s="103" t="s">
        <v>223</v>
      </c>
      <c r="C101" s="103" t="s">
        <v>323</v>
      </c>
      <c r="D101" s="103" t="s">
        <v>224</v>
      </c>
      <c r="E101" s="103" t="s">
        <v>223</v>
      </c>
      <c r="F101" s="103" t="s">
        <v>223</v>
      </c>
      <c r="G101" s="103"/>
      <c r="H101" s="103"/>
      <c r="I101" s="103"/>
      <c r="J101" s="103"/>
      <c r="K101" s="103"/>
      <c r="L101" s="103"/>
      <c r="M101" s="102">
        <v>0</v>
      </c>
      <c r="N101" s="100">
        <f>N102+N103+N104+N105+N106+N107</f>
        <v>5555618.35</v>
      </c>
      <c r="O101" s="100">
        <f>O103+O104+O105+O106</f>
        <v>0</v>
      </c>
      <c r="P101" s="100">
        <f>P103+P104+P105+P106</f>
        <v>0</v>
      </c>
      <c r="Q101" s="100">
        <f>Q103+Q104+Q105+Q106</f>
        <v>0</v>
      </c>
      <c r="R101" s="100">
        <f>R103+R104+R105+R106</f>
        <v>0</v>
      </c>
      <c r="S101" s="100">
        <f>S103+S104+S105+S106</f>
        <v>0</v>
      </c>
      <c r="T101" s="100">
        <f>T103+T104+T105+T106</f>
        <v>0</v>
      </c>
      <c r="U101" s="100">
        <f>U103+U104+U105+U106</f>
        <v>0</v>
      </c>
      <c r="V101" s="100">
        <f>V103+V104+V105+V106</f>
        <v>0</v>
      </c>
      <c r="W101" s="100">
        <f>W103+W104+W105+W106</f>
        <v>0</v>
      </c>
      <c r="X101" s="100">
        <f>X103+X104+X105+X106</f>
        <v>0</v>
      </c>
      <c r="Y101" s="100">
        <f>Y103+Y104+Y105+Y106</f>
        <v>0</v>
      </c>
      <c r="Z101" s="100">
        <f>Z103+Z104+Z105+Z106</f>
        <v>0</v>
      </c>
      <c r="AA101" s="100">
        <f>AA103+AA104+AA105+AA106</f>
        <v>0</v>
      </c>
      <c r="AB101" s="100">
        <f>AB103+AB104+AB105+AB106</f>
        <v>0</v>
      </c>
      <c r="AC101" s="100">
        <f>AC103+AC104+AC105+AC106</f>
        <v>0</v>
      </c>
      <c r="AD101" s="100">
        <f>AD103+AD104+AD105+AD106</f>
        <v>0</v>
      </c>
      <c r="AE101" s="100">
        <f>AE102+AE103+AE104+AE105+AE106+AE107</f>
        <v>2392560.35</v>
      </c>
      <c r="AF101" s="100">
        <v>0</v>
      </c>
      <c r="AG101" s="100">
        <v>0</v>
      </c>
      <c r="AH101" s="100">
        <v>31942</v>
      </c>
      <c r="AI101" s="100">
        <v>-31942</v>
      </c>
      <c r="AJ101" s="89">
        <f>AE101/N101</f>
        <v>0.4306559952952852</v>
      </c>
      <c r="AK101" s="100">
        <v>0</v>
      </c>
      <c r="AL101" s="101">
        <v>0</v>
      </c>
      <c r="AM101" s="100">
        <v>0</v>
      </c>
      <c r="AN101" s="100">
        <f>AN102+AN103+AN104+AN105+AN106+AN107</f>
        <v>1253718.4000000001</v>
      </c>
      <c r="AO101" s="93">
        <f>AE101/AN101</f>
        <v>1.9083714094010265</v>
      </c>
      <c r="AP101" s="82"/>
    </row>
    <row r="102" spans="1:42" ht="15" hidden="1" outlineLevel="1">
      <c r="A102" s="110" t="s">
        <v>325</v>
      </c>
      <c r="B102" s="108"/>
      <c r="C102" s="108" t="s">
        <v>323</v>
      </c>
      <c r="D102" s="108" t="s">
        <v>224</v>
      </c>
      <c r="E102" s="108" t="s">
        <v>223</v>
      </c>
      <c r="F102" s="108">
        <v>222</v>
      </c>
      <c r="G102" s="108"/>
      <c r="H102" s="108"/>
      <c r="I102" s="108"/>
      <c r="J102" s="108"/>
      <c r="K102" s="108"/>
      <c r="L102" s="108"/>
      <c r="M102" s="107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96"/>
      <c r="AK102" s="106"/>
      <c r="AL102" s="96"/>
      <c r="AM102" s="106"/>
      <c r="AN102" s="106">
        <v>5600</v>
      </c>
      <c r="AO102" s="93">
        <f>AE102/AN102</f>
        <v>0</v>
      </c>
      <c r="AP102" s="82"/>
    </row>
    <row r="103" spans="1:42" ht="25.5" outlineLevel="2">
      <c r="A103" s="99" t="s">
        <v>302</v>
      </c>
      <c r="B103" s="98" t="s">
        <v>223</v>
      </c>
      <c r="C103" s="98" t="s">
        <v>323</v>
      </c>
      <c r="D103" s="98" t="s">
        <v>224</v>
      </c>
      <c r="E103" s="98" t="s">
        <v>223</v>
      </c>
      <c r="F103" s="98" t="s">
        <v>301</v>
      </c>
      <c r="G103" s="98"/>
      <c r="H103" s="98"/>
      <c r="I103" s="98"/>
      <c r="J103" s="98"/>
      <c r="K103" s="98"/>
      <c r="L103" s="98"/>
      <c r="M103" s="97">
        <v>0</v>
      </c>
      <c r="N103" s="94">
        <v>2000000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4">
        <v>0</v>
      </c>
      <c r="W103" s="94">
        <v>0</v>
      </c>
      <c r="X103" s="94">
        <v>0</v>
      </c>
      <c r="Y103" s="94">
        <v>0</v>
      </c>
      <c r="Z103" s="94">
        <v>0</v>
      </c>
      <c r="AA103" s="94">
        <v>0</v>
      </c>
      <c r="AB103" s="94">
        <v>0</v>
      </c>
      <c r="AC103" s="94">
        <v>0</v>
      </c>
      <c r="AD103" s="94">
        <v>0</v>
      </c>
      <c r="AE103" s="94">
        <v>1790000</v>
      </c>
      <c r="AF103" s="94">
        <v>0</v>
      </c>
      <c r="AG103" s="94">
        <v>0</v>
      </c>
      <c r="AH103" s="94">
        <v>0</v>
      </c>
      <c r="AI103" s="94">
        <v>0</v>
      </c>
      <c r="AJ103" s="96">
        <f>AE103/N103</f>
        <v>0.895</v>
      </c>
      <c r="AK103" s="94">
        <v>0</v>
      </c>
      <c r="AL103" s="95">
        <v>0</v>
      </c>
      <c r="AM103" s="94">
        <v>0</v>
      </c>
      <c r="AN103" s="94"/>
      <c r="AO103" s="93" t="e">
        <f>AE103/AN103</f>
        <v>#DIV/0!</v>
      </c>
      <c r="AP103" s="82"/>
    </row>
    <row r="104" spans="1:42" ht="15" outlineLevel="2">
      <c r="A104" s="99" t="s">
        <v>284</v>
      </c>
      <c r="B104" s="98" t="s">
        <v>223</v>
      </c>
      <c r="C104" s="98" t="s">
        <v>323</v>
      </c>
      <c r="D104" s="98" t="s">
        <v>224</v>
      </c>
      <c r="E104" s="98" t="s">
        <v>223</v>
      </c>
      <c r="F104" s="98" t="s">
        <v>243</v>
      </c>
      <c r="G104" s="98"/>
      <c r="H104" s="98"/>
      <c r="I104" s="98"/>
      <c r="J104" s="98"/>
      <c r="K104" s="98"/>
      <c r="L104" s="98"/>
      <c r="M104" s="97">
        <v>0</v>
      </c>
      <c r="N104" s="94">
        <v>166777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  <c r="U104" s="94">
        <v>0</v>
      </c>
      <c r="V104" s="94">
        <v>0</v>
      </c>
      <c r="W104" s="94">
        <v>0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  <c r="AD104" s="94">
        <v>0</v>
      </c>
      <c r="AE104" s="94">
        <v>166777</v>
      </c>
      <c r="AF104" s="94">
        <v>0</v>
      </c>
      <c r="AG104" s="94">
        <v>0</v>
      </c>
      <c r="AH104" s="94">
        <v>31942</v>
      </c>
      <c r="AI104" s="94">
        <v>-31942</v>
      </c>
      <c r="AJ104" s="96">
        <f>AE104/N104</f>
        <v>1</v>
      </c>
      <c r="AK104" s="94">
        <v>0</v>
      </c>
      <c r="AL104" s="95">
        <v>0</v>
      </c>
      <c r="AM104" s="94">
        <v>0</v>
      </c>
      <c r="AN104" s="94"/>
      <c r="AO104" s="93" t="e">
        <f>AE104/AN104</f>
        <v>#DIV/0!</v>
      </c>
      <c r="AP104" s="82"/>
    </row>
    <row r="105" spans="1:42" ht="38.25" hidden="1" outlineLevel="2">
      <c r="A105" s="99" t="s">
        <v>226</v>
      </c>
      <c r="B105" s="98" t="s">
        <v>223</v>
      </c>
      <c r="C105" s="98" t="s">
        <v>323</v>
      </c>
      <c r="D105" s="98" t="s">
        <v>224</v>
      </c>
      <c r="E105" s="98" t="s">
        <v>223</v>
      </c>
      <c r="F105" s="98" t="s">
        <v>222</v>
      </c>
      <c r="G105" s="98"/>
      <c r="H105" s="98"/>
      <c r="I105" s="98"/>
      <c r="J105" s="98"/>
      <c r="K105" s="98"/>
      <c r="L105" s="98"/>
      <c r="M105" s="97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94">
        <v>0</v>
      </c>
      <c r="X105" s="94">
        <v>0</v>
      </c>
      <c r="Y105" s="94">
        <v>0</v>
      </c>
      <c r="Z105" s="94">
        <v>0</v>
      </c>
      <c r="AA105" s="94">
        <v>0</v>
      </c>
      <c r="AB105" s="94">
        <v>0</v>
      </c>
      <c r="AC105" s="94">
        <v>0</v>
      </c>
      <c r="AD105" s="94">
        <v>0</v>
      </c>
      <c r="AE105" s="94">
        <v>0</v>
      </c>
      <c r="AF105" s="94">
        <v>0</v>
      </c>
      <c r="AG105" s="94">
        <v>0</v>
      </c>
      <c r="AH105" s="94">
        <v>0</v>
      </c>
      <c r="AI105" s="94">
        <v>0</v>
      </c>
      <c r="AJ105" s="96" t="e">
        <f>AE105/N105</f>
        <v>#DIV/0!</v>
      </c>
      <c r="AK105" s="94">
        <v>0</v>
      </c>
      <c r="AL105" s="95">
        <v>0</v>
      </c>
      <c r="AM105" s="94">
        <v>0</v>
      </c>
      <c r="AN105" s="94">
        <v>302727.79</v>
      </c>
      <c r="AO105" s="93">
        <f>AE105/AN105</f>
        <v>0</v>
      </c>
      <c r="AP105" s="82"/>
    </row>
    <row r="106" spans="1:42" ht="25.5" outlineLevel="2">
      <c r="A106" s="99" t="s">
        <v>238</v>
      </c>
      <c r="B106" s="98" t="s">
        <v>223</v>
      </c>
      <c r="C106" s="98" t="s">
        <v>323</v>
      </c>
      <c r="D106" s="98" t="s">
        <v>224</v>
      </c>
      <c r="E106" s="98" t="s">
        <v>223</v>
      </c>
      <c r="F106" s="98" t="s">
        <v>237</v>
      </c>
      <c r="G106" s="98"/>
      <c r="H106" s="98"/>
      <c r="I106" s="98"/>
      <c r="J106" s="98"/>
      <c r="K106" s="98"/>
      <c r="L106" s="98"/>
      <c r="M106" s="97">
        <v>0</v>
      </c>
      <c r="N106" s="94">
        <v>3388841.35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0</v>
      </c>
      <c r="Y106" s="94">
        <v>0</v>
      </c>
      <c r="Z106" s="94">
        <v>0</v>
      </c>
      <c r="AA106" s="94">
        <v>0</v>
      </c>
      <c r="AB106" s="94">
        <v>0</v>
      </c>
      <c r="AC106" s="94">
        <v>0</v>
      </c>
      <c r="AD106" s="94">
        <v>0</v>
      </c>
      <c r="AE106" s="94">
        <v>435783.35</v>
      </c>
      <c r="AF106" s="94">
        <v>0</v>
      </c>
      <c r="AG106" s="94">
        <v>0</v>
      </c>
      <c r="AH106" s="94">
        <v>0</v>
      </c>
      <c r="AI106" s="94">
        <v>0</v>
      </c>
      <c r="AJ106" s="96">
        <f>AE106/N106</f>
        <v>0.12859361209104697</v>
      </c>
      <c r="AK106" s="94">
        <v>0</v>
      </c>
      <c r="AL106" s="95">
        <v>0</v>
      </c>
      <c r="AM106" s="94">
        <v>0</v>
      </c>
      <c r="AN106" s="94">
        <v>900000</v>
      </c>
      <c r="AO106" s="93">
        <f>AE106/AN106</f>
        <v>0.4842037222222222</v>
      </c>
      <c r="AP106" s="82"/>
    </row>
    <row r="107" spans="1:42" ht="25.5" hidden="1" outlineLevel="2">
      <c r="A107" s="99" t="s">
        <v>324</v>
      </c>
      <c r="B107" s="98"/>
      <c r="C107" s="98" t="s">
        <v>323</v>
      </c>
      <c r="D107" s="98" t="s">
        <v>224</v>
      </c>
      <c r="E107" s="98" t="s">
        <v>223</v>
      </c>
      <c r="F107" s="98">
        <v>340</v>
      </c>
      <c r="G107" s="98"/>
      <c r="H107" s="98"/>
      <c r="I107" s="98"/>
      <c r="J107" s="98"/>
      <c r="K107" s="98"/>
      <c r="L107" s="98"/>
      <c r="M107" s="97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6"/>
      <c r="AK107" s="94"/>
      <c r="AL107" s="95"/>
      <c r="AM107" s="94"/>
      <c r="AN107" s="94">
        <v>45390.61</v>
      </c>
      <c r="AO107" s="93">
        <f>AE107/AN107</f>
        <v>0</v>
      </c>
      <c r="AP107" s="82"/>
    </row>
    <row r="108" spans="1:42" ht="15" outlineLevel="1" collapsed="1">
      <c r="A108" s="104" t="s">
        <v>322</v>
      </c>
      <c r="B108" s="103" t="s">
        <v>223</v>
      </c>
      <c r="C108" s="103" t="s">
        <v>321</v>
      </c>
      <c r="D108" s="103" t="s">
        <v>224</v>
      </c>
      <c r="E108" s="103" t="s">
        <v>223</v>
      </c>
      <c r="F108" s="103" t="s">
        <v>223</v>
      </c>
      <c r="G108" s="103"/>
      <c r="H108" s="103"/>
      <c r="I108" s="103"/>
      <c r="J108" s="103"/>
      <c r="K108" s="103"/>
      <c r="L108" s="103"/>
      <c r="M108" s="102">
        <v>0</v>
      </c>
      <c r="N108" s="100">
        <f>N109</f>
        <v>4991708.65</v>
      </c>
      <c r="O108" s="100">
        <f>O109</f>
        <v>0</v>
      </c>
      <c r="P108" s="100">
        <f>P109</f>
        <v>0</v>
      </c>
      <c r="Q108" s="100">
        <f>Q109</f>
        <v>0</v>
      </c>
      <c r="R108" s="100">
        <f>R109</f>
        <v>0</v>
      </c>
      <c r="S108" s="100">
        <f>S109</f>
        <v>0</v>
      </c>
      <c r="T108" s="100">
        <f>T109</f>
        <v>0</v>
      </c>
      <c r="U108" s="100">
        <f>U109</f>
        <v>0</v>
      </c>
      <c r="V108" s="100">
        <f>V109</f>
        <v>0</v>
      </c>
      <c r="W108" s="100">
        <f>W109</f>
        <v>0</v>
      </c>
      <c r="X108" s="100">
        <f>X109</f>
        <v>0</v>
      </c>
      <c r="Y108" s="100">
        <f>Y109</f>
        <v>0</v>
      </c>
      <c r="Z108" s="100">
        <f>Z109</f>
        <v>0</v>
      </c>
      <c r="AA108" s="100">
        <f>AA109</f>
        <v>0</v>
      </c>
      <c r="AB108" s="100">
        <f>AB109</f>
        <v>0</v>
      </c>
      <c r="AC108" s="100">
        <f>AC109</f>
        <v>0</v>
      </c>
      <c r="AD108" s="100">
        <f>AD109</f>
        <v>0</v>
      </c>
      <c r="AE108" s="100">
        <f>AE109</f>
        <v>1904757.08</v>
      </c>
      <c r="AF108" s="100">
        <v>0</v>
      </c>
      <c r="AG108" s="100">
        <v>0</v>
      </c>
      <c r="AH108" s="100">
        <v>50157.73</v>
      </c>
      <c r="AI108" s="100">
        <v>-50157.73</v>
      </c>
      <c r="AJ108" s="89">
        <f>AE108/N108</f>
        <v>0.38158418560746726</v>
      </c>
      <c r="AK108" s="100">
        <v>0</v>
      </c>
      <c r="AL108" s="101">
        <v>0</v>
      </c>
      <c r="AM108" s="100">
        <v>0</v>
      </c>
      <c r="AN108" s="100">
        <f>AN109</f>
        <v>0</v>
      </c>
      <c r="AO108" s="93" t="e">
        <f>AE108/AN108</f>
        <v>#DIV/0!</v>
      </c>
      <c r="AP108" s="82"/>
    </row>
    <row r="109" spans="1:42" ht="38.25" outlineLevel="2">
      <c r="A109" s="99" t="s">
        <v>226</v>
      </c>
      <c r="B109" s="98" t="s">
        <v>223</v>
      </c>
      <c r="C109" s="98" t="s">
        <v>321</v>
      </c>
      <c r="D109" s="98" t="s">
        <v>224</v>
      </c>
      <c r="E109" s="98" t="s">
        <v>223</v>
      </c>
      <c r="F109" s="98" t="s">
        <v>222</v>
      </c>
      <c r="G109" s="98"/>
      <c r="H109" s="98"/>
      <c r="I109" s="98"/>
      <c r="J109" s="98"/>
      <c r="K109" s="98"/>
      <c r="L109" s="98"/>
      <c r="M109" s="97">
        <v>0</v>
      </c>
      <c r="N109" s="94">
        <v>4991708.65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  <c r="U109" s="94">
        <v>0</v>
      </c>
      <c r="V109" s="94">
        <v>0</v>
      </c>
      <c r="W109" s="94">
        <v>0</v>
      </c>
      <c r="X109" s="94">
        <v>0</v>
      </c>
      <c r="Y109" s="94">
        <v>0</v>
      </c>
      <c r="Z109" s="94">
        <v>0</v>
      </c>
      <c r="AA109" s="94">
        <v>0</v>
      </c>
      <c r="AB109" s="94">
        <v>0</v>
      </c>
      <c r="AC109" s="94">
        <v>0</v>
      </c>
      <c r="AD109" s="94">
        <v>0</v>
      </c>
      <c r="AE109" s="94">
        <v>1904757.08</v>
      </c>
      <c r="AF109" s="94">
        <v>0</v>
      </c>
      <c r="AG109" s="94">
        <v>0</v>
      </c>
      <c r="AH109" s="94">
        <v>50157.73</v>
      </c>
      <c r="AI109" s="94">
        <v>-50157.73</v>
      </c>
      <c r="AJ109" s="96">
        <f>AE109/N109</f>
        <v>0.38158418560746726</v>
      </c>
      <c r="AK109" s="94">
        <v>0</v>
      </c>
      <c r="AL109" s="95">
        <v>0</v>
      </c>
      <c r="AM109" s="94">
        <v>0</v>
      </c>
      <c r="AN109" s="94"/>
      <c r="AO109" s="93" t="e">
        <f>AE109/AN109</f>
        <v>#DIV/0!</v>
      </c>
      <c r="AP109" s="82"/>
    </row>
    <row r="110" spans="1:42" ht="15">
      <c r="A110" s="104" t="s">
        <v>320</v>
      </c>
      <c r="B110" s="103" t="s">
        <v>223</v>
      </c>
      <c r="C110" s="103" t="s">
        <v>319</v>
      </c>
      <c r="D110" s="103" t="s">
        <v>224</v>
      </c>
      <c r="E110" s="103" t="s">
        <v>223</v>
      </c>
      <c r="F110" s="103" t="s">
        <v>223</v>
      </c>
      <c r="G110" s="103"/>
      <c r="H110" s="103"/>
      <c r="I110" s="103"/>
      <c r="J110" s="103"/>
      <c r="K110" s="103"/>
      <c r="L110" s="103"/>
      <c r="M110" s="102">
        <v>0</v>
      </c>
      <c r="N110" s="100">
        <f>N111+N115+N119+N121+N123+N131</f>
        <v>178907654.26</v>
      </c>
      <c r="O110" s="100">
        <f>O111+O115+O119+O121+O123+O131</f>
        <v>0</v>
      </c>
      <c r="P110" s="100">
        <f>P111+P115+P119+P121+P123+P131</f>
        <v>0</v>
      </c>
      <c r="Q110" s="100">
        <f>Q111+Q115+Q119+Q121+Q123+Q131</f>
        <v>0</v>
      </c>
      <c r="R110" s="100">
        <f>R111+R115+R119+R121+R123+R131</f>
        <v>0</v>
      </c>
      <c r="S110" s="100">
        <f>S111+S115+S119+S121+S123+S131</f>
        <v>0</v>
      </c>
      <c r="T110" s="100">
        <f>T111+T115+T119+T121+T123+T131</f>
        <v>0</v>
      </c>
      <c r="U110" s="100">
        <f>U111+U115+U119+U121+U123+U131</f>
        <v>0</v>
      </c>
      <c r="V110" s="100">
        <f>V111+V115+V119+V121+V123+V131</f>
        <v>0</v>
      </c>
      <c r="W110" s="100">
        <f>W111+W115+W119+W121+W123+W131</f>
        <v>0</v>
      </c>
      <c r="X110" s="100">
        <f>X111+X115+X119+X121+X123+X131</f>
        <v>0</v>
      </c>
      <c r="Y110" s="100">
        <f>Y111+Y115+Y119+Y121+Y123+Y131</f>
        <v>0</v>
      </c>
      <c r="Z110" s="100">
        <f>Z111+Z115+Z119+Z121+Z123+Z131</f>
        <v>0</v>
      </c>
      <c r="AA110" s="100">
        <f>AA111+AA115+AA119+AA121+AA123+AA131</f>
        <v>0</v>
      </c>
      <c r="AB110" s="100">
        <f>AB111+AB115+AB119+AB121+AB123+AB131</f>
        <v>0</v>
      </c>
      <c r="AC110" s="100">
        <f>AC111+AC115+AC119+AC121+AC123+AC131</f>
        <v>0</v>
      </c>
      <c r="AD110" s="100">
        <f>AD111+AD115+AD119+AD121+AD123+AD131</f>
        <v>0</v>
      </c>
      <c r="AE110" s="100">
        <f>AE111+AE115+AE119+AE121+AE123+AE131</f>
        <v>125012678.59</v>
      </c>
      <c r="AF110" s="100">
        <v>0</v>
      </c>
      <c r="AG110" s="100">
        <v>0</v>
      </c>
      <c r="AH110" s="100">
        <v>93083677.6</v>
      </c>
      <c r="AI110" s="100">
        <v>-93083677.6</v>
      </c>
      <c r="AJ110" s="89">
        <f>AE110/N110</f>
        <v>0.6987553389321377</v>
      </c>
      <c r="AK110" s="100">
        <v>0</v>
      </c>
      <c r="AL110" s="101">
        <v>0</v>
      </c>
      <c r="AM110" s="100">
        <v>0</v>
      </c>
      <c r="AN110" s="100">
        <f>AN111+AN115+AN119+AN121+AN123+AN131</f>
        <v>118847887.78</v>
      </c>
      <c r="AO110" s="93">
        <f>AE110/AN110</f>
        <v>1.0518712694449537</v>
      </c>
      <c r="AP110" s="82"/>
    </row>
    <row r="111" spans="1:42" ht="15" outlineLevel="1">
      <c r="A111" s="104" t="s">
        <v>318</v>
      </c>
      <c r="B111" s="103" t="s">
        <v>223</v>
      </c>
      <c r="C111" s="103" t="s">
        <v>317</v>
      </c>
      <c r="D111" s="103" t="s">
        <v>224</v>
      </c>
      <c r="E111" s="103" t="s">
        <v>223</v>
      </c>
      <c r="F111" s="103" t="s">
        <v>223</v>
      </c>
      <c r="G111" s="103"/>
      <c r="H111" s="103"/>
      <c r="I111" s="103"/>
      <c r="J111" s="103"/>
      <c r="K111" s="103"/>
      <c r="L111" s="103"/>
      <c r="M111" s="102">
        <v>0</v>
      </c>
      <c r="N111" s="100">
        <f>N112+N113+N114</f>
        <v>35949873.64</v>
      </c>
      <c r="O111" s="100">
        <f>O112+O113+O114</f>
        <v>0</v>
      </c>
      <c r="P111" s="100">
        <f>P112+P113+P114</f>
        <v>0</v>
      </c>
      <c r="Q111" s="100">
        <f>Q112+Q113+Q114</f>
        <v>0</v>
      </c>
      <c r="R111" s="100">
        <f>R112+R113+R114</f>
        <v>0</v>
      </c>
      <c r="S111" s="100">
        <f>S112+S113+S114</f>
        <v>0</v>
      </c>
      <c r="T111" s="100">
        <f>T112+T113+T114</f>
        <v>0</v>
      </c>
      <c r="U111" s="100">
        <f>U112+U113+U114</f>
        <v>0</v>
      </c>
      <c r="V111" s="100">
        <f>V112+V113+V114</f>
        <v>0</v>
      </c>
      <c r="W111" s="100">
        <f>W112+W113+W114</f>
        <v>0</v>
      </c>
      <c r="X111" s="100">
        <f>X112+X113+X114</f>
        <v>0</v>
      </c>
      <c r="Y111" s="100">
        <f>Y112+Y113+Y114</f>
        <v>0</v>
      </c>
      <c r="Z111" s="100">
        <f>Z112+Z113+Z114</f>
        <v>0</v>
      </c>
      <c r="AA111" s="100">
        <f>AA112+AA113+AA114</f>
        <v>0</v>
      </c>
      <c r="AB111" s="100">
        <f>AB112+AB113+AB114</f>
        <v>0</v>
      </c>
      <c r="AC111" s="100">
        <f>AC112+AC113+AC114</f>
        <v>0</v>
      </c>
      <c r="AD111" s="100">
        <f>AD112+AD113+AD114</f>
        <v>0</v>
      </c>
      <c r="AE111" s="100">
        <f>AE112+AE113+AE114</f>
        <v>25134300</v>
      </c>
      <c r="AF111" s="100">
        <v>0</v>
      </c>
      <c r="AG111" s="100">
        <v>0</v>
      </c>
      <c r="AH111" s="100">
        <v>17684100</v>
      </c>
      <c r="AI111" s="100">
        <v>-17684100</v>
      </c>
      <c r="AJ111" s="89">
        <f>AE111/N111</f>
        <v>0.699148493585637</v>
      </c>
      <c r="AK111" s="100">
        <v>0</v>
      </c>
      <c r="AL111" s="101">
        <v>0</v>
      </c>
      <c r="AM111" s="100">
        <v>0</v>
      </c>
      <c r="AN111" s="100">
        <f>AN112+AN113+AN114</f>
        <v>23413100.16</v>
      </c>
      <c r="AO111" s="93">
        <f>AE111/AN111</f>
        <v>1.0735143927219248</v>
      </c>
      <c r="AP111" s="82"/>
    </row>
    <row r="112" spans="1:42" ht="25.5" hidden="1" outlineLevel="2">
      <c r="A112" s="99" t="s">
        <v>302</v>
      </c>
      <c r="B112" s="98" t="s">
        <v>223</v>
      </c>
      <c r="C112" s="98" t="s">
        <v>317</v>
      </c>
      <c r="D112" s="98" t="s">
        <v>224</v>
      </c>
      <c r="E112" s="98" t="s">
        <v>223</v>
      </c>
      <c r="F112" s="98" t="s">
        <v>301</v>
      </c>
      <c r="G112" s="98"/>
      <c r="H112" s="98"/>
      <c r="I112" s="98"/>
      <c r="J112" s="98"/>
      <c r="K112" s="98"/>
      <c r="L112" s="98"/>
      <c r="M112" s="97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94">
        <v>0</v>
      </c>
      <c r="AA112" s="94">
        <v>0</v>
      </c>
      <c r="AB112" s="94">
        <v>0</v>
      </c>
      <c r="AC112" s="94">
        <v>0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>
        <v>0</v>
      </c>
      <c r="AJ112" s="96" t="e">
        <f>AE112/N112</f>
        <v>#DIV/0!</v>
      </c>
      <c r="AK112" s="94">
        <v>0</v>
      </c>
      <c r="AL112" s="95">
        <v>0</v>
      </c>
      <c r="AM112" s="94">
        <v>0</v>
      </c>
      <c r="AN112" s="94"/>
      <c r="AO112" s="93" t="e">
        <f>AE112/AN112</f>
        <v>#DIV/0!</v>
      </c>
      <c r="AP112" s="82"/>
    </row>
    <row r="113" spans="1:42" ht="38.25" outlineLevel="2">
      <c r="A113" s="99" t="s">
        <v>283</v>
      </c>
      <c r="B113" s="98" t="s">
        <v>223</v>
      </c>
      <c r="C113" s="98" t="s">
        <v>317</v>
      </c>
      <c r="D113" s="98" t="s">
        <v>224</v>
      </c>
      <c r="E113" s="98" t="s">
        <v>223</v>
      </c>
      <c r="F113" s="98" t="s">
        <v>282</v>
      </c>
      <c r="G113" s="98"/>
      <c r="H113" s="98"/>
      <c r="I113" s="98"/>
      <c r="J113" s="98"/>
      <c r="K113" s="98"/>
      <c r="L113" s="98"/>
      <c r="M113" s="97">
        <v>0</v>
      </c>
      <c r="N113" s="94">
        <v>35949873.64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  <c r="U113" s="94">
        <v>0</v>
      </c>
      <c r="V113" s="94">
        <v>0</v>
      </c>
      <c r="W113" s="94">
        <v>0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  <c r="AC113" s="94">
        <v>0</v>
      </c>
      <c r="AD113" s="94">
        <v>0</v>
      </c>
      <c r="AE113" s="94">
        <v>25134300</v>
      </c>
      <c r="AF113" s="94">
        <v>0</v>
      </c>
      <c r="AG113" s="94">
        <v>0</v>
      </c>
      <c r="AH113" s="94">
        <v>17684100</v>
      </c>
      <c r="AI113" s="94">
        <v>-17684100</v>
      </c>
      <c r="AJ113" s="96">
        <f>AE113/N113</f>
        <v>0.699148493585637</v>
      </c>
      <c r="AK113" s="94">
        <v>0</v>
      </c>
      <c r="AL113" s="95">
        <v>0</v>
      </c>
      <c r="AM113" s="94">
        <v>0</v>
      </c>
      <c r="AN113" s="94">
        <v>23413100.16</v>
      </c>
      <c r="AO113" s="93">
        <f>AE113/AN113</f>
        <v>1.0735143927219248</v>
      </c>
      <c r="AP113" s="82"/>
    </row>
    <row r="114" spans="1:42" ht="25.5" hidden="1" outlineLevel="2">
      <c r="A114" s="99" t="s">
        <v>238</v>
      </c>
      <c r="B114" s="98" t="s">
        <v>223</v>
      </c>
      <c r="C114" s="98" t="s">
        <v>317</v>
      </c>
      <c r="D114" s="98" t="s">
        <v>224</v>
      </c>
      <c r="E114" s="98" t="s">
        <v>223</v>
      </c>
      <c r="F114" s="98" t="s">
        <v>237</v>
      </c>
      <c r="G114" s="98"/>
      <c r="H114" s="98"/>
      <c r="I114" s="98"/>
      <c r="J114" s="98"/>
      <c r="K114" s="98"/>
      <c r="L114" s="98"/>
      <c r="M114" s="97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  <c r="U114" s="94">
        <v>0</v>
      </c>
      <c r="V114" s="94">
        <v>0</v>
      </c>
      <c r="W114" s="94">
        <v>0</v>
      </c>
      <c r="X114" s="94">
        <v>0</v>
      </c>
      <c r="Y114" s="94">
        <v>0</v>
      </c>
      <c r="Z114" s="94">
        <v>0</v>
      </c>
      <c r="AA114" s="94">
        <v>0</v>
      </c>
      <c r="AB114" s="94">
        <v>0</v>
      </c>
      <c r="AC114" s="94">
        <v>0</v>
      </c>
      <c r="AD114" s="94">
        <v>0</v>
      </c>
      <c r="AE114" s="94">
        <v>0</v>
      </c>
      <c r="AF114" s="94">
        <v>0</v>
      </c>
      <c r="AG114" s="94">
        <v>0</v>
      </c>
      <c r="AH114" s="94">
        <v>0</v>
      </c>
      <c r="AI114" s="94">
        <v>0</v>
      </c>
      <c r="AJ114" s="96" t="e">
        <f>AE114/N114</f>
        <v>#DIV/0!</v>
      </c>
      <c r="AK114" s="94">
        <v>0</v>
      </c>
      <c r="AL114" s="95">
        <v>0</v>
      </c>
      <c r="AM114" s="94">
        <v>0</v>
      </c>
      <c r="AN114" s="94"/>
      <c r="AO114" s="93" t="e">
        <f>AE114/AN114</f>
        <v>#DIV/0!</v>
      </c>
      <c r="AP114" s="82"/>
    </row>
    <row r="115" spans="1:42" ht="15" outlineLevel="1" collapsed="1">
      <c r="A115" s="104" t="s">
        <v>316</v>
      </c>
      <c r="B115" s="103" t="s">
        <v>223</v>
      </c>
      <c r="C115" s="103" t="s">
        <v>315</v>
      </c>
      <c r="D115" s="103" t="s">
        <v>224</v>
      </c>
      <c r="E115" s="103" t="s">
        <v>223</v>
      </c>
      <c r="F115" s="103" t="s">
        <v>223</v>
      </c>
      <c r="G115" s="103"/>
      <c r="H115" s="103"/>
      <c r="I115" s="103"/>
      <c r="J115" s="103"/>
      <c r="K115" s="103"/>
      <c r="L115" s="103"/>
      <c r="M115" s="102">
        <v>0</v>
      </c>
      <c r="N115" s="100">
        <f>N116+N117+N118</f>
        <v>127462746.77</v>
      </c>
      <c r="O115" s="100">
        <f>O116+O117+O118</f>
        <v>0</v>
      </c>
      <c r="P115" s="100">
        <f>P116+P117+P118</f>
        <v>0</v>
      </c>
      <c r="Q115" s="100">
        <f>Q116+Q117+Q118</f>
        <v>0</v>
      </c>
      <c r="R115" s="100">
        <f>R116+R117+R118</f>
        <v>0</v>
      </c>
      <c r="S115" s="100">
        <f>S116+S117+S118</f>
        <v>0</v>
      </c>
      <c r="T115" s="100">
        <f>T116+T117+T118</f>
        <v>0</v>
      </c>
      <c r="U115" s="100">
        <f>U116+U117+U118</f>
        <v>0</v>
      </c>
      <c r="V115" s="100">
        <f>V116+V117+V118</f>
        <v>0</v>
      </c>
      <c r="W115" s="100">
        <f>W116+W117+W118</f>
        <v>0</v>
      </c>
      <c r="X115" s="100">
        <f>X116+X117+X118</f>
        <v>0</v>
      </c>
      <c r="Y115" s="100">
        <f>Y116+Y117+Y118</f>
        <v>0</v>
      </c>
      <c r="Z115" s="100">
        <f>Z116+Z117+Z118</f>
        <v>0</v>
      </c>
      <c r="AA115" s="100">
        <f>AA116+AA117+AA118</f>
        <v>0</v>
      </c>
      <c r="AB115" s="100">
        <f>AB116+AB117+AB118</f>
        <v>0</v>
      </c>
      <c r="AC115" s="100">
        <f>AC116+AC117+AC118</f>
        <v>0</v>
      </c>
      <c r="AD115" s="100">
        <f>AD116+AD117+AD118</f>
        <v>0</v>
      </c>
      <c r="AE115" s="100">
        <f>AE116+AE117+AE118</f>
        <v>90099473.47</v>
      </c>
      <c r="AF115" s="100">
        <v>0</v>
      </c>
      <c r="AG115" s="100">
        <v>0</v>
      </c>
      <c r="AH115" s="100">
        <v>68283148.75</v>
      </c>
      <c r="AI115" s="100">
        <v>-68283148.75</v>
      </c>
      <c r="AJ115" s="89">
        <f>AE115/N115</f>
        <v>0.7068690715772812</v>
      </c>
      <c r="AK115" s="100">
        <v>0</v>
      </c>
      <c r="AL115" s="101">
        <v>0</v>
      </c>
      <c r="AM115" s="100">
        <v>0</v>
      </c>
      <c r="AN115" s="100">
        <f>AN116+AN117+AN118</f>
        <v>85269733.87</v>
      </c>
      <c r="AO115" s="93">
        <f>AE115/AN115</f>
        <v>1.056640725622098</v>
      </c>
      <c r="AP115" s="82"/>
    </row>
    <row r="116" spans="1:42" ht="15" outlineLevel="2">
      <c r="A116" s="99" t="s">
        <v>286</v>
      </c>
      <c r="B116" s="98" t="s">
        <v>223</v>
      </c>
      <c r="C116" s="98" t="s">
        <v>315</v>
      </c>
      <c r="D116" s="98" t="s">
        <v>224</v>
      </c>
      <c r="E116" s="98" t="s">
        <v>223</v>
      </c>
      <c r="F116" s="98" t="s">
        <v>285</v>
      </c>
      <c r="G116" s="98"/>
      <c r="H116" s="98"/>
      <c r="I116" s="98"/>
      <c r="J116" s="98"/>
      <c r="K116" s="98"/>
      <c r="L116" s="98"/>
      <c r="M116" s="97">
        <v>0</v>
      </c>
      <c r="N116" s="94">
        <v>73205.75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  <c r="AC116" s="94">
        <v>0</v>
      </c>
      <c r="AD116" s="94">
        <v>0</v>
      </c>
      <c r="AE116" s="94">
        <v>73205.75</v>
      </c>
      <c r="AF116" s="94">
        <v>0</v>
      </c>
      <c r="AG116" s="94">
        <v>0</v>
      </c>
      <c r="AH116" s="94">
        <v>73205.75</v>
      </c>
      <c r="AI116" s="94">
        <v>-73205.75</v>
      </c>
      <c r="AJ116" s="96">
        <f>AE116/N116</f>
        <v>1</v>
      </c>
      <c r="AK116" s="94">
        <v>0</v>
      </c>
      <c r="AL116" s="95">
        <v>0</v>
      </c>
      <c r="AM116" s="94">
        <v>0</v>
      </c>
      <c r="AN116" s="94"/>
      <c r="AO116" s="93" t="e">
        <f>AE116/AN116</f>
        <v>#DIV/0!</v>
      </c>
      <c r="AP116" s="82"/>
    </row>
    <row r="117" spans="1:42" ht="38.25" outlineLevel="2">
      <c r="A117" s="99" t="s">
        <v>283</v>
      </c>
      <c r="B117" s="98" t="s">
        <v>223</v>
      </c>
      <c r="C117" s="98" t="s">
        <v>315</v>
      </c>
      <c r="D117" s="98" t="s">
        <v>224</v>
      </c>
      <c r="E117" s="98" t="s">
        <v>223</v>
      </c>
      <c r="F117" s="98" t="s">
        <v>282</v>
      </c>
      <c r="G117" s="98"/>
      <c r="H117" s="98"/>
      <c r="I117" s="98"/>
      <c r="J117" s="98"/>
      <c r="K117" s="98"/>
      <c r="L117" s="98"/>
      <c r="M117" s="97">
        <v>0</v>
      </c>
      <c r="N117" s="94">
        <v>127389541.02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4">
        <v>0</v>
      </c>
      <c r="V117" s="94">
        <v>0</v>
      </c>
      <c r="W117" s="94">
        <v>0</v>
      </c>
      <c r="X117" s="94">
        <v>0</v>
      </c>
      <c r="Y117" s="94">
        <v>0</v>
      </c>
      <c r="Z117" s="94">
        <v>0</v>
      </c>
      <c r="AA117" s="94">
        <v>0</v>
      </c>
      <c r="AB117" s="94">
        <v>0</v>
      </c>
      <c r="AC117" s="94">
        <v>0</v>
      </c>
      <c r="AD117" s="94">
        <v>0</v>
      </c>
      <c r="AE117" s="94">
        <v>90026267.72</v>
      </c>
      <c r="AF117" s="94">
        <v>0</v>
      </c>
      <c r="AG117" s="94">
        <v>0</v>
      </c>
      <c r="AH117" s="94">
        <v>68209943</v>
      </c>
      <c r="AI117" s="94">
        <v>-68209943</v>
      </c>
      <c r="AJ117" s="96">
        <f>AE117/N117</f>
        <v>0.7067006207822508</v>
      </c>
      <c r="AK117" s="94">
        <v>0</v>
      </c>
      <c r="AL117" s="95">
        <v>0</v>
      </c>
      <c r="AM117" s="94">
        <v>0</v>
      </c>
      <c r="AN117" s="94">
        <v>85269733.87</v>
      </c>
      <c r="AO117" s="93">
        <f>AE117/AN117</f>
        <v>1.055782205879189</v>
      </c>
      <c r="AP117" s="82"/>
    </row>
    <row r="118" spans="1:42" ht="25.5" hidden="1" outlineLevel="2">
      <c r="A118" s="99" t="s">
        <v>238</v>
      </c>
      <c r="B118" s="98" t="s">
        <v>223</v>
      </c>
      <c r="C118" s="98" t="s">
        <v>315</v>
      </c>
      <c r="D118" s="98" t="s">
        <v>224</v>
      </c>
      <c r="E118" s="98" t="s">
        <v>223</v>
      </c>
      <c r="F118" s="98" t="s">
        <v>237</v>
      </c>
      <c r="G118" s="98"/>
      <c r="H118" s="98"/>
      <c r="I118" s="98"/>
      <c r="J118" s="98"/>
      <c r="K118" s="98"/>
      <c r="L118" s="98"/>
      <c r="M118" s="97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  <c r="U118" s="94">
        <v>0</v>
      </c>
      <c r="V118" s="94">
        <v>0</v>
      </c>
      <c r="W118" s="94">
        <v>0</v>
      </c>
      <c r="X118" s="94">
        <v>0</v>
      </c>
      <c r="Y118" s="94">
        <v>0</v>
      </c>
      <c r="Z118" s="94">
        <v>0</v>
      </c>
      <c r="AA118" s="94">
        <v>0</v>
      </c>
      <c r="AB118" s="94">
        <v>0</v>
      </c>
      <c r="AC118" s="94">
        <v>0</v>
      </c>
      <c r="AD118" s="94">
        <v>0</v>
      </c>
      <c r="AE118" s="94">
        <v>0</v>
      </c>
      <c r="AF118" s="94">
        <v>0</v>
      </c>
      <c r="AG118" s="94">
        <v>0</v>
      </c>
      <c r="AH118" s="94">
        <v>0</v>
      </c>
      <c r="AI118" s="94">
        <v>0</v>
      </c>
      <c r="AJ118" s="96" t="e">
        <f>AE118/N118</f>
        <v>#DIV/0!</v>
      </c>
      <c r="AK118" s="94">
        <v>0</v>
      </c>
      <c r="AL118" s="95">
        <v>0</v>
      </c>
      <c r="AM118" s="94">
        <v>0</v>
      </c>
      <c r="AN118" s="94"/>
      <c r="AO118" s="93" t="e">
        <f>AE118/AN118</f>
        <v>#DIV/0!</v>
      </c>
      <c r="AP118" s="82"/>
    </row>
    <row r="119" spans="1:42" ht="25.5" outlineLevel="1" collapsed="1">
      <c r="A119" s="104" t="s">
        <v>314</v>
      </c>
      <c r="B119" s="103" t="s">
        <v>223</v>
      </c>
      <c r="C119" s="103" t="s">
        <v>313</v>
      </c>
      <c r="D119" s="103" t="s">
        <v>224</v>
      </c>
      <c r="E119" s="103" t="s">
        <v>223</v>
      </c>
      <c r="F119" s="103" t="s">
        <v>223</v>
      </c>
      <c r="G119" s="103"/>
      <c r="H119" s="103"/>
      <c r="I119" s="103"/>
      <c r="J119" s="103"/>
      <c r="K119" s="103"/>
      <c r="L119" s="103"/>
      <c r="M119" s="102">
        <v>0</v>
      </c>
      <c r="N119" s="100">
        <f>N120</f>
        <v>10638923.85</v>
      </c>
      <c r="O119" s="100">
        <f>O120</f>
        <v>0</v>
      </c>
      <c r="P119" s="100">
        <f>P120</f>
        <v>0</v>
      </c>
      <c r="Q119" s="100">
        <f>Q120</f>
        <v>0</v>
      </c>
      <c r="R119" s="100">
        <f>R120</f>
        <v>0</v>
      </c>
      <c r="S119" s="100">
        <f>S120</f>
        <v>0</v>
      </c>
      <c r="T119" s="100">
        <f>T120</f>
        <v>0</v>
      </c>
      <c r="U119" s="100">
        <f>U120</f>
        <v>0</v>
      </c>
      <c r="V119" s="100">
        <f>V120</f>
        <v>0</v>
      </c>
      <c r="W119" s="100">
        <f>W120</f>
        <v>0</v>
      </c>
      <c r="X119" s="100">
        <f>X120</f>
        <v>0</v>
      </c>
      <c r="Y119" s="100">
        <f>Y120</f>
        <v>0</v>
      </c>
      <c r="Z119" s="100">
        <f>Z120</f>
        <v>0</v>
      </c>
      <c r="AA119" s="100">
        <f>AA120</f>
        <v>0</v>
      </c>
      <c r="AB119" s="100">
        <f>AB120</f>
        <v>0</v>
      </c>
      <c r="AC119" s="100">
        <f>AC120</f>
        <v>0</v>
      </c>
      <c r="AD119" s="100">
        <f>AD120</f>
        <v>0</v>
      </c>
      <c r="AE119" s="100">
        <f>AE120</f>
        <v>6167309.76</v>
      </c>
      <c r="AF119" s="100">
        <v>0</v>
      </c>
      <c r="AG119" s="100">
        <v>0</v>
      </c>
      <c r="AH119" s="100">
        <v>4624200</v>
      </c>
      <c r="AI119" s="100">
        <v>-4624200</v>
      </c>
      <c r="AJ119" s="89">
        <f>AE119/N119</f>
        <v>0.5796930072020395</v>
      </c>
      <c r="AK119" s="100">
        <v>0</v>
      </c>
      <c r="AL119" s="101">
        <v>0</v>
      </c>
      <c r="AM119" s="100">
        <v>0</v>
      </c>
      <c r="AN119" s="100">
        <f>AN120</f>
        <v>5887382</v>
      </c>
      <c r="AO119" s="93">
        <f>AE119/AN119</f>
        <v>1.0475470693085653</v>
      </c>
      <c r="AP119" s="82"/>
    </row>
    <row r="120" spans="1:42" ht="38.25" outlineLevel="2">
      <c r="A120" s="99" t="s">
        <v>283</v>
      </c>
      <c r="B120" s="98" t="s">
        <v>223</v>
      </c>
      <c r="C120" s="98" t="s">
        <v>313</v>
      </c>
      <c r="D120" s="98" t="s">
        <v>224</v>
      </c>
      <c r="E120" s="98" t="s">
        <v>223</v>
      </c>
      <c r="F120" s="98" t="s">
        <v>282</v>
      </c>
      <c r="G120" s="98"/>
      <c r="H120" s="98"/>
      <c r="I120" s="98"/>
      <c r="J120" s="98"/>
      <c r="K120" s="98"/>
      <c r="L120" s="98"/>
      <c r="M120" s="97">
        <v>0</v>
      </c>
      <c r="N120" s="94">
        <v>10638923.85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  <c r="U120" s="94">
        <v>0</v>
      </c>
      <c r="V120" s="94">
        <v>0</v>
      </c>
      <c r="W120" s="94">
        <v>0</v>
      </c>
      <c r="X120" s="94">
        <v>0</v>
      </c>
      <c r="Y120" s="94">
        <v>0</v>
      </c>
      <c r="Z120" s="94">
        <v>0</v>
      </c>
      <c r="AA120" s="94">
        <v>0</v>
      </c>
      <c r="AB120" s="94">
        <v>0</v>
      </c>
      <c r="AC120" s="94">
        <v>0</v>
      </c>
      <c r="AD120" s="94">
        <v>0</v>
      </c>
      <c r="AE120" s="94">
        <v>6167309.76</v>
      </c>
      <c r="AF120" s="94">
        <v>0</v>
      </c>
      <c r="AG120" s="94">
        <v>0</v>
      </c>
      <c r="AH120" s="94">
        <v>4624200</v>
      </c>
      <c r="AI120" s="94">
        <v>-4624200</v>
      </c>
      <c r="AJ120" s="96">
        <f>AE120/N120</f>
        <v>0.5796930072020395</v>
      </c>
      <c r="AK120" s="94">
        <v>0</v>
      </c>
      <c r="AL120" s="95">
        <v>0</v>
      </c>
      <c r="AM120" s="94">
        <v>0</v>
      </c>
      <c r="AN120" s="94">
        <v>5887382</v>
      </c>
      <c r="AO120" s="93">
        <f>AE120/AN120</f>
        <v>1.0475470693085653</v>
      </c>
      <c r="AP120" s="82"/>
    </row>
    <row r="121" spans="1:42" ht="38.25" hidden="1" outlineLevel="1">
      <c r="A121" s="104" t="s">
        <v>312</v>
      </c>
      <c r="B121" s="103" t="s">
        <v>223</v>
      </c>
      <c r="C121" s="103" t="s">
        <v>311</v>
      </c>
      <c r="D121" s="103" t="s">
        <v>224</v>
      </c>
      <c r="E121" s="103" t="s">
        <v>223</v>
      </c>
      <c r="F121" s="103" t="s">
        <v>223</v>
      </c>
      <c r="G121" s="103"/>
      <c r="H121" s="103"/>
      <c r="I121" s="103"/>
      <c r="J121" s="103"/>
      <c r="K121" s="103"/>
      <c r="L121" s="103"/>
      <c r="M121" s="102">
        <v>0</v>
      </c>
      <c r="N121" s="100">
        <f>N122</f>
        <v>0</v>
      </c>
      <c r="O121" s="100">
        <f>O122</f>
        <v>0</v>
      </c>
      <c r="P121" s="100">
        <f>P122</f>
        <v>0</v>
      </c>
      <c r="Q121" s="100">
        <f>Q122</f>
        <v>0</v>
      </c>
      <c r="R121" s="100">
        <f>R122</f>
        <v>0</v>
      </c>
      <c r="S121" s="100">
        <f>S122</f>
        <v>0</v>
      </c>
      <c r="T121" s="100">
        <f>T122</f>
        <v>0</v>
      </c>
      <c r="U121" s="100">
        <f>U122</f>
        <v>0</v>
      </c>
      <c r="V121" s="100">
        <f>V122</f>
        <v>0</v>
      </c>
      <c r="W121" s="100">
        <f>W122</f>
        <v>0</v>
      </c>
      <c r="X121" s="100">
        <f>X122</f>
        <v>0</v>
      </c>
      <c r="Y121" s="100">
        <f>Y122</f>
        <v>0</v>
      </c>
      <c r="Z121" s="100">
        <f>Z122</f>
        <v>0</v>
      </c>
      <c r="AA121" s="100">
        <f>AA122</f>
        <v>0</v>
      </c>
      <c r="AB121" s="100">
        <f>AB122</f>
        <v>0</v>
      </c>
      <c r="AC121" s="100">
        <f>AC122</f>
        <v>0</v>
      </c>
      <c r="AD121" s="100">
        <f>AD122</f>
        <v>0</v>
      </c>
      <c r="AE121" s="100">
        <f>AE122</f>
        <v>0</v>
      </c>
      <c r="AF121" s="100">
        <v>0</v>
      </c>
      <c r="AG121" s="100">
        <v>0</v>
      </c>
      <c r="AH121" s="100">
        <v>0</v>
      </c>
      <c r="AI121" s="100">
        <v>0</v>
      </c>
      <c r="AJ121" s="89" t="e">
        <f>AE121/N121</f>
        <v>#DIV/0!</v>
      </c>
      <c r="AK121" s="100">
        <v>0</v>
      </c>
      <c r="AL121" s="101">
        <v>0</v>
      </c>
      <c r="AM121" s="100">
        <v>0</v>
      </c>
      <c r="AN121" s="100">
        <f>AN122</f>
        <v>12400</v>
      </c>
      <c r="AO121" s="93">
        <f>AE121/AN121</f>
        <v>0</v>
      </c>
      <c r="AP121" s="82"/>
    </row>
    <row r="122" spans="1:42" ht="15" hidden="1" outlineLevel="2">
      <c r="A122" s="99" t="s">
        <v>284</v>
      </c>
      <c r="B122" s="98" t="s">
        <v>223</v>
      </c>
      <c r="C122" s="98" t="s">
        <v>311</v>
      </c>
      <c r="D122" s="98" t="s">
        <v>224</v>
      </c>
      <c r="E122" s="98" t="s">
        <v>223</v>
      </c>
      <c r="F122" s="98" t="s">
        <v>243</v>
      </c>
      <c r="G122" s="98"/>
      <c r="H122" s="98"/>
      <c r="I122" s="98"/>
      <c r="J122" s="98"/>
      <c r="K122" s="98"/>
      <c r="L122" s="98"/>
      <c r="M122" s="97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  <c r="U122" s="94">
        <v>0</v>
      </c>
      <c r="V122" s="94">
        <v>0</v>
      </c>
      <c r="W122" s="94">
        <v>0</v>
      </c>
      <c r="X122" s="94">
        <v>0</v>
      </c>
      <c r="Y122" s="94">
        <v>0</v>
      </c>
      <c r="Z122" s="94">
        <v>0</v>
      </c>
      <c r="AA122" s="94">
        <v>0</v>
      </c>
      <c r="AB122" s="94">
        <v>0</v>
      </c>
      <c r="AC122" s="94">
        <v>0</v>
      </c>
      <c r="AD122" s="94">
        <v>0</v>
      </c>
      <c r="AE122" s="94">
        <v>0</v>
      </c>
      <c r="AF122" s="94">
        <v>0</v>
      </c>
      <c r="AG122" s="94">
        <v>0</v>
      </c>
      <c r="AH122" s="94">
        <v>0</v>
      </c>
      <c r="AI122" s="94">
        <v>0</v>
      </c>
      <c r="AJ122" s="96" t="e">
        <f>AE122/N122</f>
        <v>#DIV/0!</v>
      </c>
      <c r="AK122" s="94">
        <v>0</v>
      </c>
      <c r="AL122" s="95">
        <v>0</v>
      </c>
      <c r="AM122" s="94">
        <v>0</v>
      </c>
      <c r="AN122" s="94">
        <v>12400</v>
      </c>
      <c r="AO122" s="93">
        <f>AE122/AN122</f>
        <v>0</v>
      </c>
      <c r="AP122" s="82"/>
    </row>
    <row r="123" spans="1:42" ht="15" outlineLevel="1" collapsed="1">
      <c r="A123" s="104" t="s">
        <v>310</v>
      </c>
      <c r="B123" s="103" t="s">
        <v>223</v>
      </c>
      <c r="C123" s="103" t="s">
        <v>308</v>
      </c>
      <c r="D123" s="103" t="s">
        <v>224</v>
      </c>
      <c r="E123" s="103" t="s">
        <v>223</v>
      </c>
      <c r="F123" s="103" t="s">
        <v>223</v>
      </c>
      <c r="G123" s="103"/>
      <c r="H123" s="103"/>
      <c r="I123" s="103"/>
      <c r="J123" s="103"/>
      <c r="K123" s="103"/>
      <c r="L123" s="103"/>
      <c r="M123" s="102">
        <v>0</v>
      </c>
      <c r="N123" s="100">
        <f>N124+N125+N126+N128+N129+N127+N130</f>
        <v>1382400</v>
      </c>
      <c r="O123" s="100">
        <f>O124+O125+O126+O128+O129+O127+O130</f>
        <v>0</v>
      </c>
      <c r="P123" s="100">
        <f>P124+P125+P126+P128+P129+P127+P130</f>
        <v>0</v>
      </c>
      <c r="Q123" s="100">
        <f>Q124+Q125+Q126+Q128+Q129+Q127+Q130</f>
        <v>0</v>
      </c>
      <c r="R123" s="100">
        <f>R124+R125+R126+R128+R129+R127+R130</f>
        <v>0</v>
      </c>
      <c r="S123" s="100">
        <f>S124+S125+S126+S128+S129+S127+S130</f>
        <v>0</v>
      </c>
      <c r="T123" s="100">
        <f>T124+T125+T126+T128+T129+T127+T130</f>
        <v>0</v>
      </c>
      <c r="U123" s="100">
        <f>U124+U125+U126+U128+U129+U127+U130</f>
        <v>0</v>
      </c>
      <c r="V123" s="100">
        <f>V124+V125+V126+V128+V129+V127+V130</f>
        <v>0</v>
      </c>
      <c r="W123" s="100">
        <f>W124+W125+W126+W128+W129+W127+W130</f>
        <v>0</v>
      </c>
      <c r="X123" s="100">
        <f>X124+X125+X126+X128+X129+X127+X130</f>
        <v>0</v>
      </c>
      <c r="Y123" s="100">
        <f>Y124+Y125+Y126+Y128+Y129+Y127+Y130</f>
        <v>0</v>
      </c>
      <c r="Z123" s="100">
        <f>Z124+Z125+Z126+Z128+Z129+Z127+Z130</f>
        <v>0</v>
      </c>
      <c r="AA123" s="100">
        <f>AA124+AA125+AA126+AA128+AA129+AA127+AA130</f>
        <v>0</v>
      </c>
      <c r="AB123" s="100">
        <f>AB124+AB125+AB126+AB128+AB129+AB127+AB130</f>
        <v>0</v>
      </c>
      <c r="AC123" s="100">
        <f>AC124+AC125+AC126+AC128+AC129+AC127+AC130</f>
        <v>0</v>
      </c>
      <c r="AD123" s="100">
        <f>AD124+AD125+AD126+AD128+AD129+AD127+AD130</f>
        <v>0</v>
      </c>
      <c r="AE123" s="100">
        <f>AE124+AE125+AE126+AE128+AE129+AE127+AE130</f>
        <v>1194744.96</v>
      </c>
      <c r="AF123" s="100">
        <f>AF124+AF125+AF126+AF128+AF129+AF127+AF130</f>
        <v>0</v>
      </c>
      <c r="AG123" s="100">
        <f>AG124+AG125+AG126+AG128+AG129+AG127+AG130</f>
        <v>0</v>
      </c>
      <c r="AH123" s="100">
        <f>AH124+AH125+AH126+AH128+AH129+AH127+AH130</f>
        <v>854202.96</v>
      </c>
      <c r="AI123" s="100">
        <f>AI124+AI125+AI126+AI128+AI129+AI127+AI130</f>
        <v>-854202.96</v>
      </c>
      <c r="AJ123" s="89">
        <f>AE123/N123</f>
        <v>0.8642541666666667</v>
      </c>
      <c r="AK123" s="100">
        <v>0</v>
      </c>
      <c r="AL123" s="101">
        <v>0</v>
      </c>
      <c r="AM123" s="100">
        <v>0</v>
      </c>
      <c r="AN123" s="100">
        <f>AN124+AN125+AN126+AN128</f>
        <v>1043710.24</v>
      </c>
      <c r="AO123" s="93">
        <f>AE123/AN123</f>
        <v>1.1447094358296226</v>
      </c>
      <c r="AP123" s="82"/>
    </row>
    <row r="124" spans="1:42" ht="15" outlineLevel="2">
      <c r="A124" s="99" t="s">
        <v>284</v>
      </c>
      <c r="B124" s="98" t="s">
        <v>223</v>
      </c>
      <c r="C124" s="98" t="s">
        <v>308</v>
      </c>
      <c r="D124" s="98" t="s">
        <v>224</v>
      </c>
      <c r="E124" s="98" t="s">
        <v>223</v>
      </c>
      <c r="F124" s="98" t="s">
        <v>243</v>
      </c>
      <c r="G124" s="98"/>
      <c r="H124" s="98"/>
      <c r="I124" s="98"/>
      <c r="J124" s="98"/>
      <c r="K124" s="98"/>
      <c r="L124" s="98"/>
      <c r="M124" s="97">
        <v>0</v>
      </c>
      <c r="N124" s="94">
        <v>22400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  <c r="U124" s="94">
        <v>0</v>
      </c>
      <c r="V124" s="94">
        <v>0</v>
      </c>
      <c r="W124" s="94">
        <v>0</v>
      </c>
      <c r="X124" s="94">
        <v>0</v>
      </c>
      <c r="Y124" s="94">
        <v>0</v>
      </c>
      <c r="Z124" s="94">
        <v>0</v>
      </c>
      <c r="AA124" s="94">
        <v>0</v>
      </c>
      <c r="AB124" s="94">
        <v>0</v>
      </c>
      <c r="AC124" s="94">
        <v>0</v>
      </c>
      <c r="AD124" s="94">
        <v>0</v>
      </c>
      <c r="AE124" s="94">
        <v>16288.76</v>
      </c>
      <c r="AF124" s="94">
        <v>0</v>
      </c>
      <c r="AG124" s="94">
        <v>0</v>
      </c>
      <c r="AH124" s="94">
        <v>16288.76</v>
      </c>
      <c r="AI124" s="94">
        <v>-16288.76</v>
      </c>
      <c r="AJ124" s="96">
        <f>AE124/N124</f>
        <v>0.7271767857142857</v>
      </c>
      <c r="AK124" s="94">
        <v>0</v>
      </c>
      <c r="AL124" s="95">
        <v>0</v>
      </c>
      <c r="AM124" s="94">
        <v>0</v>
      </c>
      <c r="AN124" s="94">
        <v>9750</v>
      </c>
      <c r="AO124" s="93">
        <f>AE124/AN124</f>
        <v>1.6706420512820512</v>
      </c>
      <c r="AP124" s="82"/>
    </row>
    <row r="125" spans="1:42" ht="38.25" outlineLevel="2">
      <c r="A125" s="99" t="s">
        <v>283</v>
      </c>
      <c r="B125" s="98" t="s">
        <v>223</v>
      </c>
      <c r="C125" s="98" t="s">
        <v>308</v>
      </c>
      <c r="D125" s="98" t="s">
        <v>224</v>
      </c>
      <c r="E125" s="98" t="s">
        <v>223</v>
      </c>
      <c r="F125" s="98" t="s">
        <v>282</v>
      </c>
      <c r="G125" s="98"/>
      <c r="H125" s="98"/>
      <c r="I125" s="98"/>
      <c r="J125" s="98"/>
      <c r="K125" s="98"/>
      <c r="L125" s="98"/>
      <c r="M125" s="97">
        <v>0</v>
      </c>
      <c r="N125" s="94">
        <v>750200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  <c r="U125" s="94">
        <v>0</v>
      </c>
      <c r="V125" s="94">
        <v>0</v>
      </c>
      <c r="W125" s="94">
        <v>0</v>
      </c>
      <c r="X125" s="94">
        <v>0</v>
      </c>
      <c r="Y125" s="94">
        <v>0</v>
      </c>
      <c r="Z125" s="94">
        <v>0</v>
      </c>
      <c r="AA125" s="94">
        <v>0</v>
      </c>
      <c r="AB125" s="94">
        <v>0</v>
      </c>
      <c r="AC125" s="94">
        <v>0</v>
      </c>
      <c r="AD125" s="94">
        <v>0</v>
      </c>
      <c r="AE125" s="94">
        <v>708944</v>
      </c>
      <c r="AF125" s="94">
        <v>0</v>
      </c>
      <c r="AG125" s="94">
        <v>0</v>
      </c>
      <c r="AH125" s="94">
        <v>679356</v>
      </c>
      <c r="AI125" s="94">
        <v>-679356</v>
      </c>
      <c r="AJ125" s="96">
        <f>AE125/N125</f>
        <v>0.9450066648893628</v>
      </c>
      <c r="AK125" s="94">
        <v>0</v>
      </c>
      <c r="AL125" s="95">
        <v>0</v>
      </c>
      <c r="AM125" s="94">
        <v>0</v>
      </c>
      <c r="AN125" s="94">
        <v>680751.04</v>
      </c>
      <c r="AO125" s="93">
        <f>AE125/AN125</f>
        <v>1.0414144942033434</v>
      </c>
      <c r="AP125" s="82"/>
    </row>
    <row r="126" spans="1:42" ht="25.5" hidden="1" outlineLevel="2">
      <c r="A126" s="99" t="s">
        <v>258</v>
      </c>
      <c r="B126" s="98" t="s">
        <v>223</v>
      </c>
      <c r="C126" s="98" t="s">
        <v>308</v>
      </c>
      <c r="D126" s="98" t="s">
        <v>224</v>
      </c>
      <c r="E126" s="98" t="s">
        <v>223</v>
      </c>
      <c r="F126" s="98" t="s">
        <v>257</v>
      </c>
      <c r="G126" s="98"/>
      <c r="H126" s="98"/>
      <c r="I126" s="98"/>
      <c r="J126" s="98"/>
      <c r="K126" s="98"/>
      <c r="L126" s="98"/>
      <c r="M126" s="97">
        <v>0</v>
      </c>
      <c r="N126" s="94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4">
        <v>0</v>
      </c>
      <c r="U126" s="94">
        <v>0</v>
      </c>
      <c r="V126" s="94">
        <v>0</v>
      </c>
      <c r="W126" s="94">
        <v>0</v>
      </c>
      <c r="X126" s="94">
        <v>0</v>
      </c>
      <c r="Y126" s="94">
        <v>0</v>
      </c>
      <c r="Z126" s="94">
        <v>0</v>
      </c>
      <c r="AA126" s="94">
        <v>0</v>
      </c>
      <c r="AB126" s="94">
        <v>0</v>
      </c>
      <c r="AC126" s="94">
        <v>0</v>
      </c>
      <c r="AD126" s="94">
        <v>0</v>
      </c>
      <c r="AE126" s="94">
        <v>0</v>
      </c>
      <c r="AF126" s="94">
        <v>0</v>
      </c>
      <c r="AG126" s="94">
        <v>0</v>
      </c>
      <c r="AH126" s="94">
        <v>108714.2</v>
      </c>
      <c r="AI126" s="94">
        <v>-108714.2</v>
      </c>
      <c r="AJ126" s="96" t="e">
        <f>AE126/N126</f>
        <v>#DIV/0!</v>
      </c>
      <c r="AK126" s="94">
        <v>0</v>
      </c>
      <c r="AL126" s="95">
        <v>0</v>
      </c>
      <c r="AM126" s="94">
        <v>0</v>
      </c>
      <c r="AN126" s="94">
        <v>291270</v>
      </c>
      <c r="AO126" s="93">
        <f>AE126/AN126</f>
        <v>0</v>
      </c>
      <c r="AP126" s="82"/>
    </row>
    <row r="127" spans="1:42" ht="25.5" outlineLevel="2">
      <c r="A127" s="99" t="s">
        <v>266</v>
      </c>
      <c r="B127" s="98"/>
      <c r="C127" s="105" t="s">
        <v>308</v>
      </c>
      <c r="D127" s="105"/>
      <c r="E127" s="105"/>
      <c r="F127" s="105" t="s">
        <v>265</v>
      </c>
      <c r="G127" s="98"/>
      <c r="H127" s="98"/>
      <c r="I127" s="98"/>
      <c r="J127" s="98"/>
      <c r="K127" s="98"/>
      <c r="L127" s="98"/>
      <c r="M127" s="97"/>
      <c r="N127" s="94">
        <v>484800</v>
      </c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>
        <v>404668.2</v>
      </c>
      <c r="AF127" s="94"/>
      <c r="AG127" s="94"/>
      <c r="AH127" s="94"/>
      <c r="AI127" s="94"/>
      <c r="AJ127" s="96">
        <f>AE127/N127</f>
        <v>0.8347116336633663</v>
      </c>
      <c r="AK127" s="94"/>
      <c r="AL127" s="95"/>
      <c r="AM127" s="94"/>
      <c r="AN127" s="94"/>
      <c r="AO127" s="93" t="e">
        <f>AE127/AN127</f>
        <v>#DIV/0!</v>
      </c>
      <c r="AP127" s="82"/>
    </row>
    <row r="128" spans="1:42" ht="15" hidden="1" outlineLevel="2">
      <c r="A128" s="99" t="s">
        <v>242</v>
      </c>
      <c r="B128" s="98"/>
      <c r="C128" s="105" t="s">
        <v>308</v>
      </c>
      <c r="D128" s="105"/>
      <c r="E128" s="105"/>
      <c r="F128" s="105" t="s">
        <v>241</v>
      </c>
      <c r="G128" s="98"/>
      <c r="H128" s="98"/>
      <c r="I128" s="98"/>
      <c r="J128" s="98"/>
      <c r="K128" s="98"/>
      <c r="L128" s="98"/>
      <c r="M128" s="97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6" t="e">
        <f>AE128/N128</f>
        <v>#DIV/0!</v>
      </c>
      <c r="AK128" s="94"/>
      <c r="AL128" s="95"/>
      <c r="AM128" s="94"/>
      <c r="AN128" s="94">
        <v>61939.2</v>
      </c>
      <c r="AO128" s="93">
        <f>AE128/AN128</f>
        <v>0</v>
      </c>
      <c r="AP128" s="82"/>
    </row>
    <row r="129" spans="1:42" ht="25.5" outlineLevel="2">
      <c r="A129" s="99" t="s">
        <v>240</v>
      </c>
      <c r="B129" s="98" t="s">
        <v>223</v>
      </c>
      <c r="C129" s="98" t="s">
        <v>308</v>
      </c>
      <c r="D129" s="98" t="s">
        <v>224</v>
      </c>
      <c r="E129" s="98" t="s">
        <v>223</v>
      </c>
      <c r="F129" s="98" t="s">
        <v>239</v>
      </c>
      <c r="G129" s="98"/>
      <c r="H129" s="98"/>
      <c r="I129" s="98"/>
      <c r="J129" s="98"/>
      <c r="K129" s="98"/>
      <c r="L129" s="98"/>
      <c r="M129" s="97">
        <v>0</v>
      </c>
      <c r="N129" s="94">
        <v>60000</v>
      </c>
      <c r="O129" s="94">
        <v>0</v>
      </c>
      <c r="P129" s="94">
        <v>0</v>
      </c>
      <c r="Q129" s="94">
        <v>0</v>
      </c>
      <c r="R129" s="94">
        <v>0</v>
      </c>
      <c r="S129" s="94">
        <v>0</v>
      </c>
      <c r="T129" s="94">
        <v>0</v>
      </c>
      <c r="U129" s="94">
        <v>0</v>
      </c>
      <c r="V129" s="94">
        <v>0</v>
      </c>
      <c r="W129" s="94">
        <v>0</v>
      </c>
      <c r="X129" s="94">
        <v>0</v>
      </c>
      <c r="Y129" s="94">
        <v>0</v>
      </c>
      <c r="Z129" s="94">
        <v>0</v>
      </c>
      <c r="AA129" s="94">
        <v>0</v>
      </c>
      <c r="AB129" s="94">
        <v>0</v>
      </c>
      <c r="AC129" s="94">
        <v>0</v>
      </c>
      <c r="AD129" s="94">
        <v>0</v>
      </c>
      <c r="AE129" s="94">
        <v>30000</v>
      </c>
      <c r="AF129" s="94">
        <v>0</v>
      </c>
      <c r="AG129" s="94">
        <v>0</v>
      </c>
      <c r="AH129" s="94">
        <v>49844</v>
      </c>
      <c r="AI129" s="94">
        <v>-49844</v>
      </c>
      <c r="AJ129" s="96">
        <f>AE129/N129</f>
        <v>0.5</v>
      </c>
      <c r="AK129" s="94">
        <v>0</v>
      </c>
      <c r="AL129" s="95">
        <v>0</v>
      </c>
      <c r="AM129" s="94">
        <v>0</v>
      </c>
      <c r="AN129" s="94"/>
      <c r="AO129" s="93" t="e">
        <f>AE129/AN129</f>
        <v>#DIV/0!</v>
      </c>
      <c r="AP129" s="82"/>
    </row>
    <row r="130" spans="1:42" ht="38.25" outlineLevel="2">
      <c r="A130" s="99" t="s">
        <v>309</v>
      </c>
      <c r="B130" s="98"/>
      <c r="C130" s="105" t="s">
        <v>308</v>
      </c>
      <c r="D130" s="105"/>
      <c r="E130" s="105"/>
      <c r="F130" s="105" t="s">
        <v>234</v>
      </c>
      <c r="G130" s="98"/>
      <c r="H130" s="98"/>
      <c r="I130" s="98"/>
      <c r="J130" s="98"/>
      <c r="K130" s="98"/>
      <c r="L130" s="98"/>
      <c r="M130" s="97"/>
      <c r="N130" s="94">
        <v>65000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>
        <v>34844</v>
      </c>
      <c r="AF130" s="94"/>
      <c r="AG130" s="94"/>
      <c r="AH130" s="94"/>
      <c r="AI130" s="94"/>
      <c r="AJ130" s="96">
        <f>AE130/N130</f>
        <v>0.5360615384615385</v>
      </c>
      <c r="AK130" s="94"/>
      <c r="AL130" s="95"/>
      <c r="AM130" s="94"/>
      <c r="AN130" s="94"/>
      <c r="AO130" s="93" t="e">
        <f>AE130/AN130</f>
        <v>#DIV/0!</v>
      </c>
      <c r="AP130" s="82"/>
    </row>
    <row r="131" spans="1:42" ht="25.5" outlineLevel="1">
      <c r="A131" s="104" t="s">
        <v>307</v>
      </c>
      <c r="B131" s="103" t="s">
        <v>223</v>
      </c>
      <c r="C131" s="103" t="s">
        <v>291</v>
      </c>
      <c r="D131" s="103" t="s">
        <v>224</v>
      </c>
      <c r="E131" s="103" t="s">
        <v>223</v>
      </c>
      <c r="F131" s="103" t="s">
        <v>223</v>
      </c>
      <c r="G131" s="103"/>
      <c r="H131" s="103"/>
      <c r="I131" s="103"/>
      <c r="J131" s="103"/>
      <c r="K131" s="103"/>
      <c r="L131" s="103"/>
      <c r="M131" s="102">
        <v>0</v>
      </c>
      <c r="N131" s="100">
        <f>SUM(N132:N149)</f>
        <v>3473710</v>
      </c>
      <c r="O131" s="100">
        <f>SUM(O132:O149)</f>
        <v>0</v>
      </c>
      <c r="P131" s="100">
        <f>SUM(P132:P149)</f>
        <v>0</v>
      </c>
      <c r="Q131" s="100">
        <f>SUM(Q132:Q149)</f>
        <v>0</v>
      </c>
      <c r="R131" s="100">
        <f>SUM(R132:R149)</f>
        <v>0</v>
      </c>
      <c r="S131" s="100">
        <f>SUM(S132:S149)</f>
        <v>0</v>
      </c>
      <c r="T131" s="100">
        <f>SUM(T132:T149)</f>
        <v>0</v>
      </c>
      <c r="U131" s="100">
        <f>SUM(U132:U149)</f>
        <v>0</v>
      </c>
      <c r="V131" s="100">
        <f>SUM(V132:V149)</f>
        <v>0</v>
      </c>
      <c r="W131" s="100">
        <f>SUM(W132:W149)</f>
        <v>0</v>
      </c>
      <c r="X131" s="100">
        <f>SUM(X132:X149)</f>
        <v>0</v>
      </c>
      <c r="Y131" s="100">
        <f>SUM(Y132:Y149)</f>
        <v>0</v>
      </c>
      <c r="Z131" s="100">
        <f>SUM(Z132:Z149)</f>
        <v>0</v>
      </c>
      <c r="AA131" s="100">
        <f>SUM(AA132:AA149)</f>
        <v>0</v>
      </c>
      <c r="AB131" s="100">
        <f>SUM(AB132:AB149)</f>
        <v>0</v>
      </c>
      <c r="AC131" s="100">
        <f>SUM(AC132:AC149)</f>
        <v>0</v>
      </c>
      <c r="AD131" s="100">
        <f>SUM(AD132:AD149)</f>
        <v>0</v>
      </c>
      <c r="AE131" s="100">
        <f>SUM(AE132:AE149)</f>
        <v>2416850.4000000004</v>
      </c>
      <c r="AF131" s="100">
        <v>0</v>
      </c>
      <c r="AG131" s="100">
        <v>0</v>
      </c>
      <c r="AH131" s="100">
        <v>1638025.89</v>
      </c>
      <c r="AI131" s="100">
        <v>-1638025.89</v>
      </c>
      <c r="AJ131" s="89">
        <f>AE131/N131</f>
        <v>0.6957547981840742</v>
      </c>
      <c r="AK131" s="100">
        <v>0</v>
      </c>
      <c r="AL131" s="101">
        <v>0</v>
      </c>
      <c r="AM131" s="100">
        <v>0</v>
      </c>
      <c r="AN131" s="100">
        <f>SUM(AN132:AN149)</f>
        <v>3221561.5100000002</v>
      </c>
      <c r="AO131" s="93">
        <f>AE131/AN131</f>
        <v>0.7502108503897541</v>
      </c>
      <c r="AP131" s="82"/>
    </row>
    <row r="132" spans="1:42" ht="15" outlineLevel="2">
      <c r="A132" s="99" t="s">
        <v>254</v>
      </c>
      <c r="B132" s="98" t="s">
        <v>223</v>
      </c>
      <c r="C132" s="98" t="s">
        <v>291</v>
      </c>
      <c r="D132" s="98" t="s">
        <v>224</v>
      </c>
      <c r="E132" s="98" t="s">
        <v>223</v>
      </c>
      <c r="F132" s="98" t="s">
        <v>253</v>
      </c>
      <c r="G132" s="98"/>
      <c r="H132" s="98"/>
      <c r="I132" s="98"/>
      <c r="J132" s="98"/>
      <c r="K132" s="98"/>
      <c r="L132" s="98"/>
      <c r="M132" s="97">
        <v>0</v>
      </c>
      <c r="N132" s="94">
        <v>2067000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4">
        <v>0</v>
      </c>
      <c r="V132" s="94">
        <v>0</v>
      </c>
      <c r="W132" s="94">
        <v>0</v>
      </c>
      <c r="X132" s="94">
        <v>0</v>
      </c>
      <c r="Y132" s="94">
        <v>0</v>
      </c>
      <c r="Z132" s="94">
        <v>0</v>
      </c>
      <c r="AA132" s="94">
        <v>0</v>
      </c>
      <c r="AB132" s="94">
        <v>0</v>
      </c>
      <c r="AC132" s="94">
        <v>0</v>
      </c>
      <c r="AD132" s="94">
        <v>0</v>
      </c>
      <c r="AE132" s="94">
        <v>1412945.7</v>
      </c>
      <c r="AF132" s="94">
        <v>0</v>
      </c>
      <c r="AG132" s="94">
        <v>0</v>
      </c>
      <c r="AH132" s="94">
        <v>964147.14</v>
      </c>
      <c r="AI132" s="94">
        <v>-964147.14</v>
      </c>
      <c r="AJ132" s="96">
        <f>AE132/N132</f>
        <v>0.6835731494920174</v>
      </c>
      <c r="AK132" s="94">
        <v>0</v>
      </c>
      <c r="AL132" s="95">
        <v>0</v>
      </c>
      <c r="AM132" s="94">
        <v>0</v>
      </c>
      <c r="AN132" s="94">
        <v>1288712.31</v>
      </c>
      <c r="AO132" s="93">
        <f>AE132/AN132</f>
        <v>1.0964011820450446</v>
      </c>
      <c r="AP132" s="82"/>
    </row>
    <row r="133" spans="1:42" ht="25.5" hidden="1" outlineLevel="2">
      <c r="A133" s="99" t="s">
        <v>306</v>
      </c>
      <c r="B133" s="98" t="s">
        <v>223</v>
      </c>
      <c r="C133" s="98" t="s">
        <v>291</v>
      </c>
      <c r="D133" s="98" t="s">
        <v>224</v>
      </c>
      <c r="E133" s="98" t="s">
        <v>223</v>
      </c>
      <c r="F133" s="98" t="s">
        <v>305</v>
      </c>
      <c r="G133" s="98"/>
      <c r="H133" s="98"/>
      <c r="I133" s="98"/>
      <c r="J133" s="98"/>
      <c r="K133" s="98"/>
      <c r="L133" s="98"/>
      <c r="M133" s="97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0</v>
      </c>
      <c r="S133" s="94">
        <v>0</v>
      </c>
      <c r="T133" s="94">
        <v>0</v>
      </c>
      <c r="U133" s="94">
        <v>0</v>
      </c>
      <c r="V133" s="94">
        <v>0</v>
      </c>
      <c r="W133" s="94">
        <v>0</v>
      </c>
      <c r="X133" s="94">
        <v>0</v>
      </c>
      <c r="Y133" s="94">
        <v>0</v>
      </c>
      <c r="Z133" s="94">
        <v>0</v>
      </c>
      <c r="AA133" s="94">
        <v>0</v>
      </c>
      <c r="AB133" s="94">
        <v>0</v>
      </c>
      <c r="AC133" s="94">
        <v>0</v>
      </c>
      <c r="AD133" s="94">
        <v>0</v>
      </c>
      <c r="AE133" s="94">
        <v>0</v>
      </c>
      <c r="AF133" s="94">
        <v>0</v>
      </c>
      <c r="AG133" s="94">
        <v>0</v>
      </c>
      <c r="AH133" s="94">
        <v>0</v>
      </c>
      <c r="AI133" s="94">
        <v>0</v>
      </c>
      <c r="AJ133" s="96" t="e">
        <f>AE133/N133</f>
        <v>#DIV/0!</v>
      </c>
      <c r="AK133" s="94">
        <v>0</v>
      </c>
      <c r="AL133" s="95">
        <v>0</v>
      </c>
      <c r="AM133" s="94">
        <v>0</v>
      </c>
      <c r="AN133" s="94"/>
      <c r="AO133" s="93" t="e">
        <f>AE133/AN133</f>
        <v>#DIV/0!</v>
      </c>
      <c r="AP133" s="82"/>
    </row>
    <row r="134" spans="1:42" ht="25.5" outlineLevel="2">
      <c r="A134" s="99" t="s">
        <v>252</v>
      </c>
      <c r="B134" s="98" t="s">
        <v>223</v>
      </c>
      <c r="C134" s="98" t="s">
        <v>291</v>
      </c>
      <c r="D134" s="98" t="s">
        <v>224</v>
      </c>
      <c r="E134" s="98" t="s">
        <v>223</v>
      </c>
      <c r="F134" s="98" t="s">
        <v>251</v>
      </c>
      <c r="G134" s="98"/>
      <c r="H134" s="98"/>
      <c r="I134" s="98"/>
      <c r="J134" s="98"/>
      <c r="K134" s="98"/>
      <c r="L134" s="98"/>
      <c r="M134" s="97">
        <v>0</v>
      </c>
      <c r="N134" s="94">
        <v>624800</v>
      </c>
      <c r="O134" s="94">
        <v>0</v>
      </c>
      <c r="P134" s="94">
        <v>0</v>
      </c>
      <c r="Q134" s="94">
        <v>0</v>
      </c>
      <c r="R134" s="94">
        <v>0</v>
      </c>
      <c r="S134" s="94">
        <v>0</v>
      </c>
      <c r="T134" s="94">
        <v>0</v>
      </c>
      <c r="U134" s="94">
        <v>0</v>
      </c>
      <c r="V134" s="94">
        <v>0</v>
      </c>
      <c r="W134" s="94">
        <v>0</v>
      </c>
      <c r="X134" s="94">
        <v>0</v>
      </c>
      <c r="Y134" s="94">
        <v>0</v>
      </c>
      <c r="Z134" s="94">
        <v>0</v>
      </c>
      <c r="AA134" s="94">
        <v>0</v>
      </c>
      <c r="AB134" s="94">
        <v>0</v>
      </c>
      <c r="AC134" s="94">
        <v>0</v>
      </c>
      <c r="AD134" s="94">
        <v>0</v>
      </c>
      <c r="AE134" s="94">
        <v>380433.22</v>
      </c>
      <c r="AF134" s="94">
        <v>0</v>
      </c>
      <c r="AG134" s="94">
        <v>0</v>
      </c>
      <c r="AH134" s="94">
        <v>229192.12</v>
      </c>
      <c r="AI134" s="94">
        <v>-229192.12</v>
      </c>
      <c r="AJ134" s="96">
        <f>AE134/N134</f>
        <v>0.6088879961587708</v>
      </c>
      <c r="AK134" s="94">
        <v>0</v>
      </c>
      <c r="AL134" s="95">
        <v>0</v>
      </c>
      <c r="AM134" s="94">
        <v>0</v>
      </c>
      <c r="AN134" s="94">
        <v>385488.35</v>
      </c>
      <c r="AO134" s="93">
        <f>AE134/AN134</f>
        <v>0.9868864260100207</v>
      </c>
      <c r="AP134" s="82"/>
    </row>
    <row r="135" spans="1:42" ht="15" outlineLevel="2">
      <c r="A135" s="99" t="s">
        <v>304</v>
      </c>
      <c r="B135" s="98" t="s">
        <v>223</v>
      </c>
      <c r="C135" s="98" t="s">
        <v>291</v>
      </c>
      <c r="D135" s="98" t="s">
        <v>224</v>
      </c>
      <c r="E135" s="98" t="s">
        <v>223</v>
      </c>
      <c r="F135" s="98" t="s">
        <v>303</v>
      </c>
      <c r="G135" s="98"/>
      <c r="H135" s="98"/>
      <c r="I135" s="98"/>
      <c r="J135" s="98"/>
      <c r="K135" s="98"/>
      <c r="L135" s="98"/>
      <c r="M135" s="97">
        <v>0</v>
      </c>
      <c r="N135" s="94">
        <v>60000</v>
      </c>
      <c r="O135" s="94">
        <v>0</v>
      </c>
      <c r="P135" s="94">
        <v>0</v>
      </c>
      <c r="Q135" s="94">
        <v>0</v>
      </c>
      <c r="R135" s="94">
        <v>0</v>
      </c>
      <c r="S135" s="94">
        <v>0</v>
      </c>
      <c r="T135" s="94">
        <v>0</v>
      </c>
      <c r="U135" s="94">
        <v>0</v>
      </c>
      <c r="V135" s="94">
        <v>0</v>
      </c>
      <c r="W135" s="94">
        <v>0</v>
      </c>
      <c r="X135" s="94">
        <v>0</v>
      </c>
      <c r="Y135" s="94">
        <v>0</v>
      </c>
      <c r="Z135" s="94">
        <v>0</v>
      </c>
      <c r="AA135" s="94">
        <v>0</v>
      </c>
      <c r="AB135" s="94">
        <v>0</v>
      </c>
      <c r="AC135" s="94">
        <v>0</v>
      </c>
      <c r="AD135" s="94">
        <v>0</v>
      </c>
      <c r="AE135" s="94">
        <v>47628.61</v>
      </c>
      <c r="AF135" s="94">
        <v>0</v>
      </c>
      <c r="AG135" s="94">
        <v>0</v>
      </c>
      <c r="AH135" s="94">
        <v>30409.66</v>
      </c>
      <c r="AI135" s="94">
        <v>-30409.66</v>
      </c>
      <c r="AJ135" s="96">
        <f>AE135/N135</f>
        <v>0.7938101666666667</v>
      </c>
      <c r="AK135" s="94">
        <v>0</v>
      </c>
      <c r="AL135" s="95">
        <v>0</v>
      </c>
      <c r="AM135" s="94">
        <v>0</v>
      </c>
      <c r="AN135" s="94">
        <v>53859.52</v>
      </c>
      <c r="AO135" s="93">
        <f>AE135/AN135</f>
        <v>0.8843118171123694</v>
      </c>
      <c r="AP135" s="82"/>
    </row>
    <row r="136" spans="1:42" ht="15" outlineLevel="2">
      <c r="A136" s="99" t="s">
        <v>286</v>
      </c>
      <c r="B136" s="98" t="s">
        <v>223</v>
      </c>
      <c r="C136" s="98" t="s">
        <v>291</v>
      </c>
      <c r="D136" s="98" t="s">
        <v>224</v>
      </c>
      <c r="E136" s="98" t="s">
        <v>223</v>
      </c>
      <c r="F136" s="98" t="s">
        <v>285</v>
      </c>
      <c r="G136" s="98"/>
      <c r="H136" s="98"/>
      <c r="I136" s="98"/>
      <c r="J136" s="98"/>
      <c r="K136" s="98"/>
      <c r="L136" s="98"/>
      <c r="M136" s="97">
        <v>0</v>
      </c>
      <c r="N136" s="94">
        <v>116260</v>
      </c>
      <c r="O136" s="94">
        <v>0</v>
      </c>
      <c r="P136" s="94">
        <v>0</v>
      </c>
      <c r="Q136" s="94">
        <v>0</v>
      </c>
      <c r="R136" s="94">
        <v>0</v>
      </c>
      <c r="S136" s="94">
        <v>0</v>
      </c>
      <c r="T136" s="94">
        <v>0</v>
      </c>
      <c r="U136" s="94">
        <v>0</v>
      </c>
      <c r="V136" s="94">
        <v>0</v>
      </c>
      <c r="W136" s="94">
        <v>0</v>
      </c>
      <c r="X136" s="94">
        <v>0</v>
      </c>
      <c r="Y136" s="94">
        <v>0</v>
      </c>
      <c r="Z136" s="94">
        <v>0</v>
      </c>
      <c r="AA136" s="94">
        <v>0</v>
      </c>
      <c r="AB136" s="94">
        <v>0</v>
      </c>
      <c r="AC136" s="94">
        <v>0</v>
      </c>
      <c r="AD136" s="94">
        <v>0</v>
      </c>
      <c r="AE136" s="94">
        <v>96797.85</v>
      </c>
      <c r="AF136" s="94">
        <v>0</v>
      </c>
      <c r="AG136" s="94">
        <v>0</v>
      </c>
      <c r="AH136" s="94">
        <v>86719.6</v>
      </c>
      <c r="AI136" s="94">
        <v>-86719.6</v>
      </c>
      <c r="AJ136" s="96">
        <f>AE136/N136</f>
        <v>0.8325980560811974</v>
      </c>
      <c r="AK136" s="94">
        <v>0</v>
      </c>
      <c r="AL136" s="95">
        <v>0</v>
      </c>
      <c r="AM136" s="94">
        <v>0</v>
      </c>
      <c r="AN136" s="94">
        <v>113502.32</v>
      </c>
      <c r="AO136" s="93">
        <f>AE136/AN136</f>
        <v>0.8528270611561067</v>
      </c>
      <c r="AP136" s="82"/>
    </row>
    <row r="137" spans="1:42" ht="25.5" outlineLevel="2">
      <c r="A137" s="99" t="s">
        <v>302</v>
      </c>
      <c r="B137" s="98" t="s">
        <v>223</v>
      </c>
      <c r="C137" s="98" t="s">
        <v>291</v>
      </c>
      <c r="D137" s="98" t="s">
        <v>224</v>
      </c>
      <c r="E137" s="98" t="s">
        <v>223</v>
      </c>
      <c r="F137" s="98" t="s">
        <v>301</v>
      </c>
      <c r="G137" s="98"/>
      <c r="H137" s="98"/>
      <c r="I137" s="98"/>
      <c r="J137" s="98"/>
      <c r="K137" s="98"/>
      <c r="L137" s="98"/>
      <c r="M137" s="97">
        <v>0</v>
      </c>
      <c r="N137" s="94">
        <v>59730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4">
        <v>0</v>
      </c>
      <c r="V137" s="94">
        <v>0</v>
      </c>
      <c r="W137" s="94">
        <v>0</v>
      </c>
      <c r="X137" s="94">
        <v>0</v>
      </c>
      <c r="Y137" s="94">
        <v>0</v>
      </c>
      <c r="Z137" s="94">
        <v>0</v>
      </c>
      <c r="AA137" s="94">
        <v>0</v>
      </c>
      <c r="AB137" s="94">
        <v>0</v>
      </c>
      <c r="AC137" s="94">
        <v>0</v>
      </c>
      <c r="AD137" s="94">
        <v>0</v>
      </c>
      <c r="AE137" s="94">
        <v>28301.09</v>
      </c>
      <c r="AF137" s="94">
        <v>0</v>
      </c>
      <c r="AG137" s="94">
        <v>0</v>
      </c>
      <c r="AH137" s="94">
        <v>14790</v>
      </c>
      <c r="AI137" s="94">
        <v>-14790</v>
      </c>
      <c r="AJ137" s="96">
        <f>AE137/N137</f>
        <v>0.47381700987778336</v>
      </c>
      <c r="AK137" s="94">
        <v>0</v>
      </c>
      <c r="AL137" s="95">
        <v>0</v>
      </c>
      <c r="AM137" s="94">
        <v>0</v>
      </c>
      <c r="AN137" s="94">
        <v>49174.26</v>
      </c>
      <c r="AO137" s="93">
        <f>AE137/AN137</f>
        <v>0.5755265051268692</v>
      </c>
      <c r="AP137" s="82"/>
    </row>
    <row r="138" spans="1:42" ht="15" outlineLevel="2">
      <c r="A138" s="99" t="s">
        <v>284</v>
      </c>
      <c r="B138" s="98" t="s">
        <v>223</v>
      </c>
      <c r="C138" s="98" t="s">
        <v>291</v>
      </c>
      <c r="D138" s="98" t="s">
        <v>224</v>
      </c>
      <c r="E138" s="98" t="s">
        <v>223</v>
      </c>
      <c r="F138" s="98" t="s">
        <v>243</v>
      </c>
      <c r="G138" s="98"/>
      <c r="H138" s="98"/>
      <c r="I138" s="98"/>
      <c r="J138" s="98"/>
      <c r="K138" s="98"/>
      <c r="L138" s="98"/>
      <c r="M138" s="97">
        <v>0</v>
      </c>
      <c r="N138" s="94">
        <v>147090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4">
        <v>0</v>
      </c>
      <c r="U138" s="94">
        <v>0</v>
      </c>
      <c r="V138" s="94">
        <v>0</v>
      </c>
      <c r="W138" s="94">
        <v>0</v>
      </c>
      <c r="X138" s="94">
        <v>0</v>
      </c>
      <c r="Y138" s="94">
        <v>0</v>
      </c>
      <c r="Z138" s="94">
        <v>0</v>
      </c>
      <c r="AA138" s="94">
        <v>0</v>
      </c>
      <c r="AB138" s="94">
        <v>0</v>
      </c>
      <c r="AC138" s="94">
        <v>0</v>
      </c>
      <c r="AD138" s="94">
        <v>0</v>
      </c>
      <c r="AE138" s="94">
        <v>94067.21</v>
      </c>
      <c r="AF138" s="94">
        <v>0</v>
      </c>
      <c r="AG138" s="94">
        <v>0</v>
      </c>
      <c r="AH138" s="94">
        <v>80583.75</v>
      </c>
      <c r="AI138" s="94">
        <v>-80583.75</v>
      </c>
      <c r="AJ138" s="96">
        <f>AE138/N138</f>
        <v>0.639521449452716</v>
      </c>
      <c r="AK138" s="94">
        <v>0</v>
      </c>
      <c r="AL138" s="95">
        <v>0</v>
      </c>
      <c r="AM138" s="94">
        <v>0</v>
      </c>
      <c r="AN138" s="94">
        <v>60545.37</v>
      </c>
      <c r="AO138" s="93">
        <f>AE138/AN138</f>
        <v>1.5536647971595516</v>
      </c>
      <c r="AP138" s="82"/>
    </row>
    <row r="139" spans="1:42" ht="15" outlineLevel="2">
      <c r="A139" s="99" t="s">
        <v>300</v>
      </c>
      <c r="B139" s="98" t="s">
        <v>223</v>
      </c>
      <c r="C139" s="98" t="s">
        <v>291</v>
      </c>
      <c r="D139" s="98" t="s">
        <v>224</v>
      </c>
      <c r="E139" s="98" t="s">
        <v>223</v>
      </c>
      <c r="F139" s="98" t="s">
        <v>299</v>
      </c>
      <c r="G139" s="98"/>
      <c r="H139" s="98"/>
      <c r="I139" s="98"/>
      <c r="J139" s="98"/>
      <c r="K139" s="98"/>
      <c r="L139" s="98"/>
      <c r="M139" s="97">
        <v>0</v>
      </c>
      <c r="N139" s="94">
        <v>15100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  <c r="U139" s="94">
        <v>0</v>
      </c>
      <c r="V139" s="94">
        <v>0</v>
      </c>
      <c r="W139" s="94">
        <v>0</v>
      </c>
      <c r="X139" s="94">
        <v>0</v>
      </c>
      <c r="Y139" s="94">
        <v>0</v>
      </c>
      <c r="Z139" s="94">
        <v>0</v>
      </c>
      <c r="AA139" s="94">
        <v>0</v>
      </c>
      <c r="AB139" s="94">
        <v>0</v>
      </c>
      <c r="AC139" s="94">
        <v>0</v>
      </c>
      <c r="AD139" s="94">
        <v>0</v>
      </c>
      <c r="AE139" s="94">
        <v>8488.73</v>
      </c>
      <c r="AF139" s="94">
        <v>0</v>
      </c>
      <c r="AG139" s="94">
        <v>0</v>
      </c>
      <c r="AH139" s="94">
        <v>8488.73</v>
      </c>
      <c r="AI139" s="94">
        <v>-8488.73</v>
      </c>
      <c r="AJ139" s="96">
        <f>AE139/N139</f>
        <v>0.5621675496688742</v>
      </c>
      <c r="AK139" s="94">
        <v>0</v>
      </c>
      <c r="AL139" s="95">
        <v>0</v>
      </c>
      <c r="AM139" s="94">
        <v>0</v>
      </c>
      <c r="AN139" s="94"/>
      <c r="AO139" s="93" t="e">
        <f>AE139/AN139</f>
        <v>#DIV/0!</v>
      </c>
      <c r="AP139" s="82"/>
    </row>
    <row r="140" spans="1:42" ht="38.25" hidden="1" outlineLevel="2">
      <c r="A140" s="99" t="s">
        <v>283</v>
      </c>
      <c r="B140" s="98" t="s">
        <v>223</v>
      </c>
      <c r="C140" s="105" t="s">
        <v>291</v>
      </c>
      <c r="D140" s="98" t="s">
        <v>224</v>
      </c>
      <c r="E140" s="98" t="s">
        <v>223</v>
      </c>
      <c r="F140" s="98" t="s">
        <v>282</v>
      </c>
      <c r="G140" s="98"/>
      <c r="H140" s="98"/>
      <c r="I140" s="98"/>
      <c r="J140" s="98"/>
      <c r="K140" s="98"/>
      <c r="L140" s="98"/>
      <c r="M140" s="97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6" t="e">
        <f>AE140/N140</f>
        <v>#DIV/0!</v>
      </c>
      <c r="AK140" s="94"/>
      <c r="AL140" s="95"/>
      <c r="AM140" s="94"/>
      <c r="AN140" s="94">
        <v>1140917.28</v>
      </c>
      <c r="AO140" s="93">
        <f>AE140/AN140</f>
        <v>0</v>
      </c>
      <c r="AP140" s="82"/>
    </row>
    <row r="141" spans="1:42" ht="25.5" outlineLevel="2">
      <c r="A141" s="99" t="s">
        <v>298</v>
      </c>
      <c r="B141" s="98" t="s">
        <v>223</v>
      </c>
      <c r="C141" s="98" t="s">
        <v>291</v>
      </c>
      <c r="D141" s="98" t="s">
        <v>224</v>
      </c>
      <c r="E141" s="98" t="s">
        <v>223</v>
      </c>
      <c r="F141" s="98" t="s">
        <v>297</v>
      </c>
      <c r="G141" s="98"/>
      <c r="H141" s="98"/>
      <c r="I141" s="98"/>
      <c r="J141" s="98"/>
      <c r="K141" s="98"/>
      <c r="L141" s="98"/>
      <c r="M141" s="97">
        <v>0</v>
      </c>
      <c r="N141" s="94">
        <v>2000</v>
      </c>
      <c r="O141" s="94">
        <v>0</v>
      </c>
      <c r="P141" s="94">
        <v>0</v>
      </c>
      <c r="Q141" s="94">
        <v>0</v>
      </c>
      <c r="R141" s="94">
        <v>0</v>
      </c>
      <c r="S141" s="94">
        <v>0</v>
      </c>
      <c r="T141" s="94">
        <v>0</v>
      </c>
      <c r="U141" s="94">
        <v>0</v>
      </c>
      <c r="V141" s="94">
        <v>0</v>
      </c>
      <c r="W141" s="94">
        <v>0</v>
      </c>
      <c r="X141" s="94">
        <v>0</v>
      </c>
      <c r="Y141" s="94">
        <v>0</v>
      </c>
      <c r="Z141" s="94">
        <v>0</v>
      </c>
      <c r="AA141" s="94">
        <v>0</v>
      </c>
      <c r="AB141" s="94">
        <v>0</v>
      </c>
      <c r="AC141" s="94">
        <v>0</v>
      </c>
      <c r="AD141" s="94">
        <v>0</v>
      </c>
      <c r="AE141" s="94">
        <v>0</v>
      </c>
      <c r="AF141" s="94">
        <v>0</v>
      </c>
      <c r="AG141" s="94">
        <v>0</v>
      </c>
      <c r="AH141" s="94">
        <v>0</v>
      </c>
      <c r="AI141" s="94">
        <v>0</v>
      </c>
      <c r="AJ141" s="96">
        <f>AE141/N141</f>
        <v>0</v>
      </c>
      <c r="AK141" s="94">
        <v>0</v>
      </c>
      <c r="AL141" s="95">
        <v>0</v>
      </c>
      <c r="AM141" s="94">
        <v>0</v>
      </c>
      <c r="AN141" s="94"/>
      <c r="AO141" s="93" t="e">
        <f>AE141/AN141</f>
        <v>#DIV/0!</v>
      </c>
      <c r="AP141" s="82"/>
    </row>
    <row r="142" spans="1:42" ht="15" hidden="1" outlineLevel="2">
      <c r="A142" s="99" t="s">
        <v>242</v>
      </c>
      <c r="B142" s="98"/>
      <c r="C142" s="105" t="s">
        <v>291</v>
      </c>
      <c r="D142" s="105"/>
      <c r="E142" s="105"/>
      <c r="F142" s="105" t="s">
        <v>241</v>
      </c>
      <c r="G142" s="98"/>
      <c r="H142" s="98"/>
      <c r="I142" s="98"/>
      <c r="J142" s="98"/>
      <c r="K142" s="98"/>
      <c r="L142" s="98"/>
      <c r="M142" s="97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6" t="e">
        <f>AE142/N142</f>
        <v>#DIV/0!</v>
      </c>
      <c r="AK142" s="94"/>
      <c r="AL142" s="95"/>
      <c r="AM142" s="94"/>
      <c r="AN142" s="94">
        <v>18816</v>
      </c>
      <c r="AO142" s="93">
        <f>AE142/AN142</f>
        <v>0</v>
      </c>
      <c r="AP142" s="82"/>
    </row>
    <row r="143" spans="1:42" ht="15" outlineLevel="2">
      <c r="A143" s="99" t="s">
        <v>281</v>
      </c>
      <c r="B143" s="98" t="s">
        <v>223</v>
      </c>
      <c r="C143" s="98" t="s">
        <v>291</v>
      </c>
      <c r="D143" s="98" t="s">
        <v>224</v>
      </c>
      <c r="E143" s="98" t="s">
        <v>223</v>
      </c>
      <c r="F143" s="98" t="s">
        <v>280</v>
      </c>
      <c r="G143" s="98"/>
      <c r="H143" s="98"/>
      <c r="I143" s="98"/>
      <c r="J143" s="98"/>
      <c r="K143" s="98"/>
      <c r="L143" s="98"/>
      <c r="M143" s="97">
        <v>0</v>
      </c>
      <c r="N143" s="94">
        <v>39000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  <c r="U143" s="94">
        <v>0</v>
      </c>
      <c r="V143" s="94">
        <v>0</v>
      </c>
      <c r="W143" s="94">
        <v>0</v>
      </c>
      <c r="X143" s="94">
        <v>0</v>
      </c>
      <c r="Y143" s="94">
        <v>0</v>
      </c>
      <c r="Z143" s="94">
        <v>0</v>
      </c>
      <c r="AA143" s="94">
        <v>0</v>
      </c>
      <c r="AB143" s="94">
        <v>0</v>
      </c>
      <c r="AC143" s="94">
        <v>0</v>
      </c>
      <c r="AD143" s="94">
        <v>0</v>
      </c>
      <c r="AE143" s="94">
        <v>34080</v>
      </c>
      <c r="AF143" s="94">
        <v>0</v>
      </c>
      <c r="AG143" s="94">
        <v>0</v>
      </c>
      <c r="AH143" s="94">
        <v>27993</v>
      </c>
      <c r="AI143" s="94">
        <v>-27993</v>
      </c>
      <c r="AJ143" s="96">
        <f>AE143/N143</f>
        <v>0.8738461538461538</v>
      </c>
      <c r="AK143" s="94">
        <v>0</v>
      </c>
      <c r="AL143" s="95">
        <v>0</v>
      </c>
      <c r="AM143" s="94">
        <v>0</v>
      </c>
      <c r="AN143" s="94"/>
      <c r="AO143" s="93" t="e">
        <f>AE143/AN143</f>
        <v>#DIV/0!</v>
      </c>
      <c r="AP143" s="82"/>
    </row>
    <row r="144" spans="1:42" ht="25.5" outlineLevel="2">
      <c r="A144" s="99" t="s">
        <v>238</v>
      </c>
      <c r="B144" s="98" t="s">
        <v>223</v>
      </c>
      <c r="C144" s="98" t="s">
        <v>291</v>
      </c>
      <c r="D144" s="98" t="s">
        <v>224</v>
      </c>
      <c r="E144" s="98" t="s">
        <v>223</v>
      </c>
      <c r="F144" s="98" t="s">
        <v>237</v>
      </c>
      <c r="G144" s="98"/>
      <c r="H144" s="98"/>
      <c r="I144" s="98"/>
      <c r="J144" s="98"/>
      <c r="K144" s="98"/>
      <c r="L144" s="98"/>
      <c r="M144" s="97">
        <v>0</v>
      </c>
      <c r="N144" s="94">
        <v>78080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  <c r="U144" s="94">
        <v>0</v>
      </c>
      <c r="V144" s="94">
        <v>0</v>
      </c>
      <c r="W144" s="94">
        <v>0</v>
      </c>
      <c r="X144" s="94">
        <v>0</v>
      </c>
      <c r="Y144" s="94">
        <v>0</v>
      </c>
      <c r="Z144" s="94">
        <v>0</v>
      </c>
      <c r="AA144" s="94">
        <v>0</v>
      </c>
      <c r="AB144" s="94">
        <v>0</v>
      </c>
      <c r="AC144" s="94">
        <v>0</v>
      </c>
      <c r="AD144" s="94">
        <v>0</v>
      </c>
      <c r="AE144" s="94">
        <v>78080</v>
      </c>
      <c r="AF144" s="94">
        <v>0</v>
      </c>
      <c r="AG144" s="94">
        <v>0</v>
      </c>
      <c r="AH144" s="94">
        <v>35900</v>
      </c>
      <c r="AI144" s="94">
        <v>-35900</v>
      </c>
      <c r="AJ144" s="96">
        <f>AE144/N144</f>
        <v>1</v>
      </c>
      <c r="AK144" s="94">
        <v>0</v>
      </c>
      <c r="AL144" s="95">
        <v>0</v>
      </c>
      <c r="AM144" s="94">
        <v>0</v>
      </c>
      <c r="AN144" s="94"/>
      <c r="AO144" s="93" t="e">
        <f>AE144/AN144</f>
        <v>#DIV/0!</v>
      </c>
      <c r="AP144" s="82"/>
    </row>
    <row r="145" spans="1:42" ht="25.5" hidden="1" outlineLevel="2">
      <c r="A145" s="99" t="s">
        <v>274</v>
      </c>
      <c r="B145" s="98"/>
      <c r="C145" s="105" t="s">
        <v>291</v>
      </c>
      <c r="D145" s="105"/>
      <c r="E145" s="105"/>
      <c r="F145" s="105" t="s">
        <v>273</v>
      </c>
      <c r="G145" s="98"/>
      <c r="H145" s="98"/>
      <c r="I145" s="98"/>
      <c r="J145" s="98"/>
      <c r="K145" s="98"/>
      <c r="L145" s="98"/>
      <c r="M145" s="97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6" t="e">
        <f>AE145/N145</f>
        <v>#DIV/0!</v>
      </c>
      <c r="AK145" s="94"/>
      <c r="AL145" s="95"/>
      <c r="AM145" s="94"/>
      <c r="AN145" s="94">
        <v>110546.1</v>
      </c>
      <c r="AO145" s="93">
        <f>AE145/AN145</f>
        <v>0</v>
      </c>
      <c r="AP145" s="82"/>
    </row>
    <row r="146" spans="1:42" ht="25.5" outlineLevel="2">
      <c r="A146" s="99" t="s">
        <v>296</v>
      </c>
      <c r="B146" s="98" t="s">
        <v>223</v>
      </c>
      <c r="C146" s="98" t="s">
        <v>291</v>
      </c>
      <c r="D146" s="98" t="s">
        <v>224</v>
      </c>
      <c r="E146" s="98" t="s">
        <v>223</v>
      </c>
      <c r="F146" s="98" t="s">
        <v>295</v>
      </c>
      <c r="G146" s="98"/>
      <c r="H146" s="98"/>
      <c r="I146" s="98"/>
      <c r="J146" s="98"/>
      <c r="K146" s="98"/>
      <c r="L146" s="98"/>
      <c r="M146" s="97">
        <v>0</v>
      </c>
      <c r="N146" s="94">
        <v>164300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0</v>
      </c>
      <c r="V146" s="94">
        <v>0</v>
      </c>
      <c r="W146" s="94">
        <v>0</v>
      </c>
      <c r="X146" s="94">
        <v>0</v>
      </c>
      <c r="Y146" s="94">
        <v>0</v>
      </c>
      <c r="Z146" s="94">
        <v>0</v>
      </c>
      <c r="AA146" s="94">
        <v>0</v>
      </c>
      <c r="AB146" s="94">
        <v>0</v>
      </c>
      <c r="AC146" s="94">
        <v>0</v>
      </c>
      <c r="AD146" s="94">
        <v>0</v>
      </c>
      <c r="AE146" s="94">
        <v>139077.5</v>
      </c>
      <c r="AF146" s="94">
        <v>0</v>
      </c>
      <c r="AG146" s="94">
        <v>0</v>
      </c>
      <c r="AH146" s="94">
        <v>71344.4</v>
      </c>
      <c r="AI146" s="94">
        <v>-71344.4</v>
      </c>
      <c r="AJ146" s="96">
        <f>AE146/N146</f>
        <v>0.8464850882531954</v>
      </c>
      <c r="AK146" s="94">
        <v>0</v>
      </c>
      <c r="AL146" s="95">
        <v>0</v>
      </c>
      <c r="AM146" s="94">
        <v>0</v>
      </c>
      <c r="AN146" s="94"/>
      <c r="AO146" s="93" t="e">
        <f>AE146/AN146</f>
        <v>#DIV/0!</v>
      </c>
      <c r="AP146" s="82"/>
    </row>
    <row r="147" spans="1:42" ht="25.5" outlineLevel="2">
      <c r="A147" s="99" t="s">
        <v>294</v>
      </c>
      <c r="B147" s="98" t="s">
        <v>223</v>
      </c>
      <c r="C147" s="98" t="s">
        <v>291</v>
      </c>
      <c r="D147" s="98" t="s">
        <v>224</v>
      </c>
      <c r="E147" s="98" t="s">
        <v>223</v>
      </c>
      <c r="F147" s="98" t="s">
        <v>293</v>
      </c>
      <c r="G147" s="98"/>
      <c r="H147" s="98"/>
      <c r="I147" s="98"/>
      <c r="J147" s="98"/>
      <c r="K147" s="98"/>
      <c r="L147" s="98"/>
      <c r="M147" s="97">
        <v>0</v>
      </c>
      <c r="N147" s="94">
        <v>6000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  <c r="U147" s="94">
        <v>0</v>
      </c>
      <c r="V147" s="94">
        <v>0</v>
      </c>
      <c r="W147" s="94">
        <v>0</v>
      </c>
      <c r="X147" s="94">
        <v>0</v>
      </c>
      <c r="Y147" s="94">
        <v>0</v>
      </c>
      <c r="Z147" s="94">
        <v>0</v>
      </c>
      <c r="AA147" s="94">
        <v>0</v>
      </c>
      <c r="AB147" s="94">
        <v>0</v>
      </c>
      <c r="AC147" s="94">
        <v>0</v>
      </c>
      <c r="AD147" s="94">
        <v>0</v>
      </c>
      <c r="AE147" s="94">
        <v>6000</v>
      </c>
      <c r="AF147" s="94">
        <v>0</v>
      </c>
      <c r="AG147" s="94">
        <v>0</v>
      </c>
      <c r="AH147" s="94">
        <v>6000</v>
      </c>
      <c r="AI147" s="94">
        <v>-6000</v>
      </c>
      <c r="AJ147" s="96">
        <f>AE147/N147</f>
        <v>1</v>
      </c>
      <c r="AK147" s="94">
        <v>0</v>
      </c>
      <c r="AL147" s="95">
        <v>0</v>
      </c>
      <c r="AM147" s="94">
        <v>0</v>
      </c>
      <c r="AN147" s="94"/>
      <c r="AO147" s="93" t="e">
        <f>AE147/AN147</f>
        <v>#DIV/0!</v>
      </c>
      <c r="AP147" s="82"/>
    </row>
    <row r="148" spans="1:42" ht="25.5" outlineLevel="2">
      <c r="A148" s="99" t="s">
        <v>250</v>
      </c>
      <c r="B148" s="98" t="s">
        <v>223</v>
      </c>
      <c r="C148" s="98" t="s">
        <v>291</v>
      </c>
      <c r="D148" s="98" t="s">
        <v>224</v>
      </c>
      <c r="E148" s="98" t="s">
        <v>223</v>
      </c>
      <c r="F148" s="98" t="s">
        <v>248</v>
      </c>
      <c r="G148" s="98"/>
      <c r="H148" s="98"/>
      <c r="I148" s="98"/>
      <c r="J148" s="98"/>
      <c r="K148" s="98"/>
      <c r="L148" s="98"/>
      <c r="M148" s="97">
        <v>0</v>
      </c>
      <c r="N148" s="94">
        <v>94350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  <c r="U148" s="94">
        <v>0</v>
      </c>
      <c r="V148" s="94">
        <v>0</v>
      </c>
      <c r="W148" s="94">
        <v>0</v>
      </c>
      <c r="X148" s="94">
        <v>0</v>
      </c>
      <c r="Y148" s="94">
        <v>0</v>
      </c>
      <c r="Z148" s="94">
        <v>0</v>
      </c>
      <c r="AA148" s="94">
        <v>0</v>
      </c>
      <c r="AB148" s="94">
        <v>0</v>
      </c>
      <c r="AC148" s="94">
        <v>0</v>
      </c>
      <c r="AD148" s="94">
        <v>0</v>
      </c>
      <c r="AE148" s="94">
        <v>90950.49</v>
      </c>
      <c r="AF148" s="94">
        <v>0</v>
      </c>
      <c r="AG148" s="94">
        <v>0</v>
      </c>
      <c r="AH148" s="94">
        <v>82457.49</v>
      </c>
      <c r="AI148" s="94">
        <v>-82457.49</v>
      </c>
      <c r="AJ148" s="96">
        <f>AE148/N148</f>
        <v>0.9639691573926868</v>
      </c>
      <c r="AK148" s="94">
        <v>0</v>
      </c>
      <c r="AL148" s="95">
        <v>0</v>
      </c>
      <c r="AM148" s="94">
        <v>0</v>
      </c>
      <c r="AN148" s="94"/>
      <c r="AO148" s="93" t="e">
        <f>AE148/AN148</f>
        <v>#DIV/0!</v>
      </c>
      <c r="AP148" s="82"/>
    </row>
    <row r="149" spans="1:42" ht="63.75" hidden="1" outlineLevel="2">
      <c r="A149" s="99" t="s">
        <v>292</v>
      </c>
      <c r="B149" s="98" t="s">
        <v>223</v>
      </c>
      <c r="C149" s="98" t="s">
        <v>291</v>
      </c>
      <c r="D149" s="98" t="s">
        <v>224</v>
      </c>
      <c r="E149" s="98" t="s">
        <v>223</v>
      </c>
      <c r="F149" s="98" t="s">
        <v>290</v>
      </c>
      <c r="G149" s="98"/>
      <c r="H149" s="98"/>
      <c r="I149" s="98"/>
      <c r="J149" s="98"/>
      <c r="K149" s="98"/>
      <c r="L149" s="98"/>
      <c r="M149" s="97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  <c r="U149" s="94">
        <v>0</v>
      </c>
      <c r="V149" s="94">
        <v>0</v>
      </c>
      <c r="W149" s="94">
        <v>0</v>
      </c>
      <c r="X149" s="94">
        <v>0</v>
      </c>
      <c r="Y149" s="94">
        <v>0</v>
      </c>
      <c r="Z149" s="94">
        <v>0</v>
      </c>
      <c r="AA149" s="94">
        <v>0</v>
      </c>
      <c r="AB149" s="94">
        <v>0</v>
      </c>
      <c r="AC149" s="94">
        <v>0</v>
      </c>
      <c r="AD149" s="94">
        <v>0</v>
      </c>
      <c r="AE149" s="94">
        <v>0</v>
      </c>
      <c r="AF149" s="94">
        <v>0</v>
      </c>
      <c r="AG149" s="94">
        <v>0</v>
      </c>
      <c r="AH149" s="94">
        <v>0</v>
      </c>
      <c r="AI149" s="94">
        <v>0</v>
      </c>
      <c r="AJ149" s="96" t="e">
        <f>AE149/N149</f>
        <v>#DIV/0!</v>
      </c>
      <c r="AK149" s="94">
        <v>0</v>
      </c>
      <c r="AL149" s="95">
        <v>0</v>
      </c>
      <c r="AM149" s="94">
        <v>0</v>
      </c>
      <c r="AN149" s="94"/>
      <c r="AO149" s="93" t="e">
        <f>AE149/AN149</f>
        <v>#DIV/0!</v>
      </c>
      <c r="AP149" s="82"/>
    </row>
    <row r="150" spans="1:42" ht="15" collapsed="1">
      <c r="A150" s="104" t="s">
        <v>289</v>
      </c>
      <c r="B150" s="103" t="s">
        <v>223</v>
      </c>
      <c r="C150" s="103" t="s">
        <v>288</v>
      </c>
      <c r="D150" s="103" t="s">
        <v>224</v>
      </c>
      <c r="E150" s="103" t="s">
        <v>223</v>
      </c>
      <c r="F150" s="103" t="s">
        <v>223</v>
      </c>
      <c r="G150" s="103"/>
      <c r="H150" s="103"/>
      <c r="I150" s="103"/>
      <c r="J150" s="103"/>
      <c r="K150" s="103"/>
      <c r="L150" s="103"/>
      <c r="M150" s="102">
        <v>0</v>
      </c>
      <c r="N150" s="100">
        <f>N151+N159</f>
        <v>19286562.79</v>
      </c>
      <c r="O150" s="100">
        <f>O151+O159</f>
        <v>0</v>
      </c>
      <c r="P150" s="100">
        <f>P151+P159</f>
        <v>0</v>
      </c>
      <c r="Q150" s="100">
        <f>Q151+Q159</f>
        <v>0</v>
      </c>
      <c r="R150" s="100">
        <f>R151+R159</f>
        <v>0</v>
      </c>
      <c r="S150" s="100">
        <f>S151+S159</f>
        <v>0</v>
      </c>
      <c r="T150" s="100">
        <f>T151+T159</f>
        <v>0</v>
      </c>
      <c r="U150" s="100">
        <f>U151+U159</f>
        <v>0</v>
      </c>
      <c r="V150" s="100">
        <f>V151+V159</f>
        <v>0</v>
      </c>
      <c r="W150" s="100">
        <f>W151+W159</f>
        <v>0</v>
      </c>
      <c r="X150" s="100">
        <f>X151+X159</f>
        <v>0</v>
      </c>
      <c r="Y150" s="100">
        <f>Y151+Y159</f>
        <v>0</v>
      </c>
      <c r="Z150" s="100">
        <f>Z151+Z159</f>
        <v>0</v>
      </c>
      <c r="AA150" s="100">
        <f>AA151+AA159</f>
        <v>0</v>
      </c>
      <c r="AB150" s="100">
        <f>AB151+AB159</f>
        <v>0</v>
      </c>
      <c r="AC150" s="100">
        <f>AC151+AC159</f>
        <v>0</v>
      </c>
      <c r="AD150" s="100">
        <f>AD151+AD159</f>
        <v>0</v>
      </c>
      <c r="AE150" s="100">
        <f>AE151+AE159</f>
        <v>10853086.200000001</v>
      </c>
      <c r="AF150" s="100">
        <v>0</v>
      </c>
      <c r="AG150" s="100">
        <v>0</v>
      </c>
      <c r="AH150" s="100">
        <v>5429395.61</v>
      </c>
      <c r="AI150" s="100">
        <v>-5429395.61</v>
      </c>
      <c r="AJ150" s="89">
        <f>AE150/N150</f>
        <v>0.5627278597110772</v>
      </c>
      <c r="AK150" s="100">
        <v>0</v>
      </c>
      <c r="AL150" s="101">
        <v>0</v>
      </c>
      <c r="AM150" s="100">
        <v>0</v>
      </c>
      <c r="AN150" s="100">
        <f>AN151+AN159</f>
        <v>11621742.190000001</v>
      </c>
      <c r="AO150" s="93">
        <f>AE150/AN150</f>
        <v>0.9338605195818752</v>
      </c>
      <c r="AP150" s="82"/>
    </row>
    <row r="151" spans="1:42" ht="15" outlineLevel="1">
      <c r="A151" s="104" t="s">
        <v>287</v>
      </c>
      <c r="B151" s="103" t="s">
        <v>223</v>
      </c>
      <c r="C151" s="103" t="s">
        <v>279</v>
      </c>
      <c r="D151" s="103" t="s">
        <v>224</v>
      </c>
      <c r="E151" s="103" t="s">
        <v>223</v>
      </c>
      <c r="F151" s="103" t="s">
        <v>223</v>
      </c>
      <c r="G151" s="103"/>
      <c r="H151" s="103"/>
      <c r="I151" s="103"/>
      <c r="J151" s="103"/>
      <c r="K151" s="103"/>
      <c r="L151" s="103"/>
      <c r="M151" s="102">
        <v>0</v>
      </c>
      <c r="N151" s="100">
        <f>N152+N153+N154+N155+N156+N157+N158</f>
        <v>18011762.79</v>
      </c>
      <c r="O151" s="100">
        <f>O152+O153+O154+O155+O156+O157+O158</f>
        <v>0</v>
      </c>
      <c r="P151" s="100">
        <f>P152+P153+P154+P155+P156+P157+P158</f>
        <v>0</v>
      </c>
      <c r="Q151" s="100">
        <f>Q152+Q153+Q154+Q155+Q156+Q157+Q158</f>
        <v>0</v>
      </c>
      <c r="R151" s="100">
        <f>R152+R153+R154+R155+R156+R157+R158</f>
        <v>0</v>
      </c>
      <c r="S151" s="100">
        <f>S152+S153+S154+S155+S156+S157+S158</f>
        <v>0</v>
      </c>
      <c r="T151" s="100">
        <f>T152+T153+T154+T155+T156+T157+T158</f>
        <v>0</v>
      </c>
      <c r="U151" s="100">
        <f>U152+U153+U154+U155+U156+U157+U158</f>
        <v>0</v>
      </c>
      <c r="V151" s="100">
        <f>V152+V153+V154+V155+V156+V157+V158</f>
        <v>0</v>
      </c>
      <c r="W151" s="100">
        <f>W152+W153+W154+W155+W156+W157+W158</f>
        <v>0</v>
      </c>
      <c r="X151" s="100">
        <f>X152+X153+X154+X155+X156+X157+X158</f>
        <v>0</v>
      </c>
      <c r="Y151" s="100">
        <f>Y152+Y153+Y154+Y155+Y156+Y157+Y158</f>
        <v>0</v>
      </c>
      <c r="Z151" s="100">
        <f>Z152+Z153+Z154+Z155+Z156+Z157+Z158</f>
        <v>0</v>
      </c>
      <c r="AA151" s="100">
        <f>AA152+AA153+AA154+AA155+AA156+AA157+AA158</f>
        <v>0</v>
      </c>
      <c r="AB151" s="100">
        <f>AB152+AB153+AB154+AB155+AB156+AB157+AB158</f>
        <v>0</v>
      </c>
      <c r="AC151" s="100">
        <f>AC152+AC153+AC154+AC155+AC156+AC157+AC158</f>
        <v>0</v>
      </c>
      <c r="AD151" s="100">
        <f>AD152+AD153+AD154+AD155+AD156+AD157+AD158</f>
        <v>0</v>
      </c>
      <c r="AE151" s="100">
        <f>AE152+AE153+AE154+AE155+AE156+AE157+AE158</f>
        <v>9985337.88</v>
      </c>
      <c r="AF151" s="100">
        <v>0</v>
      </c>
      <c r="AG151" s="100">
        <v>0</v>
      </c>
      <c r="AH151" s="100">
        <v>4941091.88</v>
      </c>
      <c r="AI151" s="100">
        <v>-4941091.88</v>
      </c>
      <c r="AJ151" s="89">
        <f>AE151/N151</f>
        <v>0.5543787133119357</v>
      </c>
      <c r="AK151" s="100">
        <v>0</v>
      </c>
      <c r="AL151" s="101">
        <v>0</v>
      </c>
      <c r="AM151" s="100">
        <v>0</v>
      </c>
      <c r="AN151" s="100">
        <f>AN152+AN153+AN154+AN155+AN156+AN157+AN158</f>
        <v>10573267.97</v>
      </c>
      <c r="AO151" s="93">
        <f>AE151/AN151</f>
        <v>0.9443946666566894</v>
      </c>
      <c r="AP151" s="82"/>
    </row>
    <row r="152" spans="1:42" ht="15" outlineLevel="2">
      <c r="A152" s="99" t="s">
        <v>286</v>
      </c>
      <c r="B152" s="98" t="s">
        <v>223</v>
      </c>
      <c r="C152" s="98" t="s">
        <v>279</v>
      </c>
      <c r="D152" s="98" t="s">
        <v>224</v>
      </c>
      <c r="E152" s="98" t="s">
        <v>223</v>
      </c>
      <c r="F152" s="98" t="s">
        <v>285</v>
      </c>
      <c r="G152" s="98"/>
      <c r="H152" s="98"/>
      <c r="I152" s="98"/>
      <c r="J152" s="98"/>
      <c r="K152" s="98"/>
      <c r="L152" s="98"/>
      <c r="M152" s="97">
        <v>0</v>
      </c>
      <c r="N152" s="94">
        <v>50000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  <c r="U152" s="94">
        <v>0</v>
      </c>
      <c r="V152" s="94">
        <v>0</v>
      </c>
      <c r="W152" s="94">
        <v>0</v>
      </c>
      <c r="X152" s="94">
        <v>0</v>
      </c>
      <c r="Y152" s="94">
        <v>0</v>
      </c>
      <c r="Z152" s="94">
        <v>0</v>
      </c>
      <c r="AA152" s="94">
        <v>0</v>
      </c>
      <c r="AB152" s="94">
        <v>0</v>
      </c>
      <c r="AC152" s="94">
        <v>0</v>
      </c>
      <c r="AD152" s="94">
        <v>0</v>
      </c>
      <c r="AE152" s="94">
        <v>0</v>
      </c>
      <c r="AF152" s="94">
        <v>0</v>
      </c>
      <c r="AG152" s="94">
        <v>0</v>
      </c>
      <c r="AH152" s="94">
        <v>0</v>
      </c>
      <c r="AI152" s="94">
        <v>0</v>
      </c>
      <c r="AJ152" s="96">
        <f>AE152/N152</f>
        <v>0</v>
      </c>
      <c r="AK152" s="94">
        <v>0</v>
      </c>
      <c r="AL152" s="95">
        <v>0</v>
      </c>
      <c r="AM152" s="94">
        <v>0</v>
      </c>
      <c r="AN152" s="94">
        <v>16.55</v>
      </c>
      <c r="AO152" s="93">
        <f>AE152/AN152</f>
        <v>0</v>
      </c>
      <c r="AP152" s="82"/>
    </row>
    <row r="153" spans="1:42" ht="15" outlineLevel="2">
      <c r="A153" s="99" t="s">
        <v>284</v>
      </c>
      <c r="B153" s="98" t="s">
        <v>223</v>
      </c>
      <c r="C153" s="98" t="s">
        <v>279</v>
      </c>
      <c r="D153" s="98" t="s">
        <v>224</v>
      </c>
      <c r="E153" s="98" t="s">
        <v>223</v>
      </c>
      <c r="F153" s="98" t="s">
        <v>243</v>
      </c>
      <c r="G153" s="98"/>
      <c r="H153" s="98"/>
      <c r="I153" s="98"/>
      <c r="J153" s="98"/>
      <c r="K153" s="98"/>
      <c r="L153" s="98"/>
      <c r="M153" s="97">
        <v>0</v>
      </c>
      <c r="N153" s="94">
        <v>160653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94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  <c r="AA153" s="94">
        <v>0</v>
      </c>
      <c r="AB153" s="94">
        <v>0</v>
      </c>
      <c r="AC153" s="94">
        <v>0</v>
      </c>
      <c r="AD153" s="94">
        <v>0</v>
      </c>
      <c r="AE153" s="94">
        <v>152115.4</v>
      </c>
      <c r="AF153" s="94">
        <v>0</v>
      </c>
      <c r="AG153" s="94">
        <v>0</v>
      </c>
      <c r="AH153" s="94">
        <v>152115.4</v>
      </c>
      <c r="AI153" s="94">
        <v>-152115.4</v>
      </c>
      <c r="AJ153" s="96">
        <f>AE153/N153</f>
        <v>0.9468568903163962</v>
      </c>
      <c r="AK153" s="94">
        <v>0</v>
      </c>
      <c r="AL153" s="95">
        <v>0</v>
      </c>
      <c r="AM153" s="94">
        <v>0</v>
      </c>
      <c r="AN153" s="94">
        <v>57000</v>
      </c>
      <c r="AO153" s="93">
        <f>AE153/AN153</f>
        <v>2.668691228070175</v>
      </c>
      <c r="AP153" s="82"/>
    </row>
    <row r="154" spans="1:42" ht="38.25" outlineLevel="2">
      <c r="A154" s="99" t="s">
        <v>283</v>
      </c>
      <c r="B154" s="98" t="s">
        <v>223</v>
      </c>
      <c r="C154" s="98" t="s">
        <v>279</v>
      </c>
      <c r="D154" s="98" t="s">
        <v>224</v>
      </c>
      <c r="E154" s="98" t="s">
        <v>223</v>
      </c>
      <c r="F154" s="98" t="s">
        <v>282</v>
      </c>
      <c r="G154" s="98"/>
      <c r="H154" s="98"/>
      <c r="I154" s="98"/>
      <c r="J154" s="98"/>
      <c r="K154" s="98"/>
      <c r="L154" s="98"/>
      <c r="M154" s="97">
        <v>0</v>
      </c>
      <c r="N154" s="94">
        <v>15866035.74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94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  <c r="AA154" s="94">
        <v>0</v>
      </c>
      <c r="AB154" s="94">
        <v>0</v>
      </c>
      <c r="AC154" s="94">
        <v>0</v>
      </c>
      <c r="AD154" s="94">
        <v>0</v>
      </c>
      <c r="AE154" s="94">
        <v>9192377.48</v>
      </c>
      <c r="AF154" s="94">
        <v>0</v>
      </c>
      <c r="AG154" s="94">
        <v>0</v>
      </c>
      <c r="AH154" s="94">
        <v>4701477.48</v>
      </c>
      <c r="AI154" s="94">
        <v>-4701477.48</v>
      </c>
      <c r="AJ154" s="96">
        <f>AE154/N154</f>
        <v>0.5793745602642895</v>
      </c>
      <c r="AK154" s="94">
        <v>0</v>
      </c>
      <c r="AL154" s="95">
        <v>0</v>
      </c>
      <c r="AM154" s="94">
        <v>0</v>
      </c>
      <c r="AN154" s="94">
        <v>8939465.42</v>
      </c>
      <c r="AO154" s="93">
        <f>AE154/AN154</f>
        <v>1.0282916313356019</v>
      </c>
      <c r="AP154" s="82"/>
    </row>
    <row r="155" spans="1:42" ht="38.25" outlineLevel="2">
      <c r="A155" s="99" t="s">
        <v>226</v>
      </c>
      <c r="B155" s="98" t="s">
        <v>223</v>
      </c>
      <c r="C155" s="98" t="s">
        <v>279</v>
      </c>
      <c r="D155" s="98" t="s">
        <v>224</v>
      </c>
      <c r="E155" s="98" t="s">
        <v>223</v>
      </c>
      <c r="F155" s="98" t="s">
        <v>222</v>
      </c>
      <c r="G155" s="98"/>
      <c r="H155" s="98"/>
      <c r="I155" s="98"/>
      <c r="J155" s="98"/>
      <c r="K155" s="98"/>
      <c r="L155" s="98"/>
      <c r="M155" s="97">
        <v>0</v>
      </c>
      <c r="N155" s="94">
        <v>1735074.05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  <c r="U155" s="94">
        <v>0</v>
      </c>
      <c r="V155" s="94">
        <v>0</v>
      </c>
      <c r="W155" s="94">
        <v>0</v>
      </c>
      <c r="X155" s="94">
        <v>0</v>
      </c>
      <c r="Y155" s="94">
        <v>0</v>
      </c>
      <c r="Z155" s="94">
        <v>0</v>
      </c>
      <c r="AA155" s="94">
        <v>0</v>
      </c>
      <c r="AB155" s="94">
        <v>0</v>
      </c>
      <c r="AC155" s="94">
        <v>0</v>
      </c>
      <c r="AD155" s="94">
        <v>0</v>
      </c>
      <c r="AE155" s="94">
        <v>509700</v>
      </c>
      <c r="AF155" s="94">
        <v>0</v>
      </c>
      <c r="AG155" s="94">
        <v>0</v>
      </c>
      <c r="AH155" s="94">
        <v>0</v>
      </c>
      <c r="AI155" s="94">
        <v>0</v>
      </c>
      <c r="AJ155" s="96">
        <f>AE155/N155</f>
        <v>0.29376267831335495</v>
      </c>
      <c r="AK155" s="94">
        <v>0</v>
      </c>
      <c r="AL155" s="95">
        <v>0</v>
      </c>
      <c r="AM155" s="94">
        <v>0</v>
      </c>
      <c r="AN155" s="94">
        <v>1440700</v>
      </c>
      <c r="AO155" s="93">
        <f>AE155/AN155</f>
        <v>0.35378635385576457</v>
      </c>
      <c r="AP155" s="82"/>
    </row>
    <row r="156" spans="1:42" ht="15" hidden="1" outlineLevel="2">
      <c r="A156" s="99" t="s">
        <v>242</v>
      </c>
      <c r="B156" s="98"/>
      <c r="C156" s="105" t="s">
        <v>279</v>
      </c>
      <c r="D156" s="98"/>
      <c r="E156" s="98"/>
      <c r="F156" s="98">
        <v>290</v>
      </c>
      <c r="G156" s="98"/>
      <c r="H156" s="98"/>
      <c r="I156" s="98"/>
      <c r="J156" s="98"/>
      <c r="K156" s="98"/>
      <c r="L156" s="98"/>
      <c r="M156" s="97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6" t="e">
        <f>AE156/N156</f>
        <v>#DIV/0!</v>
      </c>
      <c r="AK156" s="94"/>
      <c r="AL156" s="95"/>
      <c r="AM156" s="94"/>
      <c r="AN156" s="94">
        <v>136086</v>
      </c>
      <c r="AO156" s="93">
        <f>AE156/AN156</f>
        <v>0</v>
      </c>
      <c r="AP156" s="82"/>
    </row>
    <row r="157" spans="1:42" ht="15" outlineLevel="2">
      <c r="A157" s="99" t="s">
        <v>281</v>
      </c>
      <c r="B157" s="98" t="s">
        <v>223</v>
      </c>
      <c r="C157" s="98" t="s">
        <v>279</v>
      </c>
      <c r="D157" s="98" t="s">
        <v>224</v>
      </c>
      <c r="E157" s="98" t="s">
        <v>223</v>
      </c>
      <c r="F157" s="98" t="s">
        <v>280</v>
      </c>
      <c r="G157" s="98"/>
      <c r="H157" s="98"/>
      <c r="I157" s="98"/>
      <c r="J157" s="98"/>
      <c r="K157" s="98"/>
      <c r="L157" s="98"/>
      <c r="M157" s="97">
        <v>0</v>
      </c>
      <c r="N157" s="94">
        <v>200000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  <c r="U157" s="94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  <c r="AA157" s="94">
        <v>0</v>
      </c>
      <c r="AB157" s="94">
        <v>0</v>
      </c>
      <c r="AC157" s="94">
        <v>0</v>
      </c>
      <c r="AD157" s="94">
        <v>0</v>
      </c>
      <c r="AE157" s="94">
        <v>131145</v>
      </c>
      <c r="AF157" s="94">
        <v>0</v>
      </c>
      <c r="AG157" s="94">
        <v>0</v>
      </c>
      <c r="AH157" s="94">
        <v>87499</v>
      </c>
      <c r="AI157" s="94">
        <v>-87499</v>
      </c>
      <c r="AJ157" s="96">
        <f>AE157/N157</f>
        <v>0.655725</v>
      </c>
      <c r="AK157" s="94">
        <v>0</v>
      </c>
      <c r="AL157" s="95">
        <v>0</v>
      </c>
      <c r="AM157" s="94">
        <v>0</v>
      </c>
      <c r="AN157" s="94"/>
      <c r="AO157" s="93" t="e">
        <f>AE157/AN157</f>
        <v>#DIV/0!</v>
      </c>
      <c r="AP157" s="82"/>
    </row>
    <row r="158" spans="1:42" ht="25.5" hidden="1" outlineLevel="2">
      <c r="A158" s="99" t="s">
        <v>238</v>
      </c>
      <c r="B158" s="98" t="s">
        <v>223</v>
      </c>
      <c r="C158" s="98" t="s">
        <v>279</v>
      </c>
      <c r="D158" s="98" t="s">
        <v>224</v>
      </c>
      <c r="E158" s="98" t="s">
        <v>223</v>
      </c>
      <c r="F158" s="98" t="s">
        <v>237</v>
      </c>
      <c r="G158" s="98"/>
      <c r="H158" s="98"/>
      <c r="I158" s="98"/>
      <c r="J158" s="98"/>
      <c r="K158" s="98"/>
      <c r="L158" s="98"/>
      <c r="M158" s="97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  <c r="U158" s="94">
        <v>0</v>
      </c>
      <c r="V158" s="94">
        <v>0</v>
      </c>
      <c r="W158" s="94">
        <v>0</v>
      </c>
      <c r="X158" s="94">
        <v>0</v>
      </c>
      <c r="Y158" s="94">
        <v>0</v>
      </c>
      <c r="Z158" s="94">
        <v>0</v>
      </c>
      <c r="AA158" s="94">
        <v>0</v>
      </c>
      <c r="AB158" s="94">
        <v>0</v>
      </c>
      <c r="AC158" s="94">
        <v>0</v>
      </c>
      <c r="AD158" s="94">
        <v>0</v>
      </c>
      <c r="AE158" s="94">
        <v>0</v>
      </c>
      <c r="AF158" s="94">
        <v>0</v>
      </c>
      <c r="AG158" s="94">
        <v>0</v>
      </c>
      <c r="AH158" s="94">
        <v>0</v>
      </c>
      <c r="AI158" s="94">
        <v>0</v>
      </c>
      <c r="AJ158" s="96" t="e">
        <f>AE158/N158</f>
        <v>#DIV/0!</v>
      </c>
      <c r="AK158" s="94">
        <v>0</v>
      </c>
      <c r="AL158" s="95">
        <v>0</v>
      </c>
      <c r="AM158" s="94">
        <v>0</v>
      </c>
      <c r="AN158" s="94"/>
      <c r="AO158" s="93" t="e">
        <f>AE158/AN158</f>
        <v>#DIV/0!</v>
      </c>
      <c r="AP158" s="82"/>
    </row>
    <row r="159" spans="1:42" ht="25.5" outlineLevel="1" collapsed="1">
      <c r="A159" s="104" t="s">
        <v>278</v>
      </c>
      <c r="B159" s="103" t="s">
        <v>223</v>
      </c>
      <c r="C159" s="103" t="s">
        <v>270</v>
      </c>
      <c r="D159" s="103" t="s">
        <v>224</v>
      </c>
      <c r="E159" s="103" t="s">
        <v>223</v>
      </c>
      <c r="F159" s="103" t="s">
        <v>223</v>
      </c>
      <c r="G159" s="103"/>
      <c r="H159" s="103"/>
      <c r="I159" s="103"/>
      <c r="J159" s="103"/>
      <c r="K159" s="103"/>
      <c r="L159" s="103"/>
      <c r="M159" s="102">
        <v>0</v>
      </c>
      <c r="N159" s="100">
        <f>N160+N161+N162+N164+N165+N166+N168+N163+N169+N167</f>
        <v>1274800</v>
      </c>
      <c r="O159" s="100">
        <f>O160+O161+O162+O164+O165+O166+O168+O163+O169+O167</f>
        <v>0</v>
      </c>
      <c r="P159" s="100">
        <f>P160+P161+P162+P164+P165+P166+P168+P163+P169+P167</f>
        <v>0</v>
      </c>
      <c r="Q159" s="100">
        <f>Q160+Q161+Q162+Q164+Q165+Q166+Q168+Q163+Q169+Q167</f>
        <v>0</v>
      </c>
      <c r="R159" s="100">
        <f>R160+R161+R162+R164+R165+R166+R168+R163+R169+R167</f>
        <v>0</v>
      </c>
      <c r="S159" s="100">
        <f>S160+S161+S162+S164+S165+S166+S168+S163+S169+S167</f>
        <v>0</v>
      </c>
      <c r="T159" s="100">
        <f>T160+T161+T162+T164+T165+T166+T168+T163+T169+T167</f>
        <v>0</v>
      </c>
      <c r="U159" s="100">
        <f>U160+U161+U162+U164+U165+U166+U168+U163+U169+U167</f>
        <v>0</v>
      </c>
      <c r="V159" s="100">
        <f>V160+V161+V162+V164+V165+V166+V168+V163+V169+V167</f>
        <v>0</v>
      </c>
      <c r="W159" s="100">
        <f>W160+W161+W162+W164+W165+W166+W168+W163+W169+W167</f>
        <v>0</v>
      </c>
      <c r="X159" s="100">
        <f>X160+X161+X162+X164+X165+X166+X168+X163+X169+X167</f>
        <v>0</v>
      </c>
      <c r="Y159" s="100">
        <f>Y160+Y161+Y162+Y164+Y165+Y166+Y168+Y163+Y169+Y167</f>
        <v>0</v>
      </c>
      <c r="Z159" s="100">
        <f>Z160+Z161+Z162+Z164+Z165+Z166+Z168+Z163+Z169+Z167</f>
        <v>0</v>
      </c>
      <c r="AA159" s="100">
        <f>AA160+AA161+AA162+AA164+AA165+AA166+AA168+AA163+AA169+AA167</f>
        <v>0</v>
      </c>
      <c r="AB159" s="100">
        <f>AB160+AB161+AB162+AB164+AB165+AB166+AB168+AB163+AB169+AB167</f>
        <v>0</v>
      </c>
      <c r="AC159" s="100">
        <f>AC160+AC161+AC162+AC164+AC165+AC166+AC168+AC163+AC169+AC167</f>
        <v>0</v>
      </c>
      <c r="AD159" s="100">
        <f>AD160+AD161+AD162+AD164+AD165+AD166+AD168+AD163+AD169+AD167</f>
        <v>0</v>
      </c>
      <c r="AE159" s="100">
        <f>AE160+AE161+AE162+AE164+AE165+AE166+AE168+AE163+AE169+AE167</f>
        <v>867748.3200000001</v>
      </c>
      <c r="AF159" s="100">
        <v>0</v>
      </c>
      <c r="AG159" s="100">
        <v>0</v>
      </c>
      <c r="AH159" s="100">
        <v>488303.73</v>
      </c>
      <c r="AI159" s="100">
        <v>-488303.73</v>
      </c>
      <c r="AJ159" s="89">
        <f>AE159/N159</f>
        <v>0.6806936931283339</v>
      </c>
      <c r="AK159" s="100">
        <v>0</v>
      </c>
      <c r="AL159" s="101">
        <v>0</v>
      </c>
      <c r="AM159" s="100">
        <v>0</v>
      </c>
      <c r="AN159" s="100">
        <f>AN160+AN161+AN162+AN164+AN165+AN166+AN168</f>
        <v>1048474.22</v>
      </c>
      <c r="AO159" s="93">
        <f>AE159/AN159</f>
        <v>0.8276296197344748</v>
      </c>
      <c r="AP159" s="82"/>
    </row>
    <row r="160" spans="1:42" ht="15" outlineLevel="2">
      <c r="A160" s="99" t="s">
        <v>254</v>
      </c>
      <c r="B160" s="98" t="s">
        <v>223</v>
      </c>
      <c r="C160" s="98" t="s">
        <v>270</v>
      </c>
      <c r="D160" s="98" t="s">
        <v>224</v>
      </c>
      <c r="E160" s="98" t="s">
        <v>223</v>
      </c>
      <c r="F160" s="98" t="s">
        <v>253</v>
      </c>
      <c r="G160" s="98"/>
      <c r="H160" s="98"/>
      <c r="I160" s="98"/>
      <c r="J160" s="98"/>
      <c r="K160" s="98"/>
      <c r="L160" s="98"/>
      <c r="M160" s="97">
        <v>0</v>
      </c>
      <c r="N160" s="94">
        <v>648700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4">
        <v>0</v>
      </c>
      <c r="V160" s="94">
        <v>0</v>
      </c>
      <c r="W160" s="94">
        <v>0</v>
      </c>
      <c r="X160" s="94">
        <v>0</v>
      </c>
      <c r="Y160" s="94">
        <v>0</v>
      </c>
      <c r="Z160" s="94">
        <v>0</v>
      </c>
      <c r="AA160" s="94">
        <v>0</v>
      </c>
      <c r="AB160" s="94">
        <v>0</v>
      </c>
      <c r="AC160" s="94">
        <v>0</v>
      </c>
      <c r="AD160" s="94">
        <v>0</v>
      </c>
      <c r="AE160" s="94">
        <v>478102.27</v>
      </c>
      <c r="AF160" s="94">
        <v>0</v>
      </c>
      <c r="AG160" s="94">
        <v>0</v>
      </c>
      <c r="AH160" s="94">
        <v>282566.5</v>
      </c>
      <c r="AI160" s="94">
        <v>-282566.5</v>
      </c>
      <c r="AJ160" s="96">
        <f>AE160/N160</f>
        <v>0.7370159858177895</v>
      </c>
      <c r="AK160" s="94">
        <v>0</v>
      </c>
      <c r="AL160" s="95">
        <v>0</v>
      </c>
      <c r="AM160" s="94">
        <v>0</v>
      </c>
      <c r="AN160" s="94">
        <v>457291.44</v>
      </c>
      <c r="AO160" s="93">
        <f>AE160/AN160</f>
        <v>1.0455088990950716</v>
      </c>
      <c r="AP160" s="82"/>
    </row>
    <row r="161" spans="1:42" ht="25.5" outlineLevel="2">
      <c r="A161" s="99" t="s">
        <v>252</v>
      </c>
      <c r="B161" s="98" t="s">
        <v>223</v>
      </c>
      <c r="C161" s="98" t="s">
        <v>270</v>
      </c>
      <c r="D161" s="98" t="s">
        <v>224</v>
      </c>
      <c r="E161" s="98" t="s">
        <v>223</v>
      </c>
      <c r="F161" s="98" t="s">
        <v>251</v>
      </c>
      <c r="G161" s="98"/>
      <c r="H161" s="98"/>
      <c r="I161" s="98"/>
      <c r="J161" s="98"/>
      <c r="K161" s="98"/>
      <c r="L161" s="98"/>
      <c r="M161" s="97">
        <v>0</v>
      </c>
      <c r="N161" s="94">
        <v>195900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4">
        <v>0</v>
      </c>
      <c r="V161" s="94">
        <v>0</v>
      </c>
      <c r="W161" s="94">
        <v>0</v>
      </c>
      <c r="X161" s="94">
        <v>0</v>
      </c>
      <c r="Y161" s="94">
        <v>0</v>
      </c>
      <c r="Z161" s="94">
        <v>0</v>
      </c>
      <c r="AA161" s="94">
        <v>0</v>
      </c>
      <c r="AB161" s="94">
        <v>0</v>
      </c>
      <c r="AC161" s="94">
        <v>0</v>
      </c>
      <c r="AD161" s="94">
        <v>0</v>
      </c>
      <c r="AE161" s="94">
        <v>141358.37</v>
      </c>
      <c r="AF161" s="94">
        <v>0</v>
      </c>
      <c r="AG161" s="94">
        <v>0</v>
      </c>
      <c r="AH161" s="94">
        <v>78055.55</v>
      </c>
      <c r="AI161" s="94">
        <v>-78055.55</v>
      </c>
      <c r="AJ161" s="96">
        <f>AE161/N161</f>
        <v>0.7215843287391526</v>
      </c>
      <c r="AK161" s="94">
        <v>0</v>
      </c>
      <c r="AL161" s="95">
        <v>0</v>
      </c>
      <c r="AM161" s="94">
        <v>0</v>
      </c>
      <c r="AN161" s="94">
        <v>143024.19</v>
      </c>
      <c r="AO161" s="93">
        <f>AE161/AN161</f>
        <v>0.9883528793276158</v>
      </c>
      <c r="AP161" s="82"/>
    </row>
    <row r="162" spans="1:42" ht="15" hidden="1" outlineLevel="2">
      <c r="A162" s="99" t="s">
        <v>242</v>
      </c>
      <c r="B162" s="98"/>
      <c r="C162" s="105" t="s">
        <v>270</v>
      </c>
      <c r="D162" s="105"/>
      <c r="E162" s="105"/>
      <c r="F162" s="105" t="s">
        <v>241</v>
      </c>
      <c r="G162" s="98"/>
      <c r="H162" s="98"/>
      <c r="I162" s="98"/>
      <c r="J162" s="98"/>
      <c r="K162" s="98"/>
      <c r="L162" s="98"/>
      <c r="M162" s="97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6" t="e">
        <f>AE162/N162</f>
        <v>#DIV/0!</v>
      </c>
      <c r="AK162" s="94"/>
      <c r="AL162" s="95"/>
      <c r="AM162" s="94"/>
      <c r="AN162" s="94">
        <v>443158.59</v>
      </c>
      <c r="AO162" s="93">
        <f>AE162/AN162</f>
        <v>0</v>
      </c>
      <c r="AP162" s="82"/>
    </row>
    <row r="163" spans="1:42" ht="15" outlineLevel="2">
      <c r="A163" s="99" t="s">
        <v>277</v>
      </c>
      <c r="B163" s="98"/>
      <c r="C163" s="105" t="s">
        <v>270</v>
      </c>
      <c r="D163" s="105"/>
      <c r="E163" s="105"/>
      <c r="F163" s="105" t="s">
        <v>243</v>
      </c>
      <c r="G163" s="98"/>
      <c r="H163" s="98"/>
      <c r="I163" s="98"/>
      <c r="J163" s="98"/>
      <c r="K163" s="98"/>
      <c r="L163" s="98"/>
      <c r="M163" s="97"/>
      <c r="N163" s="94">
        <v>200000</v>
      </c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>
        <v>121732</v>
      </c>
      <c r="AF163" s="94"/>
      <c r="AG163" s="94"/>
      <c r="AH163" s="94"/>
      <c r="AI163" s="94"/>
      <c r="AJ163" s="96">
        <f>AE163/N163</f>
        <v>0.60866</v>
      </c>
      <c r="AK163" s="94"/>
      <c r="AL163" s="95"/>
      <c r="AM163" s="94"/>
      <c r="AN163" s="94"/>
      <c r="AO163" s="93" t="e">
        <f>AE163/AN163</f>
        <v>#DIV/0!</v>
      </c>
      <c r="AP163" s="82"/>
    </row>
    <row r="164" spans="1:42" ht="25.5" hidden="1" outlineLevel="2">
      <c r="A164" s="99" t="s">
        <v>276</v>
      </c>
      <c r="B164" s="98" t="s">
        <v>223</v>
      </c>
      <c r="C164" s="98" t="s">
        <v>270</v>
      </c>
      <c r="D164" s="98" t="s">
        <v>224</v>
      </c>
      <c r="E164" s="98" t="s">
        <v>223</v>
      </c>
      <c r="F164" s="98" t="s">
        <v>275</v>
      </c>
      <c r="G164" s="98"/>
      <c r="H164" s="98"/>
      <c r="I164" s="98"/>
      <c r="J164" s="98"/>
      <c r="K164" s="98"/>
      <c r="L164" s="98"/>
      <c r="M164" s="97">
        <v>0</v>
      </c>
      <c r="N164" s="94">
        <v>0</v>
      </c>
      <c r="O164" s="94">
        <v>0</v>
      </c>
      <c r="P164" s="94">
        <v>0</v>
      </c>
      <c r="Q164" s="94">
        <v>0</v>
      </c>
      <c r="R164" s="94">
        <v>0</v>
      </c>
      <c r="S164" s="94">
        <v>0</v>
      </c>
      <c r="T164" s="94">
        <v>0</v>
      </c>
      <c r="U164" s="94">
        <v>0</v>
      </c>
      <c r="V164" s="94">
        <v>0</v>
      </c>
      <c r="W164" s="94">
        <v>0</v>
      </c>
      <c r="X164" s="94">
        <v>0</v>
      </c>
      <c r="Y164" s="94">
        <v>0</v>
      </c>
      <c r="Z164" s="94">
        <v>0</v>
      </c>
      <c r="AA164" s="94">
        <v>0</v>
      </c>
      <c r="AB164" s="94">
        <v>0</v>
      </c>
      <c r="AC164" s="94">
        <v>0</v>
      </c>
      <c r="AD164" s="94">
        <v>0</v>
      </c>
      <c r="AE164" s="94">
        <v>0</v>
      </c>
      <c r="AF164" s="94">
        <v>0</v>
      </c>
      <c r="AG164" s="94">
        <v>0</v>
      </c>
      <c r="AH164" s="94">
        <v>127681.68</v>
      </c>
      <c r="AI164" s="94">
        <v>-127681.68</v>
      </c>
      <c r="AJ164" s="96" t="e">
        <f>AE164/N164</f>
        <v>#DIV/0!</v>
      </c>
      <c r="AK164" s="94">
        <v>0</v>
      </c>
      <c r="AL164" s="95">
        <v>0</v>
      </c>
      <c r="AM164" s="94">
        <v>0</v>
      </c>
      <c r="AN164" s="94"/>
      <c r="AO164" s="93" t="e">
        <f>AE164/AN164</f>
        <v>#DIV/0!</v>
      </c>
      <c r="AP164" s="82"/>
    </row>
    <row r="165" spans="1:42" ht="25.5" outlineLevel="2">
      <c r="A165" s="99" t="s">
        <v>238</v>
      </c>
      <c r="B165" s="98" t="s">
        <v>223</v>
      </c>
      <c r="C165" s="98" t="s">
        <v>270</v>
      </c>
      <c r="D165" s="98" t="s">
        <v>224</v>
      </c>
      <c r="E165" s="98" t="s">
        <v>223</v>
      </c>
      <c r="F165" s="98" t="s">
        <v>237</v>
      </c>
      <c r="G165" s="98"/>
      <c r="H165" s="98"/>
      <c r="I165" s="98"/>
      <c r="J165" s="98"/>
      <c r="K165" s="98"/>
      <c r="L165" s="98"/>
      <c r="M165" s="97">
        <v>0</v>
      </c>
      <c r="N165" s="94">
        <v>10000</v>
      </c>
      <c r="O165" s="94">
        <v>0</v>
      </c>
      <c r="P165" s="94">
        <v>0</v>
      </c>
      <c r="Q165" s="94">
        <v>0</v>
      </c>
      <c r="R165" s="94">
        <v>0</v>
      </c>
      <c r="S165" s="94">
        <v>0</v>
      </c>
      <c r="T165" s="94">
        <v>0</v>
      </c>
      <c r="U165" s="94">
        <v>0</v>
      </c>
      <c r="V165" s="94">
        <v>0</v>
      </c>
      <c r="W165" s="94">
        <v>0</v>
      </c>
      <c r="X165" s="94">
        <v>0</v>
      </c>
      <c r="Y165" s="94">
        <v>0</v>
      </c>
      <c r="Z165" s="94">
        <v>0</v>
      </c>
      <c r="AA165" s="94">
        <v>0</v>
      </c>
      <c r="AB165" s="94">
        <v>0</v>
      </c>
      <c r="AC165" s="94">
        <v>0</v>
      </c>
      <c r="AD165" s="94">
        <v>0</v>
      </c>
      <c r="AE165" s="94">
        <v>0</v>
      </c>
      <c r="AF165" s="94">
        <v>0</v>
      </c>
      <c r="AG165" s="94">
        <v>0</v>
      </c>
      <c r="AH165" s="94">
        <v>0</v>
      </c>
      <c r="AI165" s="94">
        <v>0</v>
      </c>
      <c r="AJ165" s="96">
        <f>AE165/N165</f>
        <v>0</v>
      </c>
      <c r="AK165" s="94">
        <v>0</v>
      </c>
      <c r="AL165" s="95">
        <v>0</v>
      </c>
      <c r="AM165" s="94">
        <v>0</v>
      </c>
      <c r="AN165" s="94"/>
      <c r="AO165" s="93" t="e">
        <f>AE165/AN165</f>
        <v>#DIV/0!</v>
      </c>
      <c r="AP165" s="82"/>
    </row>
    <row r="166" spans="1:42" ht="25.5" hidden="1" outlineLevel="2">
      <c r="A166" s="99" t="s">
        <v>274</v>
      </c>
      <c r="B166" s="98"/>
      <c r="C166" s="105" t="s">
        <v>270</v>
      </c>
      <c r="D166" s="105"/>
      <c r="E166" s="105"/>
      <c r="F166" s="105" t="s">
        <v>273</v>
      </c>
      <c r="G166" s="98"/>
      <c r="H166" s="98"/>
      <c r="I166" s="98"/>
      <c r="J166" s="98"/>
      <c r="K166" s="98"/>
      <c r="L166" s="98"/>
      <c r="M166" s="97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6" t="e">
        <f>AE166/N166</f>
        <v>#DIV/0!</v>
      </c>
      <c r="AK166" s="94"/>
      <c r="AL166" s="95"/>
      <c r="AM166" s="94"/>
      <c r="AN166" s="94">
        <v>5000</v>
      </c>
      <c r="AO166" s="93">
        <f>AE166/AN166</f>
        <v>0</v>
      </c>
      <c r="AP166" s="82"/>
    </row>
    <row r="167" spans="1:42" ht="25.5" outlineLevel="2">
      <c r="A167" s="99" t="s">
        <v>272</v>
      </c>
      <c r="B167" s="98"/>
      <c r="C167" s="105" t="s">
        <v>270</v>
      </c>
      <c r="D167" s="105"/>
      <c r="E167" s="105"/>
      <c r="F167" s="105" t="s">
        <v>271</v>
      </c>
      <c r="G167" s="98"/>
      <c r="H167" s="98"/>
      <c r="I167" s="98"/>
      <c r="J167" s="98"/>
      <c r="K167" s="98"/>
      <c r="L167" s="98"/>
      <c r="M167" s="97"/>
      <c r="N167" s="94">
        <v>50000</v>
      </c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>
        <v>21020.18</v>
      </c>
      <c r="AF167" s="94"/>
      <c r="AG167" s="94"/>
      <c r="AH167" s="94"/>
      <c r="AI167" s="94"/>
      <c r="AJ167" s="96">
        <f>AE167/N167</f>
        <v>0.4204036</v>
      </c>
      <c r="AK167" s="94"/>
      <c r="AL167" s="95"/>
      <c r="AM167" s="94"/>
      <c r="AN167" s="94"/>
      <c r="AO167" s="93" t="e">
        <f>AE167/AN167</f>
        <v>#DIV/0!</v>
      </c>
      <c r="AP167" s="82"/>
    </row>
    <row r="168" spans="1:42" ht="25.5" outlineLevel="2">
      <c r="A168" s="99" t="s">
        <v>250</v>
      </c>
      <c r="B168" s="98" t="s">
        <v>223</v>
      </c>
      <c r="C168" s="98" t="s">
        <v>270</v>
      </c>
      <c r="D168" s="98" t="s">
        <v>224</v>
      </c>
      <c r="E168" s="98" t="s">
        <v>223</v>
      </c>
      <c r="F168" s="98" t="s">
        <v>248</v>
      </c>
      <c r="G168" s="98"/>
      <c r="H168" s="98"/>
      <c r="I168" s="98"/>
      <c r="J168" s="98"/>
      <c r="K168" s="98"/>
      <c r="L168" s="98"/>
      <c r="M168" s="97">
        <v>0</v>
      </c>
      <c r="N168" s="94">
        <v>70200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  <c r="U168" s="94">
        <v>0</v>
      </c>
      <c r="V168" s="94">
        <v>0</v>
      </c>
      <c r="W168" s="94">
        <v>0</v>
      </c>
      <c r="X168" s="94">
        <v>0</v>
      </c>
      <c r="Y168" s="94">
        <v>0</v>
      </c>
      <c r="Z168" s="94">
        <v>0</v>
      </c>
      <c r="AA168" s="94">
        <v>0</v>
      </c>
      <c r="AB168" s="94">
        <v>0</v>
      </c>
      <c r="AC168" s="94">
        <v>0</v>
      </c>
      <c r="AD168" s="94">
        <v>0</v>
      </c>
      <c r="AE168" s="94">
        <v>50354</v>
      </c>
      <c r="AF168" s="94">
        <v>0</v>
      </c>
      <c r="AG168" s="94">
        <v>0</v>
      </c>
      <c r="AH168" s="94">
        <v>0</v>
      </c>
      <c r="AI168" s="94">
        <v>0</v>
      </c>
      <c r="AJ168" s="96">
        <f>AE168/N168</f>
        <v>0.7172934472934472</v>
      </c>
      <c r="AK168" s="94">
        <v>0</v>
      </c>
      <c r="AL168" s="95">
        <v>0</v>
      </c>
      <c r="AM168" s="94">
        <v>0</v>
      </c>
      <c r="AN168" s="94"/>
      <c r="AO168" s="93" t="e">
        <f>AE168/AN168</f>
        <v>#DIV/0!</v>
      </c>
      <c r="AP168" s="82"/>
    </row>
    <row r="169" spans="1:42" ht="38.25" outlineLevel="2">
      <c r="A169" s="99" t="s">
        <v>236</v>
      </c>
      <c r="B169" s="98"/>
      <c r="C169" s="105" t="s">
        <v>270</v>
      </c>
      <c r="D169" s="105"/>
      <c r="E169" s="105"/>
      <c r="F169" s="105" t="s">
        <v>234</v>
      </c>
      <c r="G169" s="98"/>
      <c r="H169" s="98"/>
      <c r="I169" s="98"/>
      <c r="J169" s="98"/>
      <c r="K169" s="98"/>
      <c r="L169" s="98"/>
      <c r="M169" s="97"/>
      <c r="N169" s="94">
        <v>100000</v>
      </c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>
        <v>55181.5</v>
      </c>
      <c r="AF169" s="94"/>
      <c r="AG169" s="94"/>
      <c r="AH169" s="94"/>
      <c r="AI169" s="94"/>
      <c r="AJ169" s="96">
        <f>AE169/N169</f>
        <v>0.551815</v>
      </c>
      <c r="AK169" s="94"/>
      <c r="AL169" s="95"/>
      <c r="AM169" s="94"/>
      <c r="AN169" s="94"/>
      <c r="AO169" s="93" t="e">
        <f>AE169/AN169</f>
        <v>#DIV/0!</v>
      </c>
      <c r="AP169" s="82"/>
    </row>
    <row r="170" spans="1:42" ht="15">
      <c r="A170" s="104" t="s">
        <v>269</v>
      </c>
      <c r="B170" s="103" t="s">
        <v>223</v>
      </c>
      <c r="C170" s="103" t="s">
        <v>268</v>
      </c>
      <c r="D170" s="103" t="s">
        <v>224</v>
      </c>
      <c r="E170" s="103" t="s">
        <v>223</v>
      </c>
      <c r="F170" s="103" t="s">
        <v>223</v>
      </c>
      <c r="G170" s="103"/>
      <c r="H170" s="103"/>
      <c r="I170" s="103"/>
      <c r="J170" s="103"/>
      <c r="K170" s="103"/>
      <c r="L170" s="103"/>
      <c r="M170" s="102">
        <v>0</v>
      </c>
      <c r="N170" s="100">
        <f>N171+N174+N177+N180</f>
        <v>22187448.939999998</v>
      </c>
      <c r="O170" s="100">
        <f>O171+O174+O177+O180</f>
        <v>0</v>
      </c>
      <c r="P170" s="100">
        <f>P171+P174+P177+P180</f>
        <v>0</v>
      </c>
      <c r="Q170" s="100">
        <f>Q171+Q174+Q177+Q180</f>
        <v>0</v>
      </c>
      <c r="R170" s="100">
        <f>R171+R174+R177+R180</f>
        <v>0</v>
      </c>
      <c r="S170" s="100">
        <f>S171+S174+S177+S180</f>
        <v>0</v>
      </c>
      <c r="T170" s="100">
        <f>T171+T174+T177+T180</f>
        <v>0</v>
      </c>
      <c r="U170" s="100">
        <f>U171+U174+U177+U180</f>
        <v>0</v>
      </c>
      <c r="V170" s="100">
        <f>V171+V174+V177+V180</f>
        <v>0</v>
      </c>
      <c r="W170" s="100">
        <f>W171+W174+W177+W180</f>
        <v>0</v>
      </c>
      <c r="X170" s="100">
        <f>X171+X174+X177+X180</f>
        <v>0</v>
      </c>
      <c r="Y170" s="100">
        <f>Y171+Y174+Y177+Y180</f>
        <v>0</v>
      </c>
      <c r="Z170" s="100">
        <f>Z171+Z174+Z177+Z180</f>
        <v>0</v>
      </c>
      <c r="AA170" s="100">
        <f>AA171+AA174+AA177+AA180</f>
        <v>0</v>
      </c>
      <c r="AB170" s="100">
        <f>AB171+AB174+AB177+AB180</f>
        <v>0</v>
      </c>
      <c r="AC170" s="100">
        <f>AC171+AC174+AC177+AC180</f>
        <v>0</v>
      </c>
      <c r="AD170" s="100">
        <f>AD171+AD174+AD177+AD180</f>
        <v>0</v>
      </c>
      <c r="AE170" s="100">
        <f>AE171+AE174+AE177+AE180</f>
        <v>20076675.88</v>
      </c>
      <c r="AF170" s="100">
        <f>AF171+AF174+AF177+AF180</f>
        <v>0</v>
      </c>
      <c r="AG170" s="100">
        <f>AG171+AG174+AG177+AG180</f>
        <v>0</v>
      </c>
      <c r="AH170" s="100">
        <f>AH171+AH174+AH177+AH180</f>
        <v>18743575.23</v>
      </c>
      <c r="AI170" s="100">
        <f>AI171+AI174+AI177+AI180</f>
        <v>-18743575.23</v>
      </c>
      <c r="AJ170" s="89">
        <f>AE170/N170</f>
        <v>0.9048663473791864</v>
      </c>
      <c r="AK170" s="100">
        <v>0</v>
      </c>
      <c r="AL170" s="101">
        <v>0</v>
      </c>
      <c r="AM170" s="100">
        <v>0</v>
      </c>
      <c r="AN170" s="100">
        <f>AN171+AN174+AN177+AN180</f>
        <v>6591146.12</v>
      </c>
      <c r="AO170" s="93">
        <f>AE170/AN170</f>
        <v>3.046006796766326</v>
      </c>
      <c r="AP170" s="82"/>
    </row>
    <row r="171" spans="1:42" ht="15" outlineLevel="1">
      <c r="A171" s="104" t="s">
        <v>267</v>
      </c>
      <c r="B171" s="103" t="s">
        <v>223</v>
      </c>
      <c r="C171" s="103" t="s">
        <v>263</v>
      </c>
      <c r="D171" s="103" t="s">
        <v>224</v>
      </c>
      <c r="E171" s="103" t="s">
        <v>223</v>
      </c>
      <c r="F171" s="103" t="s">
        <v>223</v>
      </c>
      <c r="G171" s="103"/>
      <c r="H171" s="103"/>
      <c r="I171" s="103"/>
      <c r="J171" s="103"/>
      <c r="K171" s="103"/>
      <c r="L171" s="103"/>
      <c r="M171" s="102">
        <v>0</v>
      </c>
      <c r="N171" s="100">
        <f>N172+N173</f>
        <v>151000</v>
      </c>
      <c r="O171" s="100">
        <f>O172+O173</f>
        <v>0</v>
      </c>
      <c r="P171" s="100">
        <f>P172+P173</f>
        <v>0</v>
      </c>
      <c r="Q171" s="100">
        <f>Q172+Q173</f>
        <v>0</v>
      </c>
      <c r="R171" s="100">
        <f>R172+R173</f>
        <v>0</v>
      </c>
      <c r="S171" s="100">
        <f>S172+S173</f>
        <v>0</v>
      </c>
      <c r="T171" s="100">
        <f>T172+T173</f>
        <v>0</v>
      </c>
      <c r="U171" s="100">
        <f>U172+U173</f>
        <v>0</v>
      </c>
      <c r="V171" s="100">
        <f>V172+V173</f>
        <v>0</v>
      </c>
      <c r="W171" s="100">
        <f>W172+W173</f>
        <v>0</v>
      </c>
      <c r="X171" s="100">
        <f>X172+X173</f>
        <v>0</v>
      </c>
      <c r="Y171" s="100">
        <f>Y172+Y173</f>
        <v>0</v>
      </c>
      <c r="Z171" s="100">
        <f>Z172+Z173</f>
        <v>0</v>
      </c>
      <c r="AA171" s="100">
        <f>AA172+AA173</f>
        <v>0</v>
      </c>
      <c r="AB171" s="100">
        <f>AB172+AB173</f>
        <v>0</v>
      </c>
      <c r="AC171" s="100">
        <f>AC172+AC173</f>
        <v>0</v>
      </c>
      <c r="AD171" s="100">
        <f>AD172+AD173</f>
        <v>0</v>
      </c>
      <c r="AE171" s="100">
        <f>AE172+AE173</f>
        <v>92081.46</v>
      </c>
      <c r="AF171" s="100">
        <v>0</v>
      </c>
      <c r="AG171" s="100">
        <v>0</v>
      </c>
      <c r="AH171" s="100">
        <v>61673.28</v>
      </c>
      <c r="AI171" s="100">
        <v>-61673.28</v>
      </c>
      <c r="AJ171" s="89">
        <f>AE171/N171</f>
        <v>0.6098109933774835</v>
      </c>
      <c r="AK171" s="100">
        <v>0</v>
      </c>
      <c r="AL171" s="101">
        <v>0</v>
      </c>
      <c r="AM171" s="100">
        <v>0</v>
      </c>
      <c r="AN171" s="100">
        <f>AN172</f>
        <v>112364.22</v>
      </c>
      <c r="AO171" s="93">
        <f>AE171/AN171</f>
        <v>0.8194909375956154</v>
      </c>
      <c r="AP171" s="82"/>
    </row>
    <row r="172" spans="1:42" ht="25.5" hidden="1" outlineLevel="2">
      <c r="A172" s="99" t="s">
        <v>266</v>
      </c>
      <c r="B172" s="98" t="s">
        <v>223</v>
      </c>
      <c r="C172" s="98" t="s">
        <v>263</v>
      </c>
      <c r="D172" s="98" t="s">
        <v>224</v>
      </c>
      <c r="E172" s="98" t="s">
        <v>223</v>
      </c>
      <c r="F172" s="98" t="s">
        <v>265</v>
      </c>
      <c r="G172" s="98"/>
      <c r="H172" s="98"/>
      <c r="I172" s="98"/>
      <c r="J172" s="98"/>
      <c r="K172" s="98"/>
      <c r="L172" s="98"/>
      <c r="M172" s="97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  <c r="U172" s="94">
        <v>0</v>
      </c>
      <c r="V172" s="94">
        <v>0</v>
      </c>
      <c r="W172" s="94">
        <v>0</v>
      </c>
      <c r="X172" s="94">
        <v>0</v>
      </c>
      <c r="Y172" s="94">
        <v>0</v>
      </c>
      <c r="Z172" s="94">
        <v>0</v>
      </c>
      <c r="AA172" s="94">
        <v>0</v>
      </c>
      <c r="AB172" s="94">
        <v>0</v>
      </c>
      <c r="AC172" s="94">
        <v>0</v>
      </c>
      <c r="AD172" s="94">
        <v>0</v>
      </c>
      <c r="AE172" s="94">
        <v>0</v>
      </c>
      <c r="AF172" s="94">
        <v>0</v>
      </c>
      <c r="AG172" s="94">
        <v>0</v>
      </c>
      <c r="AH172" s="94">
        <v>0</v>
      </c>
      <c r="AI172" s="94">
        <v>0</v>
      </c>
      <c r="AJ172" s="96" t="e">
        <f>AE172/N172</f>
        <v>#DIV/0!</v>
      </c>
      <c r="AK172" s="94">
        <v>0</v>
      </c>
      <c r="AL172" s="95">
        <v>0</v>
      </c>
      <c r="AM172" s="94">
        <v>0</v>
      </c>
      <c r="AN172" s="94">
        <v>112364.22</v>
      </c>
      <c r="AO172" s="93">
        <f>AE172/AN172</f>
        <v>0</v>
      </c>
      <c r="AP172" s="82"/>
    </row>
    <row r="173" spans="1:42" ht="38.25" outlineLevel="2">
      <c r="A173" s="99" t="s">
        <v>264</v>
      </c>
      <c r="B173" s="98" t="s">
        <v>223</v>
      </c>
      <c r="C173" s="98" t="s">
        <v>263</v>
      </c>
      <c r="D173" s="98" t="s">
        <v>224</v>
      </c>
      <c r="E173" s="98" t="s">
        <v>223</v>
      </c>
      <c r="F173" s="98" t="s">
        <v>262</v>
      </c>
      <c r="G173" s="98"/>
      <c r="H173" s="98"/>
      <c r="I173" s="98"/>
      <c r="J173" s="98"/>
      <c r="K173" s="98"/>
      <c r="L173" s="98"/>
      <c r="M173" s="97">
        <v>0</v>
      </c>
      <c r="N173" s="94">
        <v>151000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94">
        <v>0</v>
      </c>
      <c r="U173" s="94">
        <v>0</v>
      </c>
      <c r="V173" s="94">
        <v>0</v>
      </c>
      <c r="W173" s="94">
        <v>0</v>
      </c>
      <c r="X173" s="94">
        <v>0</v>
      </c>
      <c r="Y173" s="94">
        <v>0</v>
      </c>
      <c r="Z173" s="94">
        <v>0</v>
      </c>
      <c r="AA173" s="94">
        <v>0</v>
      </c>
      <c r="AB173" s="94">
        <v>0</v>
      </c>
      <c r="AC173" s="94">
        <v>0</v>
      </c>
      <c r="AD173" s="94">
        <v>0</v>
      </c>
      <c r="AE173" s="94">
        <v>92081.46</v>
      </c>
      <c r="AF173" s="94">
        <v>0</v>
      </c>
      <c r="AG173" s="94">
        <v>0</v>
      </c>
      <c r="AH173" s="94">
        <v>61673.28</v>
      </c>
      <c r="AI173" s="94">
        <v>-61673.28</v>
      </c>
      <c r="AJ173" s="96">
        <f>AE173/N173</f>
        <v>0.6098109933774835</v>
      </c>
      <c r="AK173" s="94">
        <v>0</v>
      </c>
      <c r="AL173" s="95">
        <v>0</v>
      </c>
      <c r="AM173" s="94">
        <v>0</v>
      </c>
      <c r="AN173" s="94"/>
      <c r="AO173" s="93" t="e">
        <f>AE173/AN173</f>
        <v>#DIV/0!</v>
      </c>
      <c r="AP173" s="82"/>
    </row>
    <row r="174" spans="1:42" ht="25.5" outlineLevel="1">
      <c r="A174" s="104" t="s">
        <v>261</v>
      </c>
      <c r="B174" s="103" t="s">
        <v>223</v>
      </c>
      <c r="C174" s="103" t="s">
        <v>260</v>
      </c>
      <c r="D174" s="103" t="s">
        <v>224</v>
      </c>
      <c r="E174" s="103" t="s">
        <v>223</v>
      </c>
      <c r="F174" s="103" t="s">
        <v>223</v>
      </c>
      <c r="G174" s="103"/>
      <c r="H174" s="103"/>
      <c r="I174" s="103"/>
      <c r="J174" s="103"/>
      <c r="K174" s="103"/>
      <c r="L174" s="103"/>
      <c r="M174" s="102">
        <v>0</v>
      </c>
      <c r="N174" s="100">
        <f>N175+N176</f>
        <v>9353081.12</v>
      </c>
      <c r="O174" s="100">
        <f>O175+O176</f>
        <v>0</v>
      </c>
      <c r="P174" s="100">
        <f>P175+P176</f>
        <v>0</v>
      </c>
      <c r="Q174" s="100">
        <f>Q175+Q176</f>
        <v>0</v>
      </c>
      <c r="R174" s="100">
        <f>R175+R176</f>
        <v>0</v>
      </c>
      <c r="S174" s="100">
        <f>S175+S176</f>
        <v>0</v>
      </c>
      <c r="T174" s="100">
        <f>T175+T176</f>
        <v>0</v>
      </c>
      <c r="U174" s="100">
        <f>U175+U176</f>
        <v>0</v>
      </c>
      <c r="V174" s="100">
        <f>V175+V176</f>
        <v>0</v>
      </c>
      <c r="W174" s="100">
        <f>W175+W176</f>
        <v>0</v>
      </c>
      <c r="X174" s="100">
        <f>X175+X176</f>
        <v>0</v>
      </c>
      <c r="Y174" s="100">
        <f>Y175+Y176</f>
        <v>0</v>
      </c>
      <c r="Z174" s="100">
        <f>Z175+Z176</f>
        <v>0</v>
      </c>
      <c r="AA174" s="100">
        <f>AA175+AA176</f>
        <v>0</v>
      </c>
      <c r="AB174" s="100">
        <f>AB175+AB176</f>
        <v>0</v>
      </c>
      <c r="AC174" s="100">
        <f>AC175+AC176</f>
        <v>0</v>
      </c>
      <c r="AD174" s="100">
        <f>AD175+AD176</f>
        <v>0</v>
      </c>
      <c r="AE174" s="100">
        <f>AE175+AE176</f>
        <v>7606206.5</v>
      </c>
      <c r="AF174" s="100">
        <v>0</v>
      </c>
      <c r="AG174" s="100">
        <v>0</v>
      </c>
      <c r="AH174" s="100">
        <v>15665766.5</v>
      </c>
      <c r="AI174" s="100">
        <v>-15665766.5</v>
      </c>
      <c r="AJ174" s="89">
        <f>AE174/N174</f>
        <v>0.813230036435309</v>
      </c>
      <c r="AK174" s="100">
        <v>0</v>
      </c>
      <c r="AL174" s="101">
        <v>0</v>
      </c>
      <c r="AM174" s="100">
        <v>0</v>
      </c>
      <c r="AN174" s="100">
        <f>AN175+AN176</f>
        <v>4618869.19</v>
      </c>
      <c r="AO174" s="93">
        <f>AE174/AN174</f>
        <v>1.6467681129545042</v>
      </c>
      <c r="AP174" s="82"/>
    </row>
    <row r="175" spans="1:42" ht="25.5" outlineLevel="2">
      <c r="A175" s="99" t="s">
        <v>258</v>
      </c>
      <c r="B175" s="98" t="s">
        <v>223</v>
      </c>
      <c r="C175" s="98" t="s">
        <v>260</v>
      </c>
      <c r="D175" s="98" t="s">
        <v>224</v>
      </c>
      <c r="E175" s="98" t="s">
        <v>223</v>
      </c>
      <c r="F175" s="98" t="s">
        <v>257</v>
      </c>
      <c r="G175" s="98"/>
      <c r="H175" s="98"/>
      <c r="I175" s="98"/>
      <c r="J175" s="98"/>
      <c r="K175" s="98"/>
      <c r="L175" s="98"/>
      <c r="M175" s="97">
        <v>0</v>
      </c>
      <c r="N175" s="94">
        <v>8946361.12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94">
        <v>0</v>
      </c>
      <c r="U175" s="94">
        <v>0</v>
      </c>
      <c r="V175" s="94">
        <v>0</v>
      </c>
      <c r="W175" s="94">
        <v>0</v>
      </c>
      <c r="X175" s="94">
        <v>0</v>
      </c>
      <c r="Y175" s="94">
        <v>0</v>
      </c>
      <c r="Z175" s="94">
        <v>0</v>
      </c>
      <c r="AA175" s="94">
        <v>0</v>
      </c>
      <c r="AB175" s="94">
        <v>0</v>
      </c>
      <c r="AC175" s="94">
        <v>0</v>
      </c>
      <c r="AD175" s="94">
        <v>0</v>
      </c>
      <c r="AE175" s="94">
        <v>7606206.5</v>
      </c>
      <c r="AF175" s="94">
        <v>0</v>
      </c>
      <c r="AG175" s="94">
        <v>0</v>
      </c>
      <c r="AH175" s="94">
        <v>15665766.5</v>
      </c>
      <c r="AI175" s="94">
        <v>-15665766.5</v>
      </c>
      <c r="AJ175" s="96">
        <f>AE175/N175</f>
        <v>0.8502011485983925</v>
      </c>
      <c r="AK175" s="94">
        <v>0</v>
      </c>
      <c r="AL175" s="95">
        <v>0</v>
      </c>
      <c r="AM175" s="94">
        <v>0</v>
      </c>
      <c r="AN175" s="94">
        <v>4618869.19</v>
      </c>
      <c r="AO175" s="93">
        <f>AE175/AN175</f>
        <v>1.6467681129545042</v>
      </c>
      <c r="AP175" s="82"/>
    </row>
    <row r="176" spans="1:42" ht="25.5" outlineLevel="2">
      <c r="A176" s="99" t="s">
        <v>238</v>
      </c>
      <c r="B176" s="98" t="s">
        <v>223</v>
      </c>
      <c r="C176" s="98" t="s">
        <v>260</v>
      </c>
      <c r="D176" s="98" t="s">
        <v>224</v>
      </c>
      <c r="E176" s="98" t="s">
        <v>223</v>
      </c>
      <c r="F176" s="98" t="s">
        <v>237</v>
      </c>
      <c r="G176" s="98"/>
      <c r="H176" s="98"/>
      <c r="I176" s="98"/>
      <c r="J176" s="98"/>
      <c r="K176" s="98"/>
      <c r="L176" s="98"/>
      <c r="M176" s="97">
        <v>0</v>
      </c>
      <c r="N176" s="94">
        <v>406720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  <c r="U176" s="94">
        <v>0</v>
      </c>
      <c r="V176" s="94">
        <v>0</v>
      </c>
      <c r="W176" s="94">
        <v>0</v>
      </c>
      <c r="X176" s="94">
        <v>0</v>
      </c>
      <c r="Y176" s="94">
        <v>0</v>
      </c>
      <c r="Z176" s="94">
        <v>0</v>
      </c>
      <c r="AA176" s="94">
        <v>0</v>
      </c>
      <c r="AB176" s="94">
        <v>0</v>
      </c>
      <c r="AC176" s="94">
        <v>0</v>
      </c>
      <c r="AD176" s="94">
        <v>0</v>
      </c>
      <c r="AE176" s="94">
        <v>0</v>
      </c>
      <c r="AF176" s="94">
        <v>0</v>
      </c>
      <c r="AG176" s="94">
        <v>0</v>
      </c>
      <c r="AH176" s="94">
        <v>0</v>
      </c>
      <c r="AI176" s="94">
        <v>0</v>
      </c>
      <c r="AJ176" s="96">
        <f>AE176/N176</f>
        <v>0</v>
      </c>
      <c r="AK176" s="94">
        <v>0</v>
      </c>
      <c r="AL176" s="95">
        <v>0</v>
      </c>
      <c r="AM176" s="94">
        <v>0</v>
      </c>
      <c r="AN176" s="94"/>
      <c r="AO176" s="93" t="e">
        <f>AE176/AN176</f>
        <v>#DIV/0!</v>
      </c>
      <c r="AP176" s="82"/>
    </row>
    <row r="177" spans="1:42" ht="15" outlineLevel="1">
      <c r="A177" s="104" t="s">
        <v>259</v>
      </c>
      <c r="B177" s="103" t="s">
        <v>223</v>
      </c>
      <c r="C177" s="103" t="s">
        <v>256</v>
      </c>
      <c r="D177" s="103" t="s">
        <v>224</v>
      </c>
      <c r="E177" s="103" t="s">
        <v>223</v>
      </c>
      <c r="F177" s="103" t="s">
        <v>223</v>
      </c>
      <c r="G177" s="103"/>
      <c r="H177" s="103"/>
      <c r="I177" s="103"/>
      <c r="J177" s="103"/>
      <c r="K177" s="103"/>
      <c r="L177" s="103"/>
      <c r="M177" s="102">
        <v>0</v>
      </c>
      <c r="N177" s="100">
        <f>N178+N179</f>
        <v>12627967.82</v>
      </c>
      <c r="O177" s="100">
        <f>O178+O179</f>
        <v>0</v>
      </c>
      <c r="P177" s="100">
        <f>P178+P179</f>
        <v>0</v>
      </c>
      <c r="Q177" s="100">
        <f>Q178+Q179</f>
        <v>0</v>
      </c>
      <c r="R177" s="100">
        <f>R178+R179</f>
        <v>0</v>
      </c>
      <c r="S177" s="100">
        <f>S178+S179</f>
        <v>0</v>
      </c>
      <c r="T177" s="100">
        <f>T178+T179</f>
        <v>0</v>
      </c>
      <c r="U177" s="100">
        <f>U178+U179</f>
        <v>0</v>
      </c>
      <c r="V177" s="100">
        <f>V178+V179</f>
        <v>0</v>
      </c>
      <c r="W177" s="100">
        <f>W178+W179</f>
        <v>0</v>
      </c>
      <c r="X177" s="100">
        <f>X178+X179</f>
        <v>0</v>
      </c>
      <c r="Y177" s="100">
        <f>Y178+Y179</f>
        <v>0</v>
      </c>
      <c r="Z177" s="100">
        <f>Z178+Z179</f>
        <v>0</v>
      </c>
      <c r="AA177" s="100">
        <f>AA178+AA179</f>
        <v>0</v>
      </c>
      <c r="AB177" s="100">
        <f>AB178+AB179</f>
        <v>0</v>
      </c>
      <c r="AC177" s="100">
        <f>AC178+AC179</f>
        <v>0</v>
      </c>
      <c r="AD177" s="100">
        <f>AD178+AD179</f>
        <v>0</v>
      </c>
      <c r="AE177" s="100">
        <f>AE178+AE179</f>
        <v>12345400.44</v>
      </c>
      <c r="AF177" s="100">
        <v>0</v>
      </c>
      <c r="AG177" s="100">
        <v>0</v>
      </c>
      <c r="AH177" s="100">
        <v>2996248.77</v>
      </c>
      <c r="AI177" s="100">
        <v>-2996248.77</v>
      </c>
      <c r="AJ177" s="89">
        <f>AE177/N177</f>
        <v>0.9776236854553529</v>
      </c>
      <c r="AK177" s="100">
        <v>0</v>
      </c>
      <c r="AL177" s="101">
        <v>0</v>
      </c>
      <c r="AM177" s="100">
        <v>0</v>
      </c>
      <c r="AN177" s="100">
        <f>AN178+AN179</f>
        <v>1830035.15</v>
      </c>
      <c r="AO177" s="93">
        <f>AE177/AN177</f>
        <v>6.74599088438274</v>
      </c>
      <c r="AP177" s="82"/>
    </row>
    <row r="178" spans="1:42" ht="25.5" outlineLevel="2">
      <c r="A178" s="99" t="s">
        <v>258</v>
      </c>
      <c r="B178" s="98" t="s">
        <v>223</v>
      </c>
      <c r="C178" s="98" t="s">
        <v>256</v>
      </c>
      <c r="D178" s="98" t="s">
        <v>224</v>
      </c>
      <c r="E178" s="98" t="s">
        <v>223</v>
      </c>
      <c r="F178" s="98" t="s">
        <v>257</v>
      </c>
      <c r="G178" s="98"/>
      <c r="H178" s="98"/>
      <c r="I178" s="98"/>
      <c r="J178" s="98"/>
      <c r="K178" s="98"/>
      <c r="L178" s="98"/>
      <c r="M178" s="97">
        <v>0</v>
      </c>
      <c r="N178" s="94">
        <v>9736177.82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  <c r="U178" s="94">
        <v>0</v>
      </c>
      <c r="V178" s="94">
        <v>0</v>
      </c>
      <c r="W178" s="94">
        <v>0</v>
      </c>
      <c r="X178" s="94">
        <v>0</v>
      </c>
      <c r="Y178" s="94">
        <v>0</v>
      </c>
      <c r="Z178" s="94">
        <v>0</v>
      </c>
      <c r="AA178" s="94">
        <v>0</v>
      </c>
      <c r="AB178" s="94">
        <v>0</v>
      </c>
      <c r="AC178" s="94">
        <v>0</v>
      </c>
      <c r="AD178" s="94">
        <v>0</v>
      </c>
      <c r="AE178" s="94">
        <v>9453610.44</v>
      </c>
      <c r="AF178" s="94">
        <v>0</v>
      </c>
      <c r="AG178" s="94">
        <v>0</v>
      </c>
      <c r="AH178" s="94">
        <v>104458.77</v>
      </c>
      <c r="AI178" s="94">
        <v>-104458.77</v>
      </c>
      <c r="AJ178" s="96">
        <f>AE178/N178</f>
        <v>0.9709775863563674</v>
      </c>
      <c r="AK178" s="94">
        <v>0</v>
      </c>
      <c r="AL178" s="95">
        <v>0</v>
      </c>
      <c r="AM178" s="94">
        <v>0</v>
      </c>
      <c r="AN178" s="94">
        <v>165344.45</v>
      </c>
      <c r="AO178" s="93">
        <f>AE178/AN178</f>
        <v>57.17525105922817</v>
      </c>
      <c r="AP178" s="82"/>
    </row>
    <row r="179" spans="1:42" ht="25.5" outlineLevel="2">
      <c r="A179" s="99" t="s">
        <v>238</v>
      </c>
      <c r="B179" s="98" t="s">
        <v>223</v>
      </c>
      <c r="C179" s="98" t="s">
        <v>256</v>
      </c>
      <c r="D179" s="98" t="s">
        <v>224</v>
      </c>
      <c r="E179" s="98" t="s">
        <v>223</v>
      </c>
      <c r="F179" s="98" t="s">
        <v>237</v>
      </c>
      <c r="G179" s="98"/>
      <c r="H179" s="98"/>
      <c r="I179" s="98"/>
      <c r="J179" s="98"/>
      <c r="K179" s="98"/>
      <c r="L179" s="98"/>
      <c r="M179" s="97">
        <v>0</v>
      </c>
      <c r="N179" s="94">
        <v>2891790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  <c r="U179" s="94">
        <v>0</v>
      </c>
      <c r="V179" s="94">
        <v>0</v>
      </c>
      <c r="W179" s="94">
        <v>0</v>
      </c>
      <c r="X179" s="94">
        <v>0</v>
      </c>
      <c r="Y179" s="94">
        <v>0</v>
      </c>
      <c r="Z179" s="94">
        <v>0</v>
      </c>
      <c r="AA179" s="94">
        <v>0</v>
      </c>
      <c r="AB179" s="94">
        <v>0</v>
      </c>
      <c r="AC179" s="94">
        <v>0</v>
      </c>
      <c r="AD179" s="94">
        <v>0</v>
      </c>
      <c r="AE179" s="94">
        <v>2891790</v>
      </c>
      <c r="AF179" s="94">
        <v>0</v>
      </c>
      <c r="AG179" s="94">
        <v>0</v>
      </c>
      <c r="AH179" s="94">
        <v>2891790</v>
      </c>
      <c r="AI179" s="94">
        <v>-2891790</v>
      </c>
      <c r="AJ179" s="96">
        <f>AE179/N179</f>
        <v>1</v>
      </c>
      <c r="AK179" s="94">
        <v>0</v>
      </c>
      <c r="AL179" s="95">
        <v>0</v>
      </c>
      <c r="AM179" s="94">
        <v>0</v>
      </c>
      <c r="AN179" s="94">
        <v>1664690.7</v>
      </c>
      <c r="AO179" s="93">
        <f>AE179/AN179</f>
        <v>1.7371335107476722</v>
      </c>
      <c r="AP179" s="82"/>
    </row>
    <row r="180" spans="1:42" ht="25.5" outlineLevel="1">
      <c r="A180" s="104" t="s">
        <v>255</v>
      </c>
      <c r="B180" s="103" t="s">
        <v>223</v>
      </c>
      <c r="C180" s="103" t="s">
        <v>249</v>
      </c>
      <c r="D180" s="103" t="s">
        <v>224</v>
      </c>
      <c r="E180" s="103" t="s">
        <v>223</v>
      </c>
      <c r="F180" s="103" t="s">
        <v>223</v>
      </c>
      <c r="G180" s="103"/>
      <c r="H180" s="103"/>
      <c r="I180" s="103"/>
      <c r="J180" s="103"/>
      <c r="K180" s="103"/>
      <c r="L180" s="103"/>
      <c r="M180" s="102">
        <v>0</v>
      </c>
      <c r="N180" s="100">
        <f>N181+N182+N183</f>
        <v>55400</v>
      </c>
      <c r="O180" s="100">
        <f>O181+O182+O183</f>
        <v>0</v>
      </c>
      <c r="P180" s="100">
        <f>P181+P182+P183</f>
        <v>0</v>
      </c>
      <c r="Q180" s="100">
        <f>Q181+Q182+Q183</f>
        <v>0</v>
      </c>
      <c r="R180" s="100">
        <f>R181+R182+R183</f>
        <v>0</v>
      </c>
      <c r="S180" s="100">
        <f>S181+S182+S183</f>
        <v>0</v>
      </c>
      <c r="T180" s="100">
        <f>T181+T182+T183</f>
        <v>0</v>
      </c>
      <c r="U180" s="100">
        <f>U181+U182+U183</f>
        <v>0</v>
      </c>
      <c r="V180" s="100">
        <f>V181+V182+V183</f>
        <v>0</v>
      </c>
      <c r="W180" s="100">
        <f>W181+W182+W183</f>
        <v>0</v>
      </c>
      <c r="X180" s="100">
        <f>X181+X182+X183</f>
        <v>0</v>
      </c>
      <c r="Y180" s="100">
        <f>Y181+Y182+Y183</f>
        <v>0</v>
      </c>
      <c r="Z180" s="100">
        <f>Z181+Z182+Z183</f>
        <v>0</v>
      </c>
      <c r="AA180" s="100">
        <f>AA181+AA182+AA183</f>
        <v>0</v>
      </c>
      <c r="AB180" s="100">
        <f>AB181+AB182+AB183</f>
        <v>0</v>
      </c>
      <c r="AC180" s="100">
        <f>AC181+AC182+AC183</f>
        <v>0</v>
      </c>
      <c r="AD180" s="100">
        <f>AD181+AD182+AD183</f>
        <v>0</v>
      </c>
      <c r="AE180" s="100">
        <f>AE181+AE182+AE183</f>
        <v>32987.479999999996</v>
      </c>
      <c r="AF180" s="100">
        <v>0</v>
      </c>
      <c r="AG180" s="100">
        <v>0</v>
      </c>
      <c r="AH180" s="100">
        <v>19886.68</v>
      </c>
      <c r="AI180" s="100">
        <v>-19886.68</v>
      </c>
      <c r="AJ180" s="89">
        <f>AE180/N180</f>
        <v>0.5954418772563176</v>
      </c>
      <c r="AK180" s="100">
        <v>0</v>
      </c>
      <c r="AL180" s="101">
        <v>0</v>
      </c>
      <c r="AM180" s="100">
        <v>0</v>
      </c>
      <c r="AN180" s="100">
        <f>AN181+AN182+AN183</f>
        <v>29877.559999999998</v>
      </c>
      <c r="AO180" s="93">
        <f>AE180/AN180</f>
        <v>1.104088821175491</v>
      </c>
      <c r="AP180" s="82"/>
    </row>
    <row r="181" spans="1:42" ht="15" outlineLevel="2">
      <c r="A181" s="99" t="s">
        <v>254</v>
      </c>
      <c r="B181" s="98" t="s">
        <v>223</v>
      </c>
      <c r="C181" s="98" t="s">
        <v>249</v>
      </c>
      <c r="D181" s="98" t="s">
        <v>224</v>
      </c>
      <c r="E181" s="98" t="s">
        <v>223</v>
      </c>
      <c r="F181" s="98" t="s">
        <v>253</v>
      </c>
      <c r="G181" s="98"/>
      <c r="H181" s="98"/>
      <c r="I181" s="98"/>
      <c r="J181" s="98"/>
      <c r="K181" s="98"/>
      <c r="L181" s="98"/>
      <c r="M181" s="97">
        <v>0</v>
      </c>
      <c r="N181" s="94">
        <v>41100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  <c r="U181" s="94">
        <v>0</v>
      </c>
      <c r="V181" s="94">
        <v>0</v>
      </c>
      <c r="W181" s="94">
        <v>0</v>
      </c>
      <c r="X181" s="94">
        <v>0</v>
      </c>
      <c r="Y181" s="94">
        <v>0</v>
      </c>
      <c r="Z181" s="94">
        <v>0</v>
      </c>
      <c r="AA181" s="94">
        <v>0</v>
      </c>
      <c r="AB181" s="94">
        <v>0</v>
      </c>
      <c r="AC181" s="94">
        <v>0</v>
      </c>
      <c r="AD181" s="94">
        <v>0</v>
      </c>
      <c r="AE181" s="94">
        <v>25388.67</v>
      </c>
      <c r="AF181" s="94">
        <v>0</v>
      </c>
      <c r="AG181" s="94">
        <v>0</v>
      </c>
      <c r="AH181" s="94">
        <v>15273.95</v>
      </c>
      <c r="AI181" s="94">
        <v>-15273.95</v>
      </c>
      <c r="AJ181" s="96">
        <f>AE181/N181</f>
        <v>0.617729197080292</v>
      </c>
      <c r="AK181" s="94">
        <v>0</v>
      </c>
      <c r="AL181" s="95">
        <v>0</v>
      </c>
      <c r="AM181" s="94">
        <v>0</v>
      </c>
      <c r="AN181" s="94">
        <v>23897.6</v>
      </c>
      <c r="AO181" s="93">
        <f>AE181/AN181</f>
        <v>1.0623941316282806</v>
      </c>
      <c r="AP181" s="82"/>
    </row>
    <row r="182" spans="1:42" ht="25.5" outlineLevel="2">
      <c r="A182" s="99" t="s">
        <v>252</v>
      </c>
      <c r="B182" s="98" t="s">
        <v>223</v>
      </c>
      <c r="C182" s="98" t="s">
        <v>249</v>
      </c>
      <c r="D182" s="98" t="s">
        <v>224</v>
      </c>
      <c r="E182" s="98" t="s">
        <v>223</v>
      </c>
      <c r="F182" s="98" t="s">
        <v>251</v>
      </c>
      <c r="G182" s="98"/>
      <c r="H182" s="98"/>
      <c r="I182" s="98"/>
      <c r="J182" s="98"/>
      <c r="K182" s="98"/>
      <c r="L182" s="98"/>
      <c r="M182" s="97">
        <v>0</v>
      </c>
      <c r="N182" s="94">
        <v>12400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7598.81</v>
      </c>
      <c r="AF182" s="94">
        <v>0</v>
      </c>
      <c r="AG182" s="94">
        <v>0</v>
      </c>
      <c r="AH182" s="94">
        <v>4612.73</v>
      </c>
      <c r="AI182" s="94">
        <v>-4612.73</v>
      </c>
      <c r="AJ182" s="96">
        <f>AE182/N182</f>
        <v>0.6128072580645162</v>
      </c>
      <c r="AK182" s="94">
        <v>0</v>
      </c>
      <c r="AL182" s="95">
        <v>0</v>
      </c>
      <c r="AM182" s="94">
        <v>0</v>
      </c>
      <c r="AN182" s="94">
        <v>5979.96</v>
      </c>
      <c r="AO182" s="93">
        <f>AE182/AN182</f>
        <v>1.2707125131271781</v>
      </c>
      <c r="AP182" s="82"/>
    </row>
    <row r="183" spans="1:42" ht="25.5" outlineLevel="2">
      <c r="A183" s="99" t="s">
        <v>250</v>
      </c>
      <c r="B183" s="98" t="s">
        <v>223</v>
      </c>
      <c r="C183" s="98" t="s">
        <v>249</v>
      </c>
      <c r="D183" s="98" t="s">
        <v>224</v>
      </c>
      <c r="E183" s="98" t="s">
        <v>223</v>
      </c>
      <c r="F183" s="98" t="s">
        <v>248</v>
      </c>
      <c r="G183" s="98"/>
      <c r="H183" s="98"/>
      <c r="I183" s="98"/>
      <c r="J183" s="98"/>
      <c r="K183" s="98"/>
      <c r="L183" s="98"/>
      <c r="M183" s="97">
        <v>0</v>
      </c>
      <c r="N183" s="94">
        <v>1900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4">
        <v>0</v>
      </c>
      <c r="U183" s="94">
        <v>0</v>
      </c>
      <c r="V183" s="94">
        <v>0</v>
      </c>
      <c r="W183" s="94">
        <v>0</v>
      </c>
      <c r="X183" s="94">
        <v>0</v>
      </c>
      <c r="Y183" s="94">
        <v>0</v>
      </c>
      <c r="Z183" s="94">
        <v>0</v>
      </c>
      <c r="AA183" s="94">
        <v>0</v>
      </c>
      <c r="AB183" s="94">
        <v>0</v>
      </c>
      <c r="AC183" s="94">
        <v>0</v>
      </c>
      <c r="AD183" s="94">
        <v>0</v>
      </c>
      <c r="AE183" s="94">
        <v>0</v>
      </c>
      <c r="AF183" s="94">
        <v>0</v>
      </c>
      <c r="AG183" s="94">
        <v>0</v>
      </c>
      <c r="AH183" s="94">
        <v>0</v>
      </c>
      <c r="AI183" s="94">
        <v>0</v>
      </c>
      <c r="AJ183" s="96">
        <f>AE183/N183</f>
        <v>0</v>
      </c>
      <c r="AK183" s="94">
        <v>0</v>
      </c>
      <c r="AL183" s="95">
        <v>0</v>
      </c>
      <c r="AM183" s="94">
        <v>0</v>
      </c>
      <c r="AN183" s="94"/>
      <c r="AO183" s="93" t="e">
        <f>AE183/AN183</f>
        <v>#DIV/0!</v>
      </c>
      <c r="AP183" s="82"/>
    </row>
    <row r="184" spans="1:42" ht="15">
      <c r="A184" s="104" t="s">
        <v>247</v>
      </c>
      <c r="B184" s="103" t="s">
        <v>223</v>
      </c>
      <c r="C184" s="103" t="s">
        <v>246</v>
      </c>
      <c r="D184" s="103" t="s">
        <v>224</v>
      </c>
      <c r="E184" s="103" t="s">
        <v>223</v>
      </c>
      <c r="F184" s="103" t="s">
        <v>223</v>
      </c>
      <c r="G184" s="103"/>
      <c r="H184" s="103"/>
      <c r="I184" s="103"/>
      <c r="J184" s="103"/>
      <c r="K184" s="103"/>
      <c r="L184" s="103"/>
      <c r="M184" s="102">
        <v>0</v>
      </c>
      <c r="N184" s="100">
        <f>N185</f>
        <v>492354</v>
      </c>
      <c r="O184" s="100">
        <f>O185</f>
        <v>0</v>
      </c>
      <c r="P184" s="100">
        <f>P185</f>
        <v>0</v>
      </c>
      <c r="Q184" s="100">
        <f>Q185</f>
        <v>0</v>
      </c>
      <c r="R184" s="100">
        <f>R185</f>
        <v>0</v>
      </c>
      <c r="S184" s="100">
        <f>S185</f>
        <v>0</v>
      </c>
      <c r="T184" s="100">
        <f>T185</f>
        <v>0</v>
      </c>
      <c r="U184" s="100">
        <f>U185</f>
        <v>0</v>
      </c>
      <c r="V184" s="100">
        <f>V185</f>
        <v>0</v>
      </c>
      <c r="W184" s="100">
        <f>W185</f>
        <v>0</v>
      </c>
      <c r="X184" s="100">
        <f>X185</f>
        <v>0</v>
      </c>
      <c r="Y184" s="100">
        <f>Y185</f>
        <v>0</v>
      </c>
      <c r="Z184" s="100">
        <f>Z185</f>
        <v>0</v>
      </c>
      <c r="AA184" s="100">
        <f>AA185</f>
        <v>0</v>
      </c>
      <c r="AB184" s="100">
        <f>AB185</f>
        <v>0</v>
      </c>
      <c r="AC184" s="100">
        <f>AC185</f>
        <v>0</v>
      </c>
      <c r="AD184" s="100">
        <f>AD185</f>
        <v>0</v>
      </c>
      <c r="AE184" s="100">
        <f>AE185</f>
        <v>328884</v>
      </c>
      <c r="AF184" s="100">
        <v>0</v>
      </c>
      <c r="AG184" s="100">
        <v>0</v>
      </c>
      <c r="AH184" s="100">
        <v>167450</v>
      </c>
      <c r="AI184" s="100">
        <v>-167450</v>
      </c>
      <c r="AJ184" s="89">
        <f>AE184/N184</f>
        <v>0.6679827928685458</v>
      </c>
      <c r="AK184" s="100">
        <v>0</v>
      </c>
      <c r="AL184" s="101">
        <v>0</v>
      </c>
      <c r="AM184" s="100">
        <v>0</v>
      </c>
      <c r="AN184" s="100">
        <f>AN185</f>
        <v>252916</v>
      </c>
      <c r="AO184" s="93">
        <f>AE184/AN184</f>
        <v>1.3003685017950624</v>
      </c>
      <c r="AP184" s="82"/>
    </row>
    <row r="185" spans="1:42" ht="25.5" outlineLevel="1">
      <c r="A185" s="104" t="s">
        <v>245</v>
      </c>
      <c r="B185" s="103" t="s">
        <v>223</v>
      </c>
      <c r="C185" s="103" t="s">
        <v>235</v>
      </c>
      <c r="D185" s="103" t="s">
        <v>224</v>
      </c>
      <c r="E185" s="103" t="s">
        <v>223</v>
      </c>
      <c r="F185" s="103" t="s">
        <v>223</v>
      </c>
      <c r="G185" s="103"/>
      <c r="H185" s="103"/>
      <c r="I185" s="103"/>
      <c r="J185" s="103"/>
      <c r="K185" s="103"/>
      <c r="L185" s="103"/>
      <c r="M185" s="102">
        <v>0</v>
      </c>
      <c r="N185" s="100">
        <f>N186+N187+N188+N189+N190</f>
        <v>492354</v>
      </c>
      <c r="O185" s="100">
        <f>O186+O187+O188+O189+O190</f>
        <v>0</v>
      </c>
      <c r="P185" s="100">
        <f>P186+P187+P188+P189+P190</f>
        <v>0</v>
      </c>
      <c r="Q185" s="100">
        <f>Q186+Q187+Q188+Q189+Q190</f>
        <v>0</v>
      </c>
      <c r="R185" s="100">
        <f>R186+R187+R188+R189+R190</f>
        <v>0</v>
      </c>
      <c r="S185" s="100">
        <f>S186+S187+S188+S189+S190</f>
        <v>0</v>
      </c>
      <c r="T185" s="100">
        <f>T186+T187+T188+T189+T190</f>
        <v>0</v>
      </c>
      <c r="U185" s="100">
        <f>U186+U187+U188+U189+U190</f>
        <v>0</v>
      </c>
      <c r="V185" s="100">
        <f>V186+V187+V188+V189+V190</f>
        <v>0</v>
      </c>
      <c r="W185" s="100">
        <f>W186+W187+W188+W189+W190</f>
        <v>0</v>
      </c>
      <c r="X185" s="100">
        <f>X186+X187+X188+X189+X190</f>
        <v>0</v>
      </c>
      <c r="Y185" s="100">
        <f>Y186+Y187+Y188+Y189+Y190</f>
        <v>0</v>
      </c>
      <c r="Z185" s="100">
        <f>Z186+Z187+Z188+Z189+Z190</f>
        <v>0</v>
      </c>
      <c r="AA185" s="100">
        <f>AA186+AA187+AA188+AA189+AA190</f>
        <v>0</v>
      </c>
      <c r="AB185" s="100">
        <f>AB186+AB187+AB188+AB189+AB190</f>
        <v>0</v>
      </c>
      <c r="AC185" s="100">
        <f>AC186+AC187+AC188+AC189+AC190</f>
        <v>0</v>
      </c>
      <c r="AD185" s="100">
        <f>AD186+AD187+AD188+AD189+AD190</f>
        <v>0</v>
      </c>
      <c r="AE185" s="100">
        <f>AE186+AE187+AE188+AE189+AE190</f>
        <v>328884</v>
      </c>
      <c r="AF185" s="100">
        <v>0</v>
      </c>
      <c r="AG185" s="100">
        <v>0</v>
      </c>
      <c r="AH185" s="100">
        <v>167450</v>
      </c>
      <c r="AI185" s="100">
        <v>-167450</v>
      </c>
      <c r="AJ185" s="89">
        <f>AE185/N185</f>
        <v>0.6679827928685458</v>
      </c>
      <c r="AK185" s="100">
        <v>0</v>
      </c>
      <c r="AL185" s="101">
        <v>0</v>
      </c>
      <c r="AM185" s="100">
        <v>0</v>
      </c>
      <c r="AN185" s="100">
        <f>AN187+AN188+AN189</f>
        <v>252916</v>
      </c>
      <c r="AO185" s="93">
        <f>AE185/AN185</f>
        <v>1.3003685017950624</v>
      </c>
      <c r="AP185" s="82"/>
    </row>
    <row r="186" spans="1:42" ht="15" outlineLevel="1">
      <c r="A186" s="110" t="s">
        <v>244</v>
      </c>
      <c r="B186" s="108"/>
      <c r="C186" s="109" t="s">
        <v>235</v>
      </c>
      <c r="D186" s="109"/>
      <c r="E186" s="109"/>
      <c r="F186" s="109" t="s">
        <v>243</v>
      </c>
      <c r="G186" s="108"/>
      <c r="H186" s="108"/>
      <c r="I186" s="108"/>
      <c r="J186" s="108"/>
      <c r="K186" s="108"/>
      <c r="L186" s="108"/>
      <c r="M186" s="107"/>
      <c r="N186" s="106">
        <v>342354</v>
      </c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>
        <v>214154</v>
      </c>
      <c r="AF186" s="106"/>
      <c r="AG186" s="106"/>
      <c r="AH186" s="106"/>
      <c r="AI186" s="106"/>
      <c r="AJ186" s="96">
        <f>AE186/N186</f>
        <v>0.6255338041909836</v>
      </c>
      <c r="AK186" s="106"/>
      <c r="AL186" s="96"/>
      <c r="AM186" s="106"/>
      <c r="AN186" s="106"/>
      <c r="AO186" s="93" t="e">
        <f>AE186/AN186</f>
        <v>#DIV/0!</v>
      </c>
      <c r="AP186" s="82"/>
    </row>
    <row r="187" spans="1:42" ht="15" hidden="1" outlineLevel="1">
      <c r="A187" s="110" t="s">
        <v>242</v>
      </c>
      <c r="B187" s="108"/>
      <c r="C187" s="109" t="s">
        <v>235</v>
      </c>
      <c r="D187" s="109"/>
      <c r="E187" s="109"/>
      <c r="F187" s="109" t="s">
        <v>241</v>
      </c>
      <c r="G187" s="108"/>
      <c r="H187" s="108"/>
      <c r="I187" s="108"/>
      <c r="J187" s="108"/>
      <c r="K187" s="108"/>
      <c r="L187" s="108"/>
      <c r="M187" s="107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96" t="e">
        <f>AE187/N187</f>
        <v>#DIV/0!</v>
      </c>
      <c r="AK187" s="106"/>
      <c r="AL187" s="96"/>
      <c r="AM187" s="106"/>
      <c r="AN187" s="106">
        <v>252916</v>
      </c>
      <c r="AO187" s="93">
        <f>AE187/AN187</f>
        <v>0</v>
      </c>
      <c r="AP187" s="82"/>
    </row>
    <row r="188" spans="1:42" ht="25.5" hidden="1" outlineLevel="2">
      <c r="A188" s="99" t="s">
        <v>240</v>
      </c>
      <c r="B188" s="98" t="s">
        <v>223</v>
      </c>
      <c r="C188" s="98" t="s">
        <v>235</v>
      </c>
      <c r="D188" s="98" t="s">
        <v>224</v>
      </c>
      <c r="E188" s="98" t="s">
        <v>223</v>
      </c>
      <c r="F188" s="98" t="s">
        <v>239</v>
      </c>
      <c r="G188" s="98"/>
      <c r="H188" s="98"/>
      <c r="I188" s="98"/>
      <c r="J188" s="98"/>
      <c r="K188" s="98"/>
      <c r="L188" s="98"/>
      <c r="M188" s="97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  <c r="U188" s="94">
        <v>0</v>
      </c>
      <c r="V188" s="94">
        <v>0</v>
      </c>
      <c r="W188" s="94">
        <v>0</v>
      </c>
      <c r="X188" s="94">
        <v>0</v>
      </c>
      <c r="Y188" s="94">
        <v>0</v>
      </c>
      <c r="Z188" s="94">
        <v>0</v>
      </c>
      <c r="AA188" s="94">
        <v>0</v>
      </c>
      <c r="AB188" s="94">
        <v>0</v>
      </c>
      <c r="AC188" s="94">
        <v>0</v>
      </c>
      <c r="AD188" s="94">
        <v>0</v>
      </c>
      <c r="AE188" s="94">
        <v>0</v>
      </c>
      <c r="AF188" s="94">
        <v>0</v>
      </c>
      <c r="AG188" s="94">
        <v>0</v>
      </c>
      <c r="AH188" s="94">
        <v>167450</v>
      </c>
      <c r="AI188" s="94">
        <v>-167450</v>
      </c>
      <c r="AJ188" s="96" t="e">
        <f>AE188/N188</f>
        <v>#DIV/0!</v>
      </c>
      <c r="AK188" s="94">
        <v>0</v>
      </c>
      <c r="AL188" s="95">
        <v>0</v>
      </c>
      <c r="AM188" s="94">
        <v>0</v>
      </c>
      <c r="AN188" s="94"/>
      <c r="AO188" s="93" t="e">
        <f>AE188/AN188</f>
        <v>#DIV/0!</v>
      </c>
      <c r="AP188" s="82"/>
    </row>
    <row r="189" spans="1:42" ht="25.5" hidden="1" outlineLevel="2">
      <c r="A189" s="99" t="s">
        <v>238</v>
      </c>
      <c r="B189" s="98" t="s">
        <v>223</v>
      </c>
      <c r="C189" s="98" t="s">
        <v>235</v>
      </c>
      <c r="D189" s="98" t="s">
        <v>224</v>
      </c>
      <c r="E189" s="98" t="s">
        <v>223</v>
      </c>
      <c r="F189" s="98" t="s">
        <v>237</v>
      </c>
      <c r="G189" s="98"/>
      <c r="H189" s="98"/>
      <c r="I189" s="98"/>
      <c r="J189" s="98"/>
      <c r="K189" s="98"/>
      <c r="L189" s="98"/>
      <c r="M189" s="97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  <c r="U189" s="94">
        <v>0</v>
      </c>
      <c r="V189" s="94">
        <v>0</v>
      </c>
      <c r="W189" s="94">
        <v>0</v>
      </c>
      <c r="X189" s="94">
        <v>0</v>
      </c>
      <c r="Y189" s="94">
        <v>0</v>
      </c>
      <c r="Z189" s="94">
        <v>0</v>
      </c>
      <c r="AA189" s="94">
        <v>0</v>
      </c>
      <c r="AB189" s="94">
        <v>0</v>
      </c>
      <c r="AC189" s="94">
        <v>0</v>
      </c>
      <c r="AD189" s="94">
        <v>0</v>
      </c>
      <c r="AE189" s="94">
        <v>0</v>
      </c>
      <c r="AF189" s="94">
        <v>0</v>
      </c>
      <c r="AG189" s="94">
        <v>0</v>
      </c>
      <c r="AH189" s="94">
        <v>0</v>
      </c>
      <c r="AI189" s="94">
        <v>0</v>
      </c>
      <c r="AJ189" s="96" t="e">
        <f>AE189/N189</f>
        <v>#DIV/0!</v>
      </c>
      <c r="AK189" s="94">
        <v>0</v>
      </c>
      <c r="AL189" s="95">
        <v>0</v>
      </c>
      <c r="AM189" s="94">
        <v>0</v>
      </c>
      <c r="AN189" s="94"/>
      <c r="AO189" s="93" t="e">
        <f>AE189/AN189</f>
        <v>#DIV/0!</v>
      </c>
      <c r="AP189" s="82"/>
    </row>
    <row r="190" spans="1:42" ht="38.25" outlineLevel="2">
      <c r="A190" s="99" t="s">
        <v>236</v>
      </c>
      <c r="B190" s="98"/>
      <c r="C190" s="105" t="s">
        <v>235</v>
      </c>
      <c r="D190" s="105"/>
      <c r="E190" s="105"/>
      <c r="F190" s="105" t="s">
        <v>234</v>
      </c>
      <c r="G190" s="98"/>
      <c r="H190" s="98"/>
      <c r="I190" s="98"/>
      <c r="J190" s="98"/>
      <c r="K190" s="98"/>
      <c r="L190" s="98"/>
      <c r="M190" s="97"/>
      <c r="N190" s="94">
        <v>150000</v>
      </c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>
        <v>114730</v>
      </c>
      <c r="AF190" s="94"/>
      <c r="AG190" s="94"/>
      <c r="AH190" s="94"/>
      <c r="AI190" s="94"/>
      <c r="AJ190" s="96"/>
      <c r="AK190" s="94"/>
      <c r="AL190" s="95"/>
      <c r="AM190" s="94"/>
      <c r="AN190" s="94"/>
      <c r="AO190" s="93"/>
      <c r="AP190" s="82"/>
    </row>
    <row r="191" spans="1:42" ht="51">
      <c r="A191" s="104" t="s">
        <v>233</v>
      </c>
      <c r="B191" s="103" t="s">
        <v>223</v>
      </c>
      <c r="C191" s="103" t="s">
        <v>232</v>
      </c>
      <c r="D191" s="103" t="s">
        <v>224</v>
      </c>
      <c r="E191" s="103" t="s">
        <v>223</v>
      </c>
      <c r="F191" s="103" t="s">
        <v>223</v>
      </c>
      <c r="G191" s="103"/>
      <c r="H191" s="103"/>
      <c r="I191" s="103"/>
      <c r="J191" s="103"/>
      <c r="K191" s="103"/>
      <c r="L191" s="103"/>
      <c r="M191" s="102">
        <v>0</v>
      </c>
      <c r="N191" s="100">
        <f>N192+N194+N196</f>
        <v>30633614</v>
      </c>
      <c r="O191" s="100">
        <f>O192+O194+O196</f>
        <v>0</v>
      </c>
      <c r="P191" s="100">
        <f>P192+P194+P196</f>
        <v>0</v>
      </c>
      <c r="Q191" s="100">
        <f>Q192+Q194+Q196</f>
        <v>0</v>
      </c>
      <c r="R191" s="100">
        <f>R192+R194+R196</f>
        <v>0</v>
      </c>
      <c r="S191" s="100">
        <f>S192+S194+S196</f>
        <v>0</v>
      </c>
      <c r="T191" s="100">
        <f>T192+T194+T196</f>
        <v>0</v>
      </c>
      <c r="U191" s="100">
        <f>U192+U194+U196</f>
        <v>0</v>
      </c>
      <c r="V191" s="100">
        <f>V192+V194+V196</f>
        <v>0</v>
      </c>
      <c r="W191" s="100">
        <f>W192+W194+W196</f>
        <v>0</v>
      </c>
      <c r="X191" s="100">
        <f>X192+X194+X196</f>
        <v>0</v>
      </c>
      <c r="Y191" s="100">
        <f>Y192+Y194+Y196</f>
        <v>0</v>
      </c>
      <c r="Z191" s="100">
        <f>Z192+Z194+Z196</f>
        <v>0</v>
      </c>
      <c r="AA191" s="100">
        <f>AA192+AA194+AA196</f>
        <v>0</v>
      </c>
      <c r="AB191" s="100">
        <f>AB192+AB194+AB196</f>
        <v>0</v>
      </c>
      <c r="AC191" s="100">
        <f>AC192+AC194+AC196</f>
        <v>0</v>
      </c>
      <c r="AD191" s="100">
        <f>AD192+AD194+AD196</f>
        <v>0</v>
      </c>
      <c r="AE191" s="100">
        <f>AE192+AE194+AE196</f>
        <v>24172724.17</v>
      </c>
      <c r="AF191" s="100">
        <v>0</v>
      </c>
      <c r="AG191" s="100">
        <v>0</v>
      </c>
      <c r="AH191" s="100">
        <v>11252637.88</v>
      </c>
      <c r="AI191" s="100">
        <v>-11252637.88</v>
      </c>
      <c r="AJ191" s="89">
        <f>AE191/N191</f>
        <v>0.7890914917841558</v>
      </c>
      <c r="AK191" s="100">
        <v>0</v>
      </c>
      <c r="AL191" s="101">
        <v>0</v>
      </c>
      <c r="AM191" s="100">
        <v>0</v>
      </c>
      <c r="AN191" s="100">
        <f>AN192+AN194+AN196</f>
        <v>22934588</v>
      </c>
      <c r="AO191" s="93">
        <f>AE191/AN191</f>
        <v>1.0539855422735303</v>
      </c>
      <c r="AP191" s="82"/>
    </row>
    <row r="192" spans="1:42" ht="51" outlineLevel="1">
      <c r="A192" s="104" t="s">
        <v>231</v>
      </c>
      <c r="B192" s="103" t="s">
        <v>223</v>
      </c>
      <c r="C192" s="103" t="s">
        <v>230</v>
      </c>
      <c r="D192" s="103" t="s">
        <v>224</v>
      </c>
      <c r="E192" s="103" t="s">
        <v>223</v>
      </c>
      <c r="F192" s="103" t="s">
        <v>223</v>
      </c>
      <c r="G192" s="103"/>
      <c r="H192" s="103"/>
      <c r="I192" s="103"/>
      <c r="J192" s="103"/>
      <c r="K192" s="103"/>
      <c r="L192" s="103"/>
      <c r="M192" s="102">
        <v>0</v>
      </c>
      <c r="N192" s="100">
        <f>N193</f>
        <v>11753700</v>
      </c>
      <c r="O192" s="100">
        <f>O193</f>
        <v>0</v>
      </c>
      <c r="P192" s="100">
        <f>P193</f>
        <v>0</v>
      </c>
      <c r="Q192" s="100">
        <f>Q193</f>
        <v>0</v>
      </c>
      <c r="R192" s="100">
        <f>R193</f>
        <v>0</v>
      </c>
      <c r="S192" s="100">
        <f>S193</f>
        <v>0</v>
      </c>
      <c r="T192" s="100">
        <f>T193</f>
        <v>0</v>
      </c>
      <c r="U192" s="100">
        <f>U193</f>
        <v>0</v>
      </c>
      <c r="V192" s="100">
        <f>V193</f>
        <v>0</v>
      </c>
      <c r="W192" s="100">
        <f>W193</f>
        <v>0</v>
      </c>
      <c r="X192" s="100">
        <f>X193</f>
        <v>0</v>
      </c>
      <c r="Y192" s="100">
        <f>Y193</f>
        <v>0</v>
      </c>
      <c r="Z192" s="100">
        <f>Z193</f>
        <v>0</v>
      </c>
      <c r="AA192" s="100">
        <f>AA193</f>
        <v>0</v>
      </c>
      <c r="AB192" s="100">
        <f>AB193</f>
        <v>0</v>
      </c>
      <c r="AC192" s="100">
        <f>AC193</f>
        <v>0</v>
      </c>
      <c r="AD192" s="100">
        <f>AD193</f>
        <v>0</v>
      </c>
      <c r="AE192" s="100">
        <f>AE193</f>
        <v>8815300</v>
      </c>
      <c r="AF192" s="100">
        <v>0</v>
      </c>
      <c r="AG192" s="100">
        <v>0</v>
      </c>
      <c r="AH192" s="100">
        <v>5876900</v>
      </c>
      <c r="AI192" s="100">
        <v>-5876900</v>
      </c>
      <c r="AJ192" s="89">
        <f>AE192/N192</f>
        <v>0.750002126989799</v>
      </c>
      <c r="AK192" s="100">
        <v>0</v>
      </c>
      <c r="AL192" s="101">
        <v>0</v>
      </c>
      <c r="AM192" s="100">
        <v>0</v>
      </c>
      <c r="AN192" s="100">
        <f>AN193</f>
        <v>8832600</v>
      </c>
      <c r="AO192" s="93">
        <f>AE192/AN192</f>
        <v>0.9980413468287933</v>
      </c>
      <c r="AP192" s="82"/>
    </row>
    <row r="193" spans="1:42" ht="38.25" outlineLevel="2">
      <c r="A193" s="99" t="s">
        <v>226</v>
      </c>
      <c r="B193" s="98" t="s">
        <v>223</v>
      </c>
      <c r="C193" s="98" t="s">
        <v>230</v>
      </c>
      <c r="D193" s="98" t="s">
        <v>224</v>
      </c>
      <c r="E193" s="98" t="s">
        <v>223</v>
      </c>
      <c r="F193" s="98" t="s">
        <v>222</v>
      </c>
      <c r="G193" s="98"/>
      <c r="H193" s="98"/>
      <c r="I193" s="98"/>
      <c r="J193" s="98"/>
      <c r="K193" s="98"/>
      <c r="L193" s="98"/>
      <c r="M193" s="97">
        <v>0</v>
      </c>
      <c r="N193" s="94">
        <v>11753700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4">
        <v>0</v>
      </c>
      <c r="V193" s="94">
        <v>0</v>
      </c>
      <c r="W193" s="94">
        <v>0</v>
      </c>
      <c r="X193" s="94">
        <v>0</v>
      </c>
      <c r="Y193" s="94">
        <v>0</v>
      </c>
      <c r="Z193" s="94">
        <v>0</v>
      </c>
      <c r="AA193" s="94">
        <v>0</v>
      </c>
      <c r="AB193" s="94">
        <v>0</v>
      </c>
      <c r="AC193" s="94">
        <v>0</v>
      </c>
      <c r="AD193" s="94">
        <v>0</v>
      </c>
      <c r="AE193" s="94">
        <v>8815300</v>
      </c>
      <c r="AF193" s="94">
        <v>0</v>
      </c>
      <c r="AG193" s="94">
        <v>0</v>
      </c>
      <c r="AH193" s="94">
        <v>5876900</v>
      </c>
      <c r="AI193" s="94">
        <v>-5876900</v>
      </c>
      <c r="AJ193" s="96">
        <f>AE193/N193</f>
        <v>0.750002126989799</v>
      </c>
      <c r="AK193" s="94">
        <v>0</v>
      </c>
      <c r="AL193" s="95">
        <v>0</v>
      </c>
      <c r="AM193" s="94">
        <v>0</v>
      </c>
      <c r="AN193" s="94">
        <v>8832600</v>
      </c>
      <c r="AO193" s="93">
        <f>AE193/AN193</f>
        <v>0.9980413468287933</v>
      </c>
      <c r="AP193" s="82"/>
    </row>
    <row r="194" spans="1:42" ht="15" outlineLevel="1">
      <c r="A194" s="104" t="s">
        <v>229</v>
      </c>
      <c r="B194" s="103" t="s">
        <v>223</v>
      </c>
      <c r="C194" s="103" t="s">
        <v>228</v>
      </c>
      <c r="D194" s="103" t="s">
        <v>224</v>
      </c>
      <c r="E194" s="103" t="s">
        <v>223</v>
      </c>
      <c r="F194" s="103" t="s">
        <v>223</v>
      </c>
      <c r="G194" s="103"/>
      <c r="H194" s="103"/>
      <c r="I194" s="103"/>
      <c r="J194" s="103"/>
      <c r="K194" s="103"/>
      <c r="L194" s="103"/>
      <c r="M194" s="102">
        <v>0</v>
      </c>
      <c r="N194" s="100">
        <f>N195</f>
        <v>4327700</v>
      </c>
      <c r="O194" s="100">
        <f>O195</f>
        <v>0</v>
      </c>
      <c r="P194" s="100">
        <f>P195</f>
        <v>0</v>
      </c>
      <c r="Q194" s="100">
        <f>Q195</f>
        <v>0</v>
      </c>
      <c r="R194" s="100">
        <f>R195</f>
        <v>0</v>
      </c>
      <c r="S194" s="100">
        <f>S195</f>
        <v>0</v>
      </c>
      <c r="T194" s="100">
        <f>T195</f>
        <v>0</v>
      </c>
      <c r="U194" s="100">
        <f>U195</f>
        <v>0</v>
      </c>
      <c r="V194" s="100">
        <f>V195</f>
        <v>0</v>
      </c>
      <c r="W194" s="100">
        <f>W195</f>
        <v>0</v>
      </c>
      <c r="X194" s="100">
        <f>X195</f>
        <v>0</v>
      </c>
      <c r="Y194" s="100">
        <f>Y195</f>
        <v>0</v>
      </c>
      <c r="Z194" s="100">
        <f>Z195</f>
        <v>0</v>
      </c>
      <c r="AA194" s="100">
        <f>AA195</f>
        <v>0</v>
      </c>
      <c r="AB194" s="100">
        <f>AB195</f>
        <v>0</v>
      </c>
      <c r="AC194" s="100">
        <f>AC195</f>
        <v>0</v>
      </c>
      <c r="AD194" s="100">
        <f>AD195</f>
        <v>0</v>
      </c>
      <c r="AE194" s="100">
        <f>AE195</f>
        <v>3245900</v>
      </c>
      <c r="AF194" s="100">
        <v>0</v>
      </c>
      <c r="AG194" s="100">
        <v>0</v>
      </c>
      <c r="AH194" s="100">
        <v>2164100</v>
      </c>
      <c r="AI194" s="100">
        <v>-2164100</v>
      </c>
      <c r="AJ194" s="89">
        <f>AE194/N194</f>
        <v>0.7500288837026596</v>
      </c>
      <c r="AK194" s="100">
        <v>0</v>
      </c>
      <c r="AL194" s="101">
        <v>0</v>
      </c>
      <c r="AM194" s="100">
        <v>0</v>
      </c>
      <c r="AN194" s="100">
        <f>AN195</f>
        <v>3577400</v>
      </c>
      <c r="AO194" s="93">
        <f>AE194/AN194</f>
        <v>0.9073349359870296</v>
      </c>
      <c r="AP194" s="82"/>
    </row>
    <row r="195" spans="1:42" ht="38.25" outlineLevel="2">
      <c r="A195" s="99" t="s">
        <v>226</v>
      </c>
      <c r="B195" s="98" t="s">
        <v>223</v>
      </c>
      <c r="C195" s="98" t="s">
        <v>228</v>
      </c>
      <c r="D195" s="98" t="s">
        <v>224</v>
      </c>
      <c r="E195" s="98" t="s">
        <v>223</v>
      </c>
      <c r="F195" s="98" t="s">
        <v>222</v>
      </c>
      <c r="G195" s="98"/>
      <c r="H195" s="98"/>
      <c r="I195" s="98"/>
      <c r="J195" s="98"/>
      <c r="K195" s="98"/>
      <c r="L195" s="98"/>
      <c r="M195" s="97">
        <v>0</v>
      </c>
      <c r="N195" s="94">
        <v>4327700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4">
        <v>0</v>
      </c>
      <c r="V195" s="94">
        <v>0</v>
      </c>
      <c r="W195" s="94">
        <v>0</v>
      </c>
      <c r="X195" s="94">
        <v>0</v>
      </c>
      <c r="Y195" s="94">
        <v>0</v>
      </c>
      <c r="Z195" s="94">
        <v>0</v>
      </c>
      <c r="AA195" s="94">
        <v>0</v>
      </c>
      <c r="AB195" s="94">
        <v>0</v>
      </c>
      <c r="AC195" s="94">
        <v>0</v>
      </c>
      <c r="AD195" s="94">
        <v>0</v>
      </c>
      <c r="AE195" s="94">
        <v>3245900</v>
      </c>
      <c r="AF195" s="94">
        <v>0</v>
      </c>
      <c r="AG195" s="94">
        <v>0</v>
      </c>
      <c r="AH195" s="94">
        <v>2164100</v>
      </c>
      <c r="AI195" s="94">
        <v>-2164100</v>
      </c>
      <c r="AJ195" s="96">
        <f>AE195/N195</f>
        <v>0.7500288837026596</v>
      </c>
      <c r="AK195" s="94">
        <v>0</v>
      </c>
      <c r="AL195" s="95">
        <v>0</v>
      </c>
      <c r="AM195" s="94">
        <v>0</v>
      </c>
      <c r="AN195" s="94">
        <v>3577400</v>
      </c>
      <c r="AO195" s="93">
        <f>AE195/AN195</f>
        <v>0.9073349359870296</v>
      </c>
      <c r="AP195" s="82"/>
    </row>
    <row r="196" spans="1:42" ht="25.5" outlineLevel="1">
      <c r="A196" s="104" t="s">
        <v>227</v>
      </c>
      <c r="B196" s="103" t="s">
        <v>223</v>
      </c>
      <c r="C196" s="103" t="s">
        <v>225</v>
      </c>
      <c r="D196" s="103" t="s">
        <v>224</v>
      </c>
      <c r="E196" s="103" t="s">
        <v>223</v>
      </c>
      <c r="F196" s="103" t="s">
        <v>223</v>
      </c>
      <c r="G196" s="103"/>
      <c r="H196" s="103"/>
      <c r="I196" s="103"/>
      <c r="J196" s="103"/>
      <c r="K196" s="103"/>
      <c r="L196" s="103"/>
      <c r="M196" s="102">
        <v>0</v>
      </c>
      <c r="N196" s="100">
        <f>N197</f>
        <v>14552214</v>
      </c>
      <c r="O196" s="100">
        <f>O197</f>
        <v>0</v>
      </c>
      <c r="P196" s="100">
        <f>P197</f>
        <v>0</v>
      </c>
      <c r="Q196" s="100">
        <f>Q197</f>
        <v>0</v>
      </c>
      <c r="R196" s="100">
        <f>R197</f>
        <v>0</v>
      </c>
      <c r="S196" s="100">
        <f>S197</f>
        <v>0</v>
      </c>
      <c r="T196" s="100">
        <f>T197</f>
        <v>0</v>
      </c>
      <c r="U196" s="100">
        <f>U197</f>
        <v>0</v>
      </c>
      <c r="V196" s="100">
        <f>V197</f>
        <v>0</v>
      </c>
      <c r="W196" s="100">
        <f>W197</f>
        <v>0</v>
      </c>
      <c r="X196" s="100">
        <f>X197</f>
        <v>0</v>
      </c>
      <c r="Y196" s="100">
        <f>Y197</f>
        <v>0</v>
      </c>
      <c r="Z196" s="100">
        <f>Z197</f>
        <v>0</v>
      </c>
      <c r="AA196" s="100">
        <f>AA197</f>
        <v>0</v>
      </c>
      <c r="AB196" s="100">
        <f>AB197</f>
        <v>0</v>
      </c>
      <c r="AC196" s="100">
        <f>AC197</f>
        <v>0</v>
      </c>
      <c r="AD196" s="100">
        <f>AD197</f>
        <v>0</v>
      </c>
      <c r="AE196" s="100">
        <f>AE197</f>
        <v>12111524.17</v>
      </c>
      <c r="AF196" s="100">
        <v>0</v>
      </c>
      <c r="AG196" s="100">
        <v>0</v>
      </c>
      <c r="AH196" s="100">
        <v>3211637.88</v>
      </c>
      <c r="AI196" s="100">
        <v>-3211637.88</v>
      </c>
      <c r="AJ196" s="89">
        <f>AE196/N196</f>
        <v>0.8322805155284275</v>
      </c>
      <c r="AK196" s="100">
        <v>0</v>
      </c>
      <c r="AL196" s="101">
        <v>0</v>
      </c>
      <c r="AM196" s="100">
        <v>0</v>
      </c>
      <c r="AN196" s="100">
        <f>AN197</f>
        <v>10524588</v>
      </c>
      <c r="AO196" s="93">
        <f>AE196/AN196</f>
        <v>1.1507836857841847</v>
      </c>
      <c r="AP196" s="82"/>
    </row>
    <row r="197" spans="1:42" ht="38.25" outlineLevel="2">
      <c r="A197" s="99" t="s">
        <v>226</v>
      </c>
      <c r="B197" s="98" t="s">
        <v>223</v>
      </c>
      <c r="C197" s="98" t="s">
        <v>225</v>
      </c>
      <c r="D197" s="98" t="s">
        <v>224</v>
      </c>
      <c r="E197" s="98" t="s">
        <v>223</v>
      </c>
      <c r="F197" s="98" t="s">
        <v>222</v>
      </c>
      <c r="G197" s="98"/>
      <c r="H197" s="98"/>
      <c r="I197" s="98"/>
      <c r="J197" s="98"/>
      <c r="K197" s="98"/>
      <c r="L197" s="98"/>
      <c r="M197" s="97">
        <v>0</v>
      </c>
      <c r="N197" s="94">
        <v>14552214</v>
      </c>
      <c r="O197" s="94">
        <v>0</v>
      </c>
      <c r="P197" s="94">
        <v>0</v>
      </c>
      <c r="Q197" s="94">
        <v>0</v>
      </c>
      <c r="R197" s="94">
        <v>0</v>
      </c>
      <c r="S197" s="94">
        <v>0</v>
      </c>
      <c r="T197" s="94">
        <v>0</v>
      </c>
      <c r="U197" s="94">
        <v>0</v>
      </c>
      <c r="V197" s="94">
        <v>0</v>
      </c>
      <c r="W197" s="94">
        <v>0</v>
      </c>
      <c r="X197" s="94">
        <v>0</v>
      </c>
      <c r="Y197" s="94">
        <v>0</v>
      </c>
      <c r="Z197" s="94">
        <v>0</v>
      </c>
      <c r="AA197" s="94">
        <v>0</v>
      </c>
      <c r="AB197" s="94">
        <v>0</v>
      </c>
      <c r="AC197" s="94">
        <v>0</v>
      </c>
      <c r="AD197" s="94">
        <v>0</v>
      </c>
      <c r="AE197" s="94">
        <v>12111524.17</v>
      </c>
      <c r="AF197" s="94">
        <v>0</v>
      </c>
      <c r="AG197" s="94">
        <v>0</v>
      </c>
      <c r="AH197" s="94">
        <v>3211637.88</v>
      </c>
      <c r="AI197" s="94">
        <v>-3211637.88</v>
      </c>
      <c r="AJ197" s="96">
        <f>AE197/N197</f>
        <v>0.8322805155284275</v>
      </c>
      <c r="AK197" s="94">
        <v>0</v>
      </c>
      <c r="AL197" s="95">
        <v>0</v>
      </c>
      <c r="AM197" s="94">
        <v>0</v>
      </c>
      <c r="AN197" s="94">
        <v>10524588</v>
      </c>
      <c r="AO197" s="93">
        <f>AE197/AN197</f>
        <v>1.1507836857841847</v>
      </c>
      <c r="AP197" s="82"/>
    </row>
    <row r="198" spans="1:42" ht="15">
      <c r="A198" s="92" t="s">
        <v>221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0">
        <v>0</v>
      </c>
      <c r="N198" s="87">
        <f>N8+N56+N59+N85+N97+N110+N150+N170+N184+N191</f>
        <v>365131533.39</v>
      </c>
      <c r="O198" s="87">
        <f>O8+O56+O59+O85+O97+O110+O150+O170+O184+O191</f>
        <v>0</v>
      </c>
      <c r="P198" s="87">
        <f>P8+P56+P59+P85+P97+P110+P150+P170+P184+P191</f>
        <v>0</v>
      </c>
      <c r="Q198" s="87">
        <f>Q8+Q56+Q59+Q85+Q97+Q110+Q150+Q170+Q184+Q191</f>
        <v>0</v>
      </c>
      <c r="R198" s="87">
        <f>R8+R56+R59+R85+R97+R110+R150+R170+R184+R191</f>
        <v>0</v>
      </c>
      <c r="S198" s="87">
        <f>S8+S56+S59+S85+S97+S110+S150+S170+S184+S191</f>
        <v>0</v>
      </c>
      <c r="T198" s="87">
        <f>T8+T56+T59+T85+T97+T110+T150+T170+T184+T191</f>
        <v>0</v>
      </c>
      <c r="U198" s="87">
        <f>U8+U56+U59+U85+U97+U110+U150+U170+U184+U191</f>
        <v>0</v>
      </c>
      <c r="V198" s="87">
        <f>V8+V56+V59+V85+V97+V110+V150+V170+V184+V191</f>
        <v>0</v>
      </c>
      <c r="W198" s="87">
        <f>W8+W56+W59+W85+W97+W110+W150+W170+W184+W191</f>
        <v>0</v>
      </c>
      <c r="X198" s="87">
        <f>X8+X56+X59+X85+X97+X110+X150+X170+X184+X191</f>
        <v>0</v>
      </c>
      <c r="Y198" s="87">
        <f>Y8+Y56+Y59+Y85+Y97+Y110+Y150+Y170+Y184+Y191</f>
        <v>0</v>
      </c>
      <c r="Z198" s="87">
        <f>Z8+Z56+Z59+Z85+Z97+Z110+Z150+Z170+Z184+Z191</f>
        <v>0</v>
      </c>
      <c r="AA198" s="87">
        <f>AA8+AA56+AA59+AA85+AA97+AA110+AA150+AA170+AA184+AA191</f>
        <v>0</v>
      </c>
      <c r="AB198" s="87">
        <f>AB8+AB56+AB59+AB85+AB97+AB110+AB150+AB170+AB184+AB191</f>
        <v>0</v>
      </c>
      <c r="AC198" s="87">
        <f>AC8+AC56+AC59+AC85+AC97+AC110+AC150+AC170+AC184+AC191</f>
        <v>0</v>
      </c>
      <c r="AD198" s="87">
        <f>AD8+AD56+AD59+AD85+AD97+AD110+AD150+AD170+AD184+AD191</f>
        <v>0</v>
      </c>
      <c r="AE198" s="87">
        <f>AE8+AE56+AE59+AE85+AE97+AE110+AE150+AE170+AE184+AE191</f>
        <v>246388821.14999998</v>
      </c>
      <c r="AF198" s="87">
        <v>0</v>
      </c>
      <c r="AG198" s="87">
        <v>0</v>
      </c>
      <c r="AH198" s="87">
        <v>157909533.19</v>
      </c>
      <c r="AI198" s="87">
        <v>-157909533.19</v>
      </c>
      <c r="AJ198" s="89">
        <f>AE198/N198</f>
        <v>0.6747946934696272</v>
      </c>
      <c r="AK198" s="87">
        <v>0</v>
      </c>
      <c r="AL198" s="88">
        <v>0</v>
      </c>
      <c r="AM198" s="87">
        <v>0</v>
      </c>
      <c r="AN198" s="87">
        <f>AN8+AN56+AN59+AN85+AN97+AN110+AN150+AN170+AN184+AN191</f>
        <v>212775492.19</v>
      </c>
      <c r="AO198" s="86">
        <f>AE198/AN198</f>
        <v>1.1579755667066423</v>
      </c>
      <c r="AP198" s="82"/>
    </row>
    <row r="199" spans="1:42" ht="1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 t="s">
        <v>1</v>
      </c>
      <c r="Y199" s="1"/>
      <c r="Z199" s="1"/>
      <c r="AA199" s="1"/>
      <c r="AB199" s="1"/>
      <c r="AC199" s="1"/>
      <c r="AD199" s="1" t="s">
        <v>1</v>
      </c>
      <c r="AE199" s="1"/>
      <c r="AF199" s="1"/>
      <c r="AG199" s="1"/>
      <c r="AH199" s="1" t="s">
        <v>1</v>
      </c>
      <c r="AI199" s="1"/>
      <c r="AJ199" s="1"/>
      <c r="AK199" s="1"/>
      <c r="AL199" s="1"/>
      <c r="AM199" s="1"/>
      <c r="AN199" s="1"/>
      <c r="AO199" s="1"/>
      <c r="AP199" s="82"/>
    </row>
    <row r="200" spans="1:42" ht="15">
      <c r="A200" s="85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2"/>
    </row>
  </sheetData>
  <sheetProtection/>
  <mergeCells count="45">
    <mergeCell ref="N6:N7"/>
    <mergeCell ref="O6:O7"/>
    <mergeCell ref="Y6:Y7"/>
    <mergeCell ref="Z6:Z7"/>
    <mergeCell ref="AA6:AA7"/>
    <mergeCell ref="D6:D7"/>
    <mergeCell ref="E6:E7"/>
    <mergeCell ref="F6:F7"/>
    <mergeCell ref="A1:N1"/>
    <mergeCell ref="A2:N2"/>
    <mergeCell ref="A3:AK3"/>
    <mergeCell ref="A4:AK4"/>
    <mergeCell ref="A5:AM5"/>
    <mergeCell ref="G6:G7"/>
    <mergeCell ref="H6:H7"/>
    <mergeCell ref="A200:AD200"/>
    <mergeCell ref="A198:L198"/>
    <mergeCell ref="P6:P7"/>
    <mergeCell ref="Q6:Q7"/>
    <mergeCell ref="R6:R7"/>
    <mergeCell ref="S6:S7"/>
    <mergeCell ref="T6:T7"/>
    <mergeCell ref="U6:U7"/>
    <mergeCell ref="V6:V7"/>
    <mergeCell ref="W6:W7"/>
    <mergeCell ref="A6:A7"/>
    <mergeCell ref="AN6:AN7"/>
    <mergeCell ref="AO6:AO7"/>
    <mergeCell ref="I6:I7"/>
    <mergeCell ref="J6:J7"/>
    <mergeCell ref="K6:K7"/>
    <mergeCell ref="L6:L7"/>
    <mergeCell ref="M6:M7"/>
    <mergeCell ref="B6:B7"/>
    <mergeCell ref="C6:C7"/>
    <mergeCell ref="AL6:AL7"/>
    <mergeCell ref="AM6:AM7"/>
    <mergeCell ref="AE6:AE7"/>
    <mergeCell ref="AF6:AF7"/>
    <mergeCell ref="AK6:AK7"/>
    <mergeCell ref="AB6:AB7"/>
    <mergeCell ref="AC6:AC7"/>
    <mergeCell ref="AI6:AI7"/>
    <mergeCell ref="AG6:AG7"/>
    <mergeCell ref="AJ6:AJ7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52.00390625" style="182" customWidth="1"/>
    <col min="2" max="2" width="6.28125" style="182" customWidth="1"/>
    <col min="3" max="3" width="21.421875" style="182" customWidth="1"/>
    <col min="4" max="5" width="15.00390625" style="182" customWidth="1"/>
    <col min="6" max="6" width="9.140625" style="182" customWidth="1"/>
    <col min="7" max="16384" width="9.140625" style="182" customWidth="1"/>
  </cols>
  <sheetData>
    <row r="1" spans="1:6" ht="28.5" customHeight="1">
      <c r="A1" s="210" t="s">
        <v>398</v>
      </c>
      <c r="B1" s="210"/>
      <c r="C1" s="210"/>
      <c r="D1" s="210"/>
      <c r="E1" s="210"/>
      <c r="F1" s="197"/>
    </row>
    <row r="2" spans="1:6" ht="15">
      <c r="A2" s="209"/>
      <c r="B2" s="209"/>
      <c r="C2" s="209"/>
      <c r="D2" s="209"/>
      <c r="E2" s="208"/>
      <c r="F2" s="197"/>
    </row>
    <row r="3" spans="1:6" ht="15">
      <c r="A3" s="207" t="s">
        <v>2</v>
      </c>
      <c r="B3" s="206" t="s">
        <v>397</v>
      </c>
      <c r="C3" s="206" t="s">
        <v>396</v>
      </c>
      <c r="D3" s="205" t="s">
        <v>395</v>
      </c>
      <c r="E3" s="204" t="s">
        <v>394</v>
      </c>
      <c r="F3" s="197"/>
    </row>
    <row r="4" spans="1:6" ht="41.25" customHeight="1">
      <c r="A4" s="203"/>
      <c r="B4" s="202"/>
      <c r="C4" s="202"/>
      <c r="D4" s="201"/>
      <c r="E4" s="200"/>
      <c r="F4" s="197"/>
    </row>
    <row r="5" spans="1:6" ht="15.75" thickBot="1">
      <c r="A5" s="199">
        <v>1</v>
      </c>
      <c r="B5" s="198">
        <v>2</v>
      </c>
      <c r="C5" s="198">
        <v>3</v>
      </c>
      <c r="D5" s="198">
        <v>4</v>
      </c>
      <c r="E5" s="198">
        <v>5</v>
      </c>
      <c r="F5" s="197"/>
    </row>
    <row r="6" spans="1:6" ht="15">
      <c r="A6" s="196" t="s">
        <v>393</v>
      </c>
      <c r="B6" s="195" t="s">
        <v>392</v>
      </c>
      <c r="C6" s="194" t="s">
        <v>387</v>
      </c>
      <c r="D6" s="193">
        <v>17260111.5</v>
      </c>
      <c r="E6" s="193">
        <v>9824104.12</v>
      </c>
      <c r="F6" s="183"/>
    </row>
    <row r="7" spans="1:6" ht="36">
      <c r="A7" s="196" t="s">
        <v>391</v>
      </c>
      <c r="B7" s="195" t="s">
        <v>390</v>
      </c>
      <c r="C7" s="194" t="s">
        <v>387</v>
      </c>
      <c r="D7" s="193">
        <v>0</v>
      </c>
      <c r="E7" s="193">
        <v>0</v>
      </c>
      <c r="F7" s="183"/>
    </row>
    <row r="8" spans="1:6" ht="24">
      <c r="A8" s="196" t="s">
        <v>389</v>
      </c>
      <c r="B8" s="195" t="s">
        <v>388</v>
      </c>
      <c r="C8" s="194" t="s">
        <v>387</v>
      </c>
      <c r="D8" s="193">
        <v>0</v>
      </c>
      <c r="E8" s="193">
        <v>0</v>
      </c>
      <c r="F8" s="183"/>
    </row>
    <row r="9" spans="1:6" ht="15">
      <c r="A9" s="196" t="s">
        <v>386</v>
      </c>
      <c r="B9" s="195" t="s">
        <v>385</v>
      </c>
      <c r="C9" s="194"/>
      <c r="D9" s="193">
        <v>17260111.5</v>
      </c>
      <c r="E9" s="193">
        <v>9824104.12</v>
      </c>
      <c r="F9" s="183"/>
    </row>
    <row r="10" spans="1:6" ht="24">
      <c r="A10" s="196" t="s">
        <v>384</v>
      </c>
      <c r="B10" s="195" t="s">
        <v>382</v>
      </c>
      <c r="C10" s="194"/>
      <c r="D10" s="193">
        <v>-347871421.89</v>
      </c>
      <c r="E10" s="193">
        <v>-248768769.17</v>
      </c>
      <c r="F10" s="183"/>
    </row>
    <row r="11" spans="1:6" ht="24">
      <c r="A11" s="192" t="s">
        <v>383</v>
      </c>
      <c r="B11" s="191" t="s">
        <v>382</v>
      </c>
      <c r="C11" s="190" t="s">
        <v>381</v>
      </c>
      <c r="D11" s="189">
        <v>-347871421.89</v>
      </c>
      <c r="E11" s="189">
        <v>-248768769.17</v>
      </c>
      <c r="F11" s="183"/>
    </row>
    <row r="12" spans="1:6" ht="24">
      <c r="A12" s="196" t="s">
        <v>380</v>
      </c>
      <c r="B12" s="195" t="s">
        <v>378</v>
      </c>
      <c r="C12" s="194"/>
      <c r="D12" s="193">
        <v>365131533.39</v>
      </c>
      <c r="E12" s="193">
        <v>258592873.29</v>
      </c>
      <c r="F12" s="183"/>
    </row>
    <row r="13" spans="1:6" ht="24.75" thickBot="1">
      <c r="A13" s="192" t="s">
        <v>379</v>
      </c>
      <c r="B13" s="191" t="s">
        <v>378</v>
      </c>
      <c r="C13" s="190" t="s">
        <v>377</v>
      </c>
      <c r="D13" s="189">
        <v>365131533.39</v>
      </c>
      <c r="E13" s="189">
        <v>258592873.29</v>
      </c>
      <c r="F13" s="183"/>
    </row>
    <row r="14" spans="1:6" ht="15">
      <c r="A14" s="188"/>
      <c r="B14" s="187"/>
      <c r="C14" s="187"/>
      <c r="D14" s="187"/>
      <c r="E14" s="187"/>
      <c r="F14" s="183"/>
    </row>
    <row r="15" spans="1:6" ht="15">
      <c r="A15" s="186" t="s">
        <v>376</v>
      </c>
      <c r="B15" s="185"/>
      <c r="C15" s="185"/>
      <c r="D15" s="185"/>
      <c r="E15" s="184"/>
      <c r="F15" s="183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2019-10-02T10:23:43Z</cp:lastPrinted>
  <dcterms:created xsi:type="dcterms:W3CDTF">2019-06-26T06:59:34Z</dcterms:created>
  <dcterms:modified xsi:type="dcterms:W3CDTF">2019-10-09T08:16:06Z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2017(2).xlsx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19.1.1766.301364630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