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8 август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оперативка!$A$1:$AB$220</definedName>
  </definedNames>
  <calcPr calcId="152511"/>
</workbook>
</file>

<file path=xl/calcChain.xml><?xml version="1.0" encoding="utf-8"?>
<calcChain xmlns="http://schemas.openxmlformats.org/spreadsheetml/2006/main"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H140" i="1" l="1"/>
  <c r="N122" i="1" l="1"/>
  <c r="K149" i="1" l="1"/>
  <c r="J164" i="1" l="1"/>
  <c r="Q123" i="1" l="1"/>
  <c r="M140" i="1"/>
  <c r="B183" i="1"/>
  <c r="D181" i="1"/>
  <c r="C181" i="1"/>
  <c r="B164" i="1" l="1"/>
  <c r="S140" i="1" l="1"/>
  <c r="W101" i="1" l="1"/>
  <c r="K101" i="1" l="1"/>
  <c r="X120" i="1" l="1"/>
  <c r="I122" i="1" l="1"/>
  <c r="F140" i="1" l="1"/>
  <c r="F149" i="1"/>
  <c r="Q149" i="1" l="1"/>
  <c r="D119" i="1" l="1"/>
  <c r="P101" i="1" l="1"/>
  <c r="B179" i="1" l="1"/>
  <c r="D141" i="1"/>
  <c r="D142" i="1"/>
  <c r="D143" i="1"/>
  <c r="D99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W123" i="1" l="1"/>
  <c r="U123" i="1"/>
  <c r="M122" i="1"/>
  <c r="I123" i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K123" i="1" l="1"/>
  <c r="H123" i="1"/>
  <c r="X121" i="1"/>
  <c r="M123" i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F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L123" i="1"/>
  <c r="R123" i="1"/>
  <c r="V123" i="1"/>
  <c r="V124" i="1"/>
  <c r="B122" i="1" l="1"/>
  <c r="S121" i="1" l="1"/>
  <c r="S120" i="1"/>
  <c r="T120" i="1"/>
  <c r="V120" i="1"/>
  <c r="Z121" i="1" l="1"/>
  <c r="Z122" i="1"/>
  <c r="Z120" i="1"/>
  <c r="C137" i="1" l="1"/>
  <c r="C134" i="1"/>
  <c r="C140" i="1" s="1"/>
  <c r="E122" i="1" l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9" i="1" l="1"/>
  <c r="C93" i="1"/>
  <c r="C94" i="1"/>
  <c r="C95" i="1"/>
  <c r="C96" i="1"/>
  <c r="C97" i="1"/>
  <c r="C98" i="1"/>
  <c r="C99" i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D118" i="1" s="1"/>
  <c r="C119" i="1"/>
  <c r="C125" i="1"/>
  <c r="C126" i="1"/>
  <c r="C128" i="1"/>
  <c r="C129" i="1"/>
  <c r="C130" i="1"/>
  <c r="D130" i="1" s="1"/>
  <c r="C131" i="1"/>
  <c r="D131" i="1" s="1"/>
  <c r="C132" i="1"/>
  <c r="D132" i="1" s="1"/>
  <c r="C133" i="1"/>
  <c r="D133" i="1" s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01" i="1" l="1"/>
  <c r="D101" i="1" s="1"/>
  <c r="C164" i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Y123" i="1"/>
  <c r="B124" i="1"/>
  <c r="F124" i="1"/>
  <c r="C124" i="1" s="1"/>
  <c r="J124" i="1"/>
  <c r="R124" i="1"/>
  <c r="S124" i="1"/>
  <c r="X124" i="1"/>
  <c r="I127" i="1"/>
  <c r="C127" i="1" s="1"/>
  <c r="N127" i="1"/>
  <c r="Q127" i="1"/>
  <c r="S127" i="1"/>
  <c r="U127" i="1"/>
  <c r="Y127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I211" i="1"/>
  <c r="I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45" i="1" l="1"/>
  <c r="C135" i="1"/>
  <c r="C108" i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61" i="1"/>
  <c r="D173" i="1"/>
  <c r="D155" i="1"/>
  <c r="C205" i="1"/>
  <c r="C204" i="1"/>
  <c r="C201" i="1"/>
  <c r="C197" i="1"/>
  <c r="D170" i="1"/>
  <c r="C83" i="1"/>
  <c r="D149" i="1"/>
  <c r="C189" i="1"/>
  <c r="D189" i="1" s="1"/>
  <c r="D124" i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1" i="1" l="1"/>
  <c r="C235" i="1" l="1"/>
  <c r="F44" i="1" l="1"/>
  <c r="C233" i="1" l="1"/>
  <c r="C231" i="1"/>
  <c r="C230" i="1"/>
  <c r="C229" i="1"/>
  <c r="C228" i="1"/>
  <c r="C227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<sst xmlns="http://schemas.openxmlformats.org/spreadsheetml/2006/main" count="256" uniqueCount="207">
  <si>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</si>
  <si>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</si>
  <si>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</si>
  <si>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</si>
  <si>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</si>
  <si>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</si>
  <si>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</si>
  <si>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</si>
  <si>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</si>
  <si>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</si>
  <si>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</si>
  <si>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</si>
  <si>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</si>
  <si>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</si>
  <si>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</si>
  <si>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</si>
  <si>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</si>
  <si>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</si>
  <si>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</si>
  <si>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</si>
  <si>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</si>
  <si>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</si>
  <si>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</si>
  <si>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</si>
  <si>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</si>
  <si>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</si>
  <si>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</si>
  <si>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</si>
  <si>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</si>
  <si>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</si>
  <si>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</si>
  <si>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</si>
  <si>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</si>
  <si>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</si>
  <si>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</si>
  <si>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</si>
  <si>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</si>
  <si>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</si>
  <si>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</si>
  <si>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</si>
  <si>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</si>
  <si>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</si>
  <si>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</si>
  <si>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</si>
  <si>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</si>
  <si>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</si>
  <si>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</si>
  <si>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</si>
  <si>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</si>
  <si>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</si>
  <si>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</si>
  <si>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</si>
  <si>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</si>
  <si>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</si>
  <si>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</si>
  <si>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</si>
  <si>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</si>
  <si>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</si>
  <si>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</si>
  <si>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</si>
  <si>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</si>
  <si>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</si>
  <si>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</si>
  <si>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</si>
  <si>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</si>
  <si>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</si>
  <si>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</si>
  <si>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</si>
  <si>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</si>
  <si>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</si>
  <si>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</si>
  <si>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</si>
  <si>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</si>
  <si>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</si>
  <si>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</si>
  <si>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</si>
  <si>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</si>
  <si>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</si>
  <si>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</si>
  <si>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</si>
  <si>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</si>
  <si>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</si>
  <si>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</si>
  <si>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</si>
  <si>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</si>
  <si>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</si>
  <si>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</si>
  <si>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</si>
  <si>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</si>
  <si>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</si>
  <si>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</si>
  <si>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</si>
  <si>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</si>
  <si>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</si>
  <si>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</si>
  <si>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</si>
  <si>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</si>
  <si>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</si>
  <si>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</si>
  <si>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</si>
  <si>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</si>
  <si>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</si>
  <si>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</si>
  <si>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</si>
  <si>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</si>
  <si>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</si>
  <si>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</si>
  <si>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</si>
  <si>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</si>
  <si>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</si>
  <si>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</si>
  <si>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</si>
  <si>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</si>
  <si>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</si>
  <si>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</si>
  <si>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</si>
  <si>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</si>
  <si>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</si>
  <si>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</si>
  <si>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</si>
  <si>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</si>
  <si>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</si>
  <si>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</si>
  <si>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</si>
  <si>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</si>
  <si>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</si>
  <si>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</si>
  <si>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</si>
  <si>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</si>
  <si>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</si>
  <si>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</si>
  <si>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</si>
  <si>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</si>
  <si>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</si>
  <si>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</si>
  <si>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</si>
  <si>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</si>
  <si>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</si>
  <si>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</si>
  <si>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</si>
  <si>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</si>
  <si>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</si>
  <si>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</si>
  <si>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</si>
  <si>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</si>
  <si>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</si>
  <si>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</si>
  <si>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</si>
  <si>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</si>
  <si>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</si>
  <si>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</si>
  <si>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</si>
  <si>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</si>
  <si>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</si>
  <si>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</si>
  <si>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</si>
  <si>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</si>
  <si>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</si>
  <si>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</si>
  <si>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</si>
  <si>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</si>
  <si>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</si>
  <si>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</si>
  <si>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</si>
  <si>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</si>
  <si>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</si>
  <si>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</si>
  <si>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</si>
  <si>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</si>
  <si>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</si>
  <si>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</si>
  <si>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</si>
  <si>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</si>
  <si>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</si>
  <si>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</si>
  <si>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</si>
  <si>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</si>
  <si>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</si>
  <si>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</si>
  <si>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</si>
  <si>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</si>
  <si>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</si>
  <si>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</si>
  <si>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</si>
  <si>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</si>
  <si>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</si>
  <si>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</si>
  <si>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</si>
  <si>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</si>
  <si>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</si>
  <si>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</si>
  <si>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</si>
  <si>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</si>
  <si>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</si>
  <si>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</si>
  <si>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</si>
  <si>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</si>
  <si>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</si>
  <si>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</si>
  <si>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</si>
  <si>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</si>
  <si>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</si>
  <si>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</si>
  <si>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</si>
  <si>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</si>
  <si>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</si>
  <si>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Информация о сельскохозяйственных работах по состоянию на 11 августа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</si>
</sst>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4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A183" sqref="A183:XFD183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7" t="s">
        <v>206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8" t="s">
        <v>3</v>
      </c>
      <c r="B4" s="141" t="s">
        <v>195</v>
      </c>
      <c r="C4" s="134" t="s">
        <v>196</v>
      </c>
      <c r="D4" s="134" t="s">
        <v>197</v>
      </c>
      <c r="E4" s="134" t="s">
        <v>203</v>
      </c>
      <c r="F4" s="144" t="s">
        <v>4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6"/>
    </row>
    <row r="5" spans="1:27" s="2" customFormat="1" ht="87" customHeight="1" x14ac:dyDescent="0.3">
      <c r="A5" s="139"/>
      <c r="B5" s="142"/>
      <c r="C5" s="135"/>
      <c r="D5" s="135"/>
      <c r="E5" s="135"/>
      <c r="F5" s="132" t="s">
        <v>5</v>
      </c>
      <c r="G5" s="132" t="s">
        <v>6</v>
      </c>
      <c r="H5" s="132" t="s">
        <v>7</v>
      </c>
      <c r="I5" s="132" t="s">
        <v>8</v>
      </c>
      <c r="J5" s="132" t="s">
        <v>9</v>
      </c>
      <c r="K5" s="132" t="s">
        <v>10</v>
      </c>
      <c r="L5" s="132" t="s">
        <v>11</v>
      </c>
      <c r="M5" s="132" t="s">
        <v>12</v>
      </c>
      <c r="N5" s="132" t="s">
        <v>13</v>
      </c>
      <c r="O5" s="132" t="s">
        <v>14</v>
      </c>
      <c r="P5" s="132" t="s">
        <v>15</v>
      </c>
      <c r="Q5" s="132" t="s">
        <v>16</v>
      </c>
      <c r="R5" s="132" t="s">
        <v>17</v>
      </c>
      <c r="S5" s="132" t="s">
        <v>18</v>
      </c>
      <c r="T5" s="132" t="s">
        <v>19</v>
      </c>
      <c r="U5" s="132" t="s">
        <v>20</v>
      </c>
      <c r="V5" s="132" t="s">
        <v>21</v>
      </c>
      <c r="W5" s="132" t="s">
        <v>22</v>
      </c>
      <c r="X5" s="132" t="s">
        <v>23</v>
      </c>
      <c r="Y5" s="132" t="s">
        <v>24</v>
      </c>
      <c r="Z5" s="132" t="s">
        <v>25</v>
      </c>
    </row>
    <row r="6" spans="1:27" s="2" customFormat="1" ht="70.2" customHeight="1" thickBot="1" x14ac:dyDescent="0.35">
      <c r="A6" s="140"/>
      <c r="B6" s="143"/>
      <c r="C6" s="136"/>
      <c r="D6" s="136"/>
      <c r="E6" s="136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264737</v>
      </c>
      <c r="C99" s="27">
        <f t="shared" si="20"/>
        <v>291493</v>
      </c>
      <c r="D99" s="15">
        <f>C99/B99</f>
        <v>1.1010663413123214</v>
      </c>
      <c r="E99" s="15"/>
      <c r="F99" s="10">
        <v>12488</v>
      </c>
      <c r="G99" s="10">
        <v>8189</v>
      </c>
      <c r="H99" s="10">
        <v>17843</v>
      </c>
      <c r="I99" s="10">
        <v>18108</v>
      </c>
      <c r="J99" s="10">
        <v>8809</v>
      </c>
      <c r="K99" s="10">
        <v>20108</v>
      </c>
      <c r="L99" s="10">
        <v>13038</v>
      </c>
      <c r="M99" s="10">
        <v>15559</v>
      </c>
      <c r="N99" s="10">
        <v>15266</v>
      </c>
      <c r="O99" s="10">
        <v>4358</v>
      </c>
      <c r="P99" s="10">
        <v>9482</v>
      </c>
      <c r="Q99" s="10">
        <v>14031</v>
      </c>
      <c r="R99" s="10">
        <v>18400</v>
      </c>
      <c r="S99" s="10">
        <v>16658</v>
      </c>
      <c r="T99" s="10">
        <v>20579</v>
      </c>
      <c r="U99" s="10">
        <v>13864</v>
      </c>
      <c r="V99" s="10">
        <v>11507</v>
      </c>
      <c r="W99" s="10">
        <v>5389</v>
      </c>
      <c r="X99" s="10">
        <v>13504</v>
      </c>
      <c r="Y99" s="10">
        <v>23514</v>
      </c>
      <c r="Z99" s="10">
        <v>10799</v>
      </c>
    </row>
    <row r="100" spans="1:26" s="12" customFormat="1" ht="30" customHeight="1" x14ac:dyDescent="0.25">
      <c r="A100" s="32" t="s">
        <v>91</v>
      </c>
      <c r="B100" s="23">
        <v>19323</v>
      </c>
      <c r="C100" s="27">
        <f t="shared" si="20"/>
        <v>79498</v>
      </c>
      <c r="D100" s="15">
        <f>C100/B100</f>
        <v>4.114164467215236</v>
      </c>
      <c r="E100" s="15"/>
      <c r="F100" s="39">
        <v>3499</v>
      </c>
      <c r="G100" s="39">
        <v>1626</v>
      </c>
      <c r="H100" s="39">
        <v>6396</v>
      </c>
      <c r="I100" s="39">
        <v>3759</v>
      </c>
      <c r="J100" s="39">
        <v>2625</v>
      </c>
      <c r="K100" s="39">
        <v>6504</v>
      </c>
      <c r="L100" s="39">
        <v>3270</v>
      </c>
      <c r="M100" s="39">
        <v>4921</v>
      </c>
      <c r="N100" s="39">
        <v>3165</v>
      </c>
      <c r="O100" s="39">
        <v>1014</v>
      </c>
      <c r="P100" s="39">
        <v>1513</v>
      </c>
      <c r="Q100" s="39">
        <v>3316</v>
      </c>
      <c r="R100" s="39">
        <v>4325</v>
      </c>
      <c r="S100" s="39">
        <v>3340</v>
      </c>
      <c r="T100" s="39">
        <v>4938</v>
      </c>
      <c r="U100" s="39">
        <v>2760</v>
      </c>
      <c r="V100" s="39">
        <v>3670</v>
      </c>
      <c r="W100" s="39">
        <v>1592</v>
      </c>
      <c r="X100" s="39">
        <v>1830</v>
      </c>
      <c r="Y100" s="39">
        <v>11955</v>
      </c>
      <c r="Z100" s="39">
        <v>3480</v>
      </c>
    </row>
    <row r="101" spans="1:26" s="12" customFormat="1" ht="30" customHeight="1" x14ac:dyDescent="0.25">
      <c r="A101" s="13" t="s">
        <v>183</v>
      </c>
      <c r="B101" s="29">
        <f t="shared" ref="B101:E101" si="21">B100/B99</f>
        <v>7.2989419688218871E-2</v>
      </c>
      <c r="C101" s="29">
        <f t="shared" si="21"/>
        <v>0.27272696085326237</v>
      </c>
      <c r="D101" s="15">
        <f>C101/B101</f>
        <v>3.7365273216068995</v>
      </c>
      <c r="E101" s="29" t="e">
        <f t="shared" si="21"/>
        <v>#DIV/0!</v>
      </c>
      <c r="F101" s="29">
        <f>F100/F99</f>
        <v>0.28018898142216531</v>
      </c>
      <c r="G101" s="29">
        <f>G100/G99</f>
        <v>0.1985590426181463</v>
      </c>
      <c r="H101" s="29">
        <f t="shared" ref="H101:Z101" si="22">H100/H99</f>
        <v>0.35845990024099089</v>
      </c>
      <c r="I101" s="29">
        <f t="shared" si="22"/>
        <v>0.20758780649436714</v>
      </c>
      <c r="J101" s="29">
        <f t="shared" si="22"/>
        <v>0.29799069133840389</v>
      </c>
      <c r="K101" s="29">
        <f t="shared" si="22"/>
        <v>0.32345335189974139</v>
      </c>
      <c r="L101" s="29">
        <f t="shared" si="22"/>
        <v>0.25080533824206169</v>
      </c>
      <c r="M101" s="29">
        <f t="shared" si="22"/>
        <v>0.31627996657882895</v>
      </c>
      <c r="N101" s="29">
        <f t="shared" si="22"/>
        <v>0.20732346390672082</v>
      </c>
      <c r="O101" s="29">
        <f t="shared" si="22"/>
        <v>0.23267553923818265</v>
      </c>
      <c r="P101" s="29">
        <f t="shared" si="22"/>
        <v>0.15956549251212823</v>
      </c>
      <c r="Q101" s="29">
        <f t="shared" si="22"/>
        <v>0.2363338322286366</v>
      </c>
      <c r="R101" s="29">
        <f t="shared" si="22"/>
        <v>0.23505434782608695</v>
      </c>
      <c r="S101" s="29">
        <f t="shared" si="22"/>
        <v>0.20050426221635251</v>
      </c>
      <c r="T101" s="29">
        <f t="shared" si="22"/>
        <v>0.23995335050293989</v>
      </c>
      <c r="U101" s="29">
        <f t="shared" si="22"/>
        <v>0.19907674552798615</v>
      </c>
      <c r="V101" s="29">
        <f t="shared" si="22"/>
        <v>0.31893629964369513</v>
      </c>
      <c r="W101" s="29">
        <f t="shared" si="22"/>
        <v>0.29541658934867321</v>
      </c>
      <c r="X101" s="29">
        <f t="shared" si="22"/>
        <v>0.13551540284360189</v>
      </c>
      <c r="Y101" s="29">
        <f t="shared" si="22"/>
        <v>0.50842051543761169</v>
      </c>
      <c r="Z101" s="29">
        <f t="shared" si="22"/>
        <v>0.32225206037596071</v>
      </c>
    </row>
    <row r="102" spans="1:26" s="91" customFormat="1" ht="31.8" hidden="1" customHeight="1" x14ac:dyDescent="0.25">
      <c r="A102" s="89" t="s">
        <v>96</v>
      </c>
      <c r="B102" s="92">
        <f>B99-B100</f>
        <v>245414</v>
      </c>
      <c r="C102" s="27">
        <f t="shared" si="20"/>
        <v>211995</v>
      </c>
      <c r="D102" s="92"/>
      <c r="E102" s="92"/>
      <c r="F102" s="92">
        <f t="shared" ref="F102:Z102" si="23">F99-F100</f>
        <v>8989</v>
      </c>
      <c r="G102" s="92">
        <f t="shared" si="23"/>
        <v>6563</v>
      </c>
      <c r="H102" s="92">
        <f t="shared" si="23"/>
        <v>11447</v>
      </c>
      <c r="I102" s="92">
        <f t="shared" si="23"/>
        <v>14349</v>
      </c>
      <c r="J102" s="92">
        <f t="shared" si="23"/>
        <v>6184</v>
      </c>
      <c r="K102" s="92">
        <f t="shared" si="23"/>
        <v>13604</v>
      </c>
      <c r="L102" s="92">
        <f t="shared" si="23"/>
        <v>9768</v>
      </c>
      <c r="M102" s="92">
        <f t="shared" si="23"/>
        <v>10638</v>
      </c>
      <c r="N102" s="92">
        <f t="shared" si="23"/>
        <v>12101</v>
      </c>
      <c r="O102" s="92">
        <f t="shared" si="23"/>
        <v>3344</v>
      </c>
      <c r="P102" s="92">
        <f t="shared" si="23"/>
        <v>7969</v>
      </c>
      <c r="Q102" s="92">
        <f t="shared" si="23"/>
        <v>10715</v>
      </c>
      <c r="R102" s="92">
        <f t="shared" si="23"/>
        <v>14075</v>
      </c>
      <c r="S102" s="92">
        <f t="shared" si="23"/>
        <v>13318</v>
      </c>
      <c r="T102" s="92">
        <f t="shared" si="23"/>
        <v>15641</v>
      </c>
      <c r="U102" s="92">
        <f t="shared" si="23"/>
        <v>11104</v>
      </c>
      <c r="V102" s="92">
        <f t="shared" si="23"/>
        <v>7837</v>
      </c>
      <c r="W102" s="92">
        <f t="shared" si="23"/>
        <v>3797</v>
      </c>
      <c r="X102" s="92">
        <f t="shared" si="23"/>
        <v>11674</v>
      </c>
      <c r="Y102" s="92">
        <f t="shared" si="23"/>
        <v>11559</v>
      </c>
      <c r="Z102" s="92">
        <f t="shared" si="23"/>
        <v>7319</v>
      </c>
    </row>
    <row r="103" spans="1:26" s="12" customFormat="1" ht="30" customHeight="1" x14ac:dyDescent="0.25">
      <c r="A103" s="11" t="s">
        <v>92</v>
      </c>
      <c r="B103" s="39">
        <v>10572</v>
      </c>
      <c r="C103" s="27">
        <f t="shared" si="20"/>
        <v>49152</v>
      </c>
      <c r="D103" s="15">
        <f>C103/B103</f>
        <v>4.6492622020431327</v>
      </c>
      <c r="E103" s="15"/>
      <c r="F103" s="10">
        <v>2699</v>
      </c>
      <c r="G103" s="10">
        <v>1200</v>
      </c>
      <c r="H103" s="10">
        <v>2672</v>
      </c>
      <c r="I103" s="10">
        <v>2792</v>
      </c>
      <c r="J103" s="10">
        <v>1726</v>
      </c>
      <c r="K103" s="10">
        <v>3720</v>
      </c>
      <c r="L103" s="10">
        <v>1032</v>
      </c>
      <c r="M103" s="10">
        <v>2656</v>
      </c>
      <c r="N103" s="10">
        <v>3020</v>
      </c>
      <c r="O103" s="10">
        <v>967</v>
      </c>
      <c r="P103" s="10">
        <v>1476</v>
      </c>
      <c r="Q103" s="10">
        <v>3186</v>
      </c>
      <c r="R103" s="10">
        <v>3561</v>
      </c>
      <c r="S103" s="10">
        <v>2109</v>
      </c>
      <c r="T103" s="10">
        <v>4405</v>
      </c>
      <c r="U103" s="10">
        <v>2018</v>
      </c>
      <c r="V103" s="10">
        <v>1150</v>
      </c>
      <c r="W103" s="10">
        <v>1466</v>
      </c>
      <c r="X103" s="10">
        <v>1488</v>
      </c>
      <c r="Y103" s="10">
        <v>4339</v>
      </c>
      <c r="Z103" s="10">
        <v>1470</v>
      </c>
    </row>
    <row r="104" spans="1:26" s="12" customFormat="1" ht="30" customHeight="1" x14ac:dyDescent="0.25">
      <c r="A104" s="11" t="s">
        <v>93</v>
      </c>
      <c r="B104" s="39">
        <v>1295</v>
      </c>
      <c r="C104" s="27">
        <f t="shared" si="20"/>
        <v>4623</v>
      </c>
      <c r="D104" s="15">
        <f>C104/B104</f>
        <v>3.5698841698841699</v>
      </c>
      <c r="E104" s="15"/>
      <c r="F104" s="10">
        <v>50</v>
      </c>
      <c r="G104" s="10"/>
      <c r="H104" s="10"/>
      <c r="I104" s="10">
        <v>210</v>
      </c>
      <c r="J104" s="10">
        <v>110</v>
      </c>
      <c r="K104" s="10">
        <v>491</v>
      </c>
      <c r="L104" s="10">
        <v>1204</v>
      </c>
      <c r="M104" s="10">
        <v>367</v>
      </c>
      <c r="N104" s="10">
        <v>15</v>
      </c>
      <c r="O104" s="10"/>
      <c r="P104" s="10"/>
      <c r="Q104" s="10"/>
      <c r="R104" s="10"/>
      <c r="S104" s="10">
        <v>232</v>
      </c>
      <c r="T104" s="10">
        <v>267</v>
      </c>
      <c r="U104" s="10">
        <v>126</v>
      </c>
      <c r="V104" s="10"/>
      <c r="W104" s="10"/>
      <c r="X104" s="10">
        <v>126</v>
      </c>
      <c r="Y104" s="10">
        <v>625</v>
      </c>
      <c r="Z104" s="10">
        <v>800</v>
      </c>
    </row>
    <row r="105" spans="1:26" s="12" customFormat="1" ht="30" customHeight="1" x14ac:dyDescent="0.25">
      <c r="A105" s="11" t="s">
        <v>94</v>
      </c>
      <c r="B105" s="39">
        <v>5240</v>
      </c>
      <c r="C105" s="27">
        <f t="shared" si="20"/>
        <v>18156</v>
      </c>
      <c r="D105" s="15">
        <f>C105/B105</f>
        <v>3.4648854961832063</v>
      </c>
      <c r="E105" s="15"/>
      <c r="F105" s="10"/>
      <c r="G105" s="10">
        <v>381</v>
      </c>
      <c r="H105" s="10">
        <v>3724</v>
      </c>
      <c r="I105" s="10">
        <v>448</v>
      </c>
      <c r="J105" s="10">
        <v>524</v>
      </c>
      <c r="K105" s="10">
        <v>1261</v>
      </c>
      <c r="L105" s="10">
        <v>356</v>
      </c>
      <c r="M105" s="10">
        <v>1777</v>
      </c>
      <c r="N105" s="10"/>
      <c r="O105" s="10">
        <v>12</v>
      </c>
      <c r="P105" s="10">
        <v>37</v>
      </c>
      <c r="Q105" s="10">
        <v>70</v>
      </c>
      <c r="R105" s="10">
        <v>698</v>
      </c>
      <c r="S105" s="10">
        <v>871</v>
      </c>
      <c r="T105" s="10">
        <v>180</v>
      </c>
      <c r="U105" s="10">
        <v>68</v>
      </c>
      <c r="V105" s="10">
        <v>1980</v>
      </c>
      <c r="W105" s="10">
        <v>126</v>
      </c>
      <c r="X105" s="10"/>
      <c r="Y105" s="10">
        <v>4743</v>
      </c>
      <c r="Z105" s="10">
        <v>900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>
        <v>18734</v>
      </c>
      <c r="C107" s="27">
        <f t="shared" si="20"/>
        <v>78690</v>
      </c>
      <c r="D107" s="15">
        <f>C107/B107</f>
        <v>4.2003843279598589</v>
      </c>
      <c r="E107" s="15"/>
      <c r="F107" s="39">
        <v>3499</v>
      </c>
      <c r="G107" s="39">
        <v>1626</v>
      </c>
      <c r="H107" s="39">
        <v>6396</v>
      </c>
      <c r="I107" s="39">
        <v>3759</v>
      </c>
      <c r="J107" s="39">
        <v>2625</v>
      </c>
      <c r="K107" s="39">
        <v>6504</v>
      </c>
      <c r="L107" s="39">
        <v>3270</v>
      </c>
      <c r="M107" s="39">
        <v>4921</v>
      </c>
      <c r="N107" s="39">
        <v>3165</v>
      </c>
      <c r="O107" s="39">
        <v>1014</v>
      </c>
      <c r="P107" s="39">
        <v>1513</v>
      </c>
      <c r="Q107" s="39">
        <v>3316</v>
      </c>
      <c r="R107" s="39">
        <v>4325</v>
      </c>
      <c r="S107" s="39">
        <v>3340</v>
      </c>
      <c r="T107" s="39">
        <v>4938</v>
      </c>
      <c r="U107" s="39">
        <v>2760</v>
      </c>
      <c r="V107" s="39">
        <v>3670</v>
      </c>
      <c r="W107" s="39">
        <v>1592</v>
      </c>
      <c r="X107" s="39">
        <v>1830</v>
      </c>
      <c r="Y107" s="39">
        <v>11147</v>
      </c>
      <c r="Z107" s="39">
        <v>3480</v>
      </c>
    </row>
    <row r="108" spans="1:26" s="12" customFormat="1" ht="31.2" hidden="1" customHeight="1" x14ac:dyDescent="0.25">
      <c r="A108" s="13" t="s">
        <v>183</v>
      </c>
      <c r="B108" s="29">
        <f>B107/B99</f>
        <v>7.076457012053472E-2</v>
      </c>
      <c r="C108" s="27">
        <f t="shared" si="20"/>
        <v>5.4899904730009075</v>
      </c>
      <c r="D108" s="29"/>
      <c r="E108" s="29"/>
      <c r="F108" s="29">
        <f t="shared" ref="F108:Z108" si="24">F107/F99</f>
        <v>0.28018898142216531</v>
      </c>
      <c r="G108" s="29">
        <f t="shared" si="24"/>
        <v>0.1985590426181463</v>
      </c>
      <c r="H108" s="29">
        <f t="shared" si="24"/>
        <v>0.35845990024099089</v>
      </c>
      <c r="I108" s="29">
        <f t="shared" si="24"/>
        <v>0.20758780649436714</v>
      </c>
      <c r="J108" s="29">
        <f t="shared" si="24"/>
        <v>0.29799069133840389</v>
      </c>
      <c r="K108" s="29">
        <f t="shared" si="24"/>
        <v>0.32345335189974139</v>
      </c>
      <c r="L108" s="29">
        <f t="shared" si="24"/>
        <v>0.25080533824206169</v>
      </c>
      <c r="M108" s="29">
        <f t="shared" si="24"/>
        <v>0.31627996657882895</v>
      </c>
      <c r="N108" s="29">
        <f t="shared" si="24"/>
        <v>0.20732346390672082</v>
      </c>
      <c r="O108" s="29">
        <f t="shared" si="24"/>
        <v>0.23267553923818265</v>
      </c>
      <c r="P108" s="29">
        <f t="shared" si="24"/>
        <v>0.15956549251212823</v>
      </c>
      <c r="Q108" s="29">
        <f t="shared" si="24"/>
        <v>0.2363338322286366</v>
      </c>
      <c r="R108" s="29">
        <f t="shared" si="24"/>
        <v>0.23505434782608695</v>
      </c>
      <c r="S108" s="29">
        <f t="shared" si="24"/>
        <v>0.20050426221635251</v>
      </c>
      <c r="T108" s="29">
        <f t="shared" si="24"/>
        <v>0.23995335050293989</v>
      </c>
      <c r="U108" s="29">
        <f t="shared" si="24"/>
        <v>0.19907674552798615</v>
      </c>
      <c r="V108" s="29">
        <f t="shared" si="24"/>
        <v>0.31893629964369513</v>
      </c>
      <c r="W108" s="29">
        <f t="shared" si="24"/>
        <v>0.29541658934867321</v>
      </c>
      <c r="X108" s="29">
        <f t="shared" si="24"/>
        <v>0.13551540284360189</v>
      </c>
      <c r="Y108" s="29">
        <f t="shared" si="24"/>
        <v>0.4740580079952369</v>
      </c>
      <c r="Z108" s="29">
        <f t="shared" si="24"/>
        <v>0.32225206037596071</v>
      </c>
    </row>
    <row r="109" spans="1:26" s="12" customFormat="1" ht="30" customHeight="1" x14ac:dyDescent="0.25">
      <c r="A109" s="11" t="s">
        <v>92</v>
      </c>
      <c r="B109" s="39">
        <v>10427</v>
      </c>
      <c r="C109" s="27">
        <f t="shared" si="20"/>
        <v>48876</v>
      </c>
      <c r="D109" s="15">
        <f t="shared" ref="D109:D114" si="25">C109/B109</f>
        <v>4.6874460535149129</v>
      </c>
      <c r="E109" s="15"/>
      <c r="F109" s="10">
        <v>2699</v>
      </c>
      <c r="G109" s="10">
        <v>1200</v>
      </c>
      <c r="H109" s="10">
        <v>2672</v>
      </c>
      <c r="I109" s="10">
        <v>2792</v>
      </c>
      <c r="J109" s="10">
        <v>1726</v>
      </c>
      <c r="K109" s="10">
        <v>3720</v>
      </c>
      <c r="L109" s="10">
        <v>1032</v>
      </c>
      <c r="M109" s="10">
        <v>2656</v>
      </c>
      <c r="N109" s="10">
        <v>3020</v>
      </c>
      <c r="O109" s="10">
        <v>967</v>
      </c>
      <c r="P109" s="10">
        <v>1476</v>
      </c>
      <c r="Q109" s="10">
        <v>3186</v>
      </c>
      <c r="R109" s="10">
        <v>3561</v>
      </c>
      <c r="S109" s="10">
        <v>2109</v>
      </c>
      <c r="T109" s="10">
        <v>4405</v>
      </c>
      <c r="U109" s="10">
        <v>2018</v>
      </c>
      <c r="V109" s="10">
        <v>1150</v>
      </c>
      <c r="W109" s="10">
        <v>1466</v>
      </c>
      <c r="X109" s="10">
        <v>1488</v>
      </c>
      <c r="Y109" s="10">
        <v>4063</v>
      </c>
      <c r="Z109" s="10">
        <v>1470</v>
      </c>
    </row>
    <row r="110" spans="1:26" s="12" customFormat="1" ht="30" customHeight="1" x14ac:dyDescent="0.25">
      <c r="A110" s="11" t="s">
        <v>93</v>
      </c>
      <c r="B110" s="39">
        <v>1210</v>
      </c>
      <c r="C110" s="27">
        <f t="shared" si="20"/>
        <v>4458</v>
      </c>
      <c r="D110" s="15">
        <f t="shared" si="25"/>
        <v>3.6842975206611572</v>
      </c>
      <c r="E110" s="15"/>
      <c r="F110" s="10">
        <v>50</v>
      </c>
      <c r="G110" s="10"/>
      <c r="H110" s="10"/>
      <c r="I110" s="10">
        <v>210</v>
      </c>
      <c r="J110" s="10">
        <v>110</v>
      </c>
      <c r="K110" s="10">
        <v>491</v>
      </c>
      <c r="L110" s="10">
        <v>1204</v>
      </c>
      <c r="M110" s="10">
        <v>367</v>
      </c>
      <c r="N110" s="10">
        <v>15</v>
      </c>
      <c r="O110" s="10"/>
      <c r="P110" s="10"/>
      <c r="Q110" s="10"/>
      <c r="R110" s="10"/>
      <c r="S110" s="10">
        <v>232</v>
      </c>
      <c r="T110" s="10">
        <v>267</v>
      </c>
      <c r="U110" s="10">
        <v>126</v>
      </c>
      <c r="V110" s="10"/>
      <c r="W110" s="10"/>
      <c r="X110" s="10">
        <v>126</v>
      </c>
      <c r="Y110" s="10">
        <v>460</v>
      </c>
      <c r="Z110" s="10">
        <v>800</v>
      </c>
    </row>
    <row r="111" spans="1:26" s="12" customFormat="1" ht="30" customHeight="1" x14ac:dyDescent="0.25">
      <c r="A111" s="11" t="s">
        <v>94</v>
      </c>
      <c r="B111" s="39">
        <v>5119</v>
      </c>
      <c r="C111" s="27">
        <f t="shared" si="20"/>
        <v>17823</v>
      </c>
      <c r="D111" s="15">
        <f t="shared" si="25"/>
        <v>3.4817347138112913</v>
      </c>
      <c r="E111" s="15"/>
      <c r="F111" s="10"/>
      <c r="G111" s="10">
        <v>381</v>
      </c>
      <c r="H111" s="10">
        <v>3724</v>
      </c>
      <c r="I111" s="10">
        <v>448</v>
      </c>
      <c r="J111" s="10">
        <v>524</v>
      </c>
      <c r="K111" s="10">
        <v>1261</v>
      </c>
      <c r="L111" s="10">
        <v>356</v>
      </c>
      <c r="M111" s="10">
        <v>1777</v>
      </c>
      <c r="N111" s="10"/>
      <c r="O111" s="10">
        <v>12</v>
      </c>
      <c r="P111" s="10">
        <v>37</v>
      </c>
      <c r="Q111" s="10">
        <v>70</v>
      </c>
      <c r="R111" s="10">
        <v>698</v>
      </c>
      <c r="S111" s="10">
        <v>871</v>
      </c>
      <c r="T111" s="10">
        <v>180</v>
      </c>
      <c r="U111" s="10">
        <v>68</v>
      </c>
      <c r="V111" s="10">
        <v>1980</v>
      </c>
      <c r="W111" s="10">
        <v>126</v>
      </c>
      <c r="X111" s="10"/>
      <c r="Y111" s="10">
        <v>4410</v>
      </c>
      <c r="Z111" s="10">
        <v>900</v>
      </c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5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5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51607</v>
      </c>
      <c r="C114" s="27">
        <f t="shared" si="20"/>
        <v>277080</v>
      </c>
      <c r="D114" s="15">
        <f t="shared" si="25"/>
        <v>5.3690390838452151</v>
      </c>
      <c r="E114" s="15"/>
      <c r="F114" s="39">
        <v>12236</v>
      </c>
      <c r="G114" s="39">
        <v>4496</v>
      </c>
      <c r="H114" s="39">
        <v>21036</v>
      </c>
      <c r="I114" s="39">
        <v>12722</v>
      </c>
      <c r="J114" s="39">
        <v>9040</v>
      </c>
      <c r="K114" s="39">
        <v>23267</v>
      </c>
      <c r="L114" s="39">
        <v>10856</v>
      </c>
      <c r="M114" s="39">
        <v>15498</v>
      </c>
      <c r="N114" s="39">
        <v>14179</v>
      </c>
      <c r="O114" s="39">
        <v>3345</v>
      </c>
      <c r="P114" s="39">
        <v>4748</v>
      </c>
      <c r="Q114" s="39">
        <v>11736</v>
      </c>
      <c r="R114" s="39">
        <v>16003</v>
      </c>
      <c r="S114" s="39">
        <v>11013</v>
      </c>
      <c r="T114" s="39">
        <v>24279</v>
      </c>
      <c r="U114" s="39">
        <v>9099</v>
      </c>
      <c r="V114" s="39">
        <v>11561</v>
      </c>
      <c r="W114" s="39">
        <v>5402</v>
      </c>
      <c r="X114" s="39">
        <v>7137</v>
      </c>
      <c r="Y114" s="39">
        <v>39377</v>
      </c>
      <c r="Z114" s="39">
        <v>10050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6">F114/F113</f>
        <v>#DIV/0!</v>
      </c>
      <c r="G115" s="30" t="e">
        <f t="shared" si="26"/>
        <v>#DIV/0!</v>
      </c>
      <c r="H115" s="30" t="e">
        <f t="shared" si="26"/>
        <v>#DIV/0!</v>
      </c>
      <c r="I115" s="30" t="e">
        <f t="shared" si="26"/>
        <v>#DIV/0!</v>
      </c>
      <c r="J115" s="30" t="e">
        <f t="shared" si="26"/>
        <v>#DIV/0!</v>
      </c>
      <c r="K115" s="30" t="e">
        <f t="shared" si="26"/>
        <v>#DIV/0!</v>
      </c>
      <c r="L115" s="30" t="e">
        <f t="shared" si="26"/>
        <v>#DIV/0!</v>
      </c>
      <c r="M115" s="30" t="e">
        <f t="shared" si="26"/>
        <v>#DIV/0!</v>
      </c>
      <c r="N115" s="30" t="e">
        <f t="shared" si="26"/>
        <v>#DIV/0!</v>
      </c>
      <c r="O115" s="30" t="e">
        <f t="shared" si="26"/>
        <v>#DIV/0!</v>
      </c>
      <c r="P115" s="30" t="e">
        <f t="shared" si="26"/>
        <v>#DIV/0!</v>
      </c>
      <c r="Q115" s="30" t="e">
        <f t="shared" si="26"/>
        <v>#DIV/0!</v>
      </c>
      <c r="R115" s="30" t="e">
        <f t="shared" si="26"/>
        <v>#DIV/0!</v>
      </c>
      <c r="S115" s="30" t="e">
        <f t="shared" si="26"/>
        <v>#DIV/0!</v>
      </c>
      <c r="T115" s="30" t="e">
        <f t="shared" si="26"/>
        <v>#DIV/0!</v>
      </c>
      <c r="U115" s="30" t="e">
        <f t="shared" si="26"/>
        <v>#DIV/0!</v>
      </c>
      <c r="V115" s="30" t="e">
        <f t="shared" si="26"/>
        <v>#DIV/0!</v>
      </c>
      <c r="W115" s="30" t="e">
        <f t="shared" si="26"/>
        <v>#DIV/0!</v>
      </c>
      <c r="X115" s="30" t="e">
        <f t="shared" si="26"/>
        <v>#DIV/0!</v>
      </c>
      <c r="Y115" s="30" t="e">
        <f t="shared" si="26"/>
        <v>#DIV/0!</v>
      </c>
      <c r="Z115" s="30" t="e">
        <f t="shared" si="26"/>
        <v>#DIV/0!</v>
      </c>
    </row>
    <row r="116" spans="1:26" s="12" customFormat="1" ht="30" customHeight="1" x14ac:dyDescent="0.25">
      <c r="A116" s="11" t="s">
        <v>92</v>
      </c>
      <c r="B116" s="26">
        <v>28114</v>
      </c>
      <c r="C116" s="27">
        <f t="shared" si="20"/>
        <v>183020</v>
      </c>
      <c r="D116" s="15">
        <f t="shared" ref="D116:D124" si="27">C116/B116</f>
        <v>6.5099238813402573</v>
      </c>
      <c r="E116" s="15"/>
      <c r="F116" s="10">
        <v>10476</v>
      </c>
      <c r="G116" s="10">
        <v>3240</v>
      </c>
      <c r="H116" s="10">
        <v>9120</v>
      </c>
      <c r="I116" s="10">
        <v>9790</v>
      </c>
      <c r="J116" s="10">
        <v>6513</v>
      </c>
      <c r="K116" s="10">
        <v>13150</v>
      </c>
      <c r="L116" s="10">
        <v>3571</v>
      </c>
      <c r="M116" s="10">
        <v>8990</v>
      </c>
      <c r="N116" s="10">
        <v>13759</v>
      </c>
      <c r="O116" s="10">
        <v>3255</v>
      </c>
      <c r="P116" s="10">
        <v>4553</v>
      </c>
      <c r="Q116" s="10">
        <v>11321</v>
      </c>
      <c r="R116" s="10">
        <v>13733</v>
      </c>
      <c r="S116" s="10">
        <v>8022</v>
      </c>
      <c r="T116" s="10">
        <v>22599</v>
      </c>
      <c r="U116" s="10">
        <v>6981</v>
      </c>
      <c r="V116" s="10">
        <v>3565</v>
      </c>
      <c r="W116" s="10">
        <v>5022</v>
      </c>
      <c r="X116" s="10">
        <v>5954</v>
      </c>
      <c r="Y116" s="10">
        <v>14996</v>
      </c>
      <c r="Z116" s="10">
        <v>4410</v>
      </c>
    </row>
    <row r="117" spans="1:26" s="12" customFormat="1" ht="30" customHeight="1" x14ac:dyDescent="0.25">
      <c r="A117" s="11" t="s">
        <v>93</v>
      </c>
      <c r="B117" s="26">
        <v>2908</v>
      </c>
      <c r="C117" s="27">
        <f t="shared" si="20"/>
        <v>13678</v>
      </c>
      <c r="D117" s="15">
        <f t="shared" si="27"/>
        <v>4.7035763411279232</v>
      </c>
      <c r="E117" s="15"/>
      <c r="F117" s="10">
        <v>195</v>
      </c>
      <c r="G117" s="10"/>
      <c r="H117" s="10"/>
      <c r="I117" s="10">
        <v>809</v>
      </c>
      <c r="J117" s="10">
        <v>386</v>
      </c>
      <c r="K117" s="10">
        <v>1776</v>
      </c>
      <c r="L117" s="10">
        <v>3863</v>
      </c>
      <c r="M117" s="10">
        <v>982</v>
      </c>
      <c r="N117" s="10">
        <v>30</v>
      </c>
      <c r="O117" s="10"/>
      <c r="P117" s="10"/>
      <c r="Q117" s="10"/>
      <c r="R117" s="10"/>
      <c r="S117" s="10">
        <v>556</v>
      </c>
      <c r="T117" s="10">
        <v>829</v>
      </c>
      <c r="U117" s="10">
        <v>283</v>
      </c>
      <c r="V117" s="10"/>
      <c r="W117" s="10"/>
      <c r="X117" s="10">
        <v>441</v>
      </c>
      <c r="Y117" s="10">
        <v>1128</v>
      </c>
      <c r="Z117" s="10">
        <v>2400</v>
      </c>
    </row>
    <row r="118" spans="1:26" s="12" customFormat="1" ht="31.2" customHeight="1" x14ac:dyDescent="0.25">
      <c r="A118" s="11" t="s">
        <v>94</v>
      </c>
      <c r="B118" s="26">
        <v>15566</v>
      </c>
      <c r="C118" s="27">
        <f t="shared" si="20"/>
        <v>58090</v>
      </c>
      <c r="D118" s="15">
        <f t="shared" si="27"/>
        <v>3.7318514711550814</v>
      </c>
      <c r="E118" s="15"/>
      <c r="F118" s="10"/>
      <c r="G118" s="10">
        <v>1143</v>
      </c>
      <c r="H118" s="10">
        <v>11916</v>
      </c>
      <c r="I118" s="10">
        <v>1308</v>
      </c>
      <c r="J118" s="10">
        <v>1536</v>
      </c>
      <c r="K118" s="10">
        <v>4627</v>
      </c>
      <c r="L118" s="10">
        <v>1199</v>
      </c>
      <c r="M118" s="10">
        <v>5231</v>
      </c>
      <c r="N118" s="10"/>
      <c r="O118" s="10">
        <v>35</v>
      </c>
      <c r="P118" s="10">
        <v>195</v>
      </c>
      <c r="Q118" s="10">
        <v>245</v>
      </c>
      <c r="R118" s="10">
        <v>2006</v>
      </c>
      <c r="S118" s="10">
        <v>2177</v>
      </c>
      <c r="T118" s="10">
        <v>678</v>
      </c>
      <c r="U118" s="10">
        <v>258</v>
      </c>
      <c r="V118" s="10">
        <v>6534</v>
      </c>
      <c r="W118" s="10">
        <v>379</v>
      </c>
      <c r="X118" s="10"/>
      <c r="Y118" s="10">
        <v>16053</v>
      </c>
      <c r="Z118" s="10">
        <v>2570</v>
      </c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7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8">B114/B107*10</f>
        <v>27.547240311732679</v>
      </c>
      <c r="C120" s="53">
        <f t="shared" ref="C120:Z120" si="29">C114/C107*10</f>
        <v>35.211589782691576</v>
      </c>
      <c r="D120" s="15">
        <f t="shared" si="27"/>
        <v>1.2782256728524115</v>
      </c>
      <c r="E120" s="53" t="e">
        <f t="shared" si="29"/>
        <v>#DIV/0!</v>
      </c>
      <c r="F120" s="54">
        <f t="shared" si="29"/>
        <v>34.969991426121744</v>
      </c>
      <c r="G120" s="54">
        <f t="shared" ref="G120" si="30">G114/G107*10</f>
        <v>27.650676506765066</v>
      </c>
      <c r="H120" s="54">
        <f t="shared" si="29"/>
        <v>32.889305816135085</v>
      </c>
      <c r="I120" s="54">
        <f t="shared" si="29"/>
        <v>33.844107475392391</v>
      </c>
      <c r="J120" s="54">
        <f t="shared" si="29"/>
        <v>34.438095238095237</v>
      </c>
      <c r="K120" s="54">
        <f t="shared" si="29"/>
        <v>35.773370233702337</v>
      </c>
      <c r="L120" s="54">
        <f t="shared" si="29"/>
        <v>33.198776758409785</v>
      </c>
      <c r="M120" s="54">
        <f t="shared" si="29"/>
        <v>31.493598862019915</v>
      </c>
      <c r="N120" s="54">
        <f t="shared" si="29"/>
        <v>44.799368088467617</v>
      </c>
      <c r="O120" s="54">
        <f t="shared" si="29"/>
        <v>32.988165680473372</v>
      </c>
      <c r="P120" s="54">
        <f t="shared" si="29"/>
        <v>31.381361533377397</v>
      </c>
      <c r="Q120" s="54">
        <f t="shared" si="29"/>
        <v>35.392038600723765</v>
      </c>
      <c r="R120" s="54">
        <f t="shared" si="29"/>
        <v>37.001156069364157</v>
      </c>
      <c r="S120" s="54">
        <f t="shared" si="29"/>
        <v>32.973053892215567</v>
      </c>
      <c r="T120" s="54">
        <f t="shared" si="29"/>
        <v>49.167679222357222</v>
      </c>
      <c r="U120" s="54">
        <f t="shared" si="29"/>
        <v>32.967391304347828</v>
      </c>
      <c r="V120" s="54">
        <f t="shared" si="29"/>
        <v>31.501362397820163</v>
      </c>
      <c r="W120" s="54">
        <f t="shared" si="29"/>
        <v>33.9321608040201</v>
      </c>
      <c r="X120" s="54">
        <f>X114/X107*10</f>
        <v>39</v>
      </c>
      <c r="Y120" s="54">
        <f>Y114/Y107*10</f>
        <v>35.32519960527496</v>
      </c>
      <c r="Z120" s="54">
        <f t="shared" si="29"/>
        <v>28.879310344827584</v>
      </c>
    </row>
    <row r="121" spans="1:26" s="12" customFormat="1" ht="30" customHeight="1" x14ac:dyDescent="0.25">
      <c r="A121" s="11" t="s">
        <v>92</v>
      </c>
      <c r="B121" s="53">
        <f t="shared" ref="B121:B122" si="31">B116/B109*10</f>
        <v>26.962693008535531</v>
      </c>
      <c r="C121" s="53">
        <f t="shared" ref="C121:P122" si="32">C116/C109*10</f>
        <v>37.445781160487769</v>
      </c>
      <c r="D121" s="15">
        <f t="shared" si="27"/>
        <v>1.3887997444703919</v>
      </c>
      <c r="E121" s="53" t="e">
        <f t="shared" si="32"/>
        <v>#DIV/0!</v>
      </c>
      <c r="F121" s="54">
        <f t="shared" si="32"/>
        <v>38.814375694701738</v>
      </c>
      <c r="G121" s="54">
        <f t="shared" ref="G121" si="33">G116/G109*10</f>
        <v>27</v>
      </c>
      <c r="H121" s="54">
        <f t="shared" si="32"/>
        <v>34.131736526946106</v>
      </c>
      <c r="I121" s="54">
        <f t="shared" si="32"/>
        <v>35.06446991404011</v>
      </c>
      <c r="J121" s="54">
        <f t="shared" si="32"/>
        <v>37.73464658169177</v>
      </c>
      <c r="K121" s="54">
        <f t="shared" si="32"/>
        <v>35.3494623655914</v>
      </c>
      <c r="L121" s="54">
        <f t="shared" si="32"/>
        <v>34.602713178294579</v>
      </c>
      <c r="M121" s="54">
        <f t="shared" si="32"/>
        <v>33.847891566265062</v>
      </c>
      <c r="N121" s="54">
        <f t="shared" si="32"/>
        <v>45.559602649006621</v>
      </c>
      <c r="O121" s="54">
        <f t="shared" si="32"/>
        <v>33.660806618407449</v>
      </c>
      <c r="P121" s="54">
        <f t="shared" si="32"/>
        <v>30.84688346883469</v>
      </c>
      <c r="Q121" s="54">
        <f t="shared" ref="Q121:T121" si="34">Q116/Q109*10</f>
        <v>35.533584431889516</v>
      </c>
      <c r="R121" s="54">
        <f t="shared" si="34"/>
        <v>38.565009828699807</v>
      </c>
      <c r="S121" s="54">
        <f t="shared" si="34"/>
        <v>38.036984352773828</v>
      </c>
      <c r="T121" s="54">
        <f t="shared" si="34"/>
        <v>51.30306469920545</v>
      </c>
      <c r="U121" s="54">
        <f t="shared" ref="U121:Z122" si="35">U116/U109*10</f>
        <v>34.593657086223985</v>
      </c>
      <c r="V121" s="54">
        <f t="shared" si="35"/>
        <v>31</v>
      </c>
      <c r="W121" s="54">
        <f t="shared" si="35"/>
        <v>34.256480218281034</v>
      </c>
      <c r="X121" s="54">
        <f t="shared" si="35"/>
        <v>40.013440860215049</v>
      </c>
      <c r="Y121" s="54">
        <f t="shared" si="35"/>
        <v>36.90868816145705</v>
      </c>
      <c r="Z121" s="54">
        <f t="shared" si="35"/>
        <v>30</v>
      </c>
    </row>
    <row r="122" spans="1:26" s="12" customFormat="1" ht="30" customHeight="1" x14ac:dyDescent="0.25">
      <c r="A122" s="11" t="s">
        <v>93</v>
      </c>
      <c r="B122" s="53">
        <f t="shared" si="31"/>
        <v>24.033057851239668</v>
      </c>
      <c r="C122" s="53">
        <f>C117/C110*10</f>
        <v>30.681920143562134</v>
      </c>
      <c r="D122" s="15">
        <f t="shared" si="27"/>
        <v>1.2766548615443667</v>
      </c>
      <c r="E122" s="54" t="e">
        <f t="shared" ref="E122:M122" si="36">E117/E110*10</f>
        <v>#DIV/0!</v>
      </c>
      <c r="F122" s="54"/>
      <c r="G122" s="54"/>
      <c r="H122" s="54"/>
      <c r="I122" s="54">
        <f t="shared" si="36"/>
        <v>38.523809523809526</v>
      </c>
      <c r="J122" s="54"/>
      <c r="K122" s="54"/>
      <c r="L122" s="54">
        <f t="shared" si="36"/>
        <v>32.084717607973424</v>
      </c>
      <c r="M122" s="54">
        <f t="shared" si="36"/>
        <v>26.757493188010901</v>
      </c>
      <c r="N122" s="54">
        <f t="shared" si="32"/>
        <v>20</v>
      </c>
      <c r="O122" s="54"/>
      <c r="P122" s="54"/>
      <c r="Q122" s="54"/>
      <c r="R122" s="54"/>
      <c r="S122" s="54"/>
      <c r="T122" s="54">
        <f t="shared" ref="T122" si="37">T117/T110*10</f>
        <v>31.048689138576776</v>
      </c>
      <c r="U122" s="54"/>
      <c r="V122" s="54"/>
      <c r="W122" s="54"/>
      <c r="X122" s="54"/>
      <c r="Y122" s="54">
        <f t="shared" si="35"/>
        <v>24.521739130434781</v>
      </c>
      <c r="Z122" s="54">
        <f t="shared" si="35"/>
        <v>30</v>
      </c>
    </row>
    <row r="123" spans="1:26" s="12" customFormat="1" ht="30" customHeight="1" x14ac:dyDescent="0.25">
      <c r="A123" s="11" t="s">
        <v>94</v>
      </c>
      <c r="B123" s="53">
        <f t="shared" ref="B123:W123" si="38">B118/B111*10</f>
        <v>30.408282867747609</v>
      </c>
      <c r="C123" s="53">
        <f t="shared" si="38"/>
        <v>32.592717275430623</v>
      </c>
      <c r="D123" s="15">
        <f t="shared" si="27"/>
        <v>1.071836822131115</v>
      </c>
      <c r="E123" s="53" t="e">
        <f t="shared" si="38"/>
        <v>#DIV/0!</v>
      </c>
      <c r="F123" s="54"/>
      <c r="G123" s="54"/>
      <c r="H123" s="54">
        <f t="shared" si="38"/>
        <v>31.997851772287863</v>
      </c>
      <c r="I123" s="54">
        <f t="shared" si="38"/>
        <v>29.196428571428573</v>
      </c>
      <c r="J123" s="54"/>
      <c r="K123" s="54">
        <f>K118/K111*10</f>
        <v>36.693100713719268</v>
      </c>
      <c r="L123" s="54">
        <f t="shared" si="38"/>
        <v>33.679775280898873</v>
      </c>
      <c r="M123" s="54">
        <f t="shared" si="38"/>
        <v>29.437253798536858</v>
      </c>
      <c r="N123" s="54"/>
      <c r="O123" s="54"/>
      <c r="P123" s="54"/>
      <c r="Q123" s="54">
        <f t="shared" si="38"/>
        <v>35</v>
      </c>
      <c r="R123" s="54">
        <f t="shared" si="38"/>
        <v>28.739255014326645</v>
      </c>
      <c r="S123" s="54"/>
      <c r="T123" s="54"/>
      <c r="U123" s="54">
        <f t="shared" si="38"/>
        <v>37.941176470588232</v>
      </c>
      <c r="V123" s="54">
        <f t="shared" si="38"/>
        <v>33</v>
      </c>
      <c r="W123" s="54">
        <f t="shared" si="38"/>
        <v>30.079365079365079</v>
      </c>
      <c r="X123" s="54"/>
      <c r="Y123" s="54">
        <f>Y118/Y111*10</f>
        <v>36.401360544217688</v>
      </c>
      <c r="Z123" s="54"/>
    </row>
    <row r="124" spans="1:26" s="12" customFormat="1" ht="30" hidden="1" customHeight="1" x14ac:dyDescent="0.25">
      <c r="A124" s="11" t="s">
        <v>95</v>
      </c>
      <c r="B124" s="54" t="e">
        <f t="shared" ref="B124:F124" si="39">B119/B112*10</f>
        <v>#DIV/0!</v>
      </c>
      <c r="C124" s="27" t="e">
        <f t="shared" si="20"/>
        <v>#DIV/0!</v>
      </c>
      <c r="D124" s="15" t="e">
        <f t="shared" si="27"/>
        <v>#DIV/0!</v>
      </c>
      <c r="E124" s="15"/>
      <c r="F124" s="54" t="e">
        <f t="shared" si="39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customHeight="1" x14ac:dyDescent="0.25">
      <c r="A128" s="55" t="s">
        <v>99</v>
      </c>
      <c r="B128" s="56">
        <v>1780</v>
      </c>
      <c r="C128" s="27">
        <f t="shared" si="20"/>
        <v>12643</v>
      </c>
      <c r="D128" s="15"/>
      <c r="E128" s="15"/>
      <c r="F128" s="51">
        <f>(F107-F227)</f>
        <v>457</v>
      </c>
      <c r="G128" s="51">
        <f t="shared" ref="G128:Z128" si="40">(G107-G227)</f>
        <v>473</v>
      </c>
      <c r="H128" s="51">
        <f t="shared" si="40"/>
        <v>1186</v>
      </c>
      <c r="I128" s="51">
        <f t="shared" si="40"/>
        <v>826</v>
      </c>
      <c r="J128" s="51">
        <f t="shared" si="40"/>
        <v>382</v>
      </c>
      <c r="K128" s="51">
        <f t="shared" si="40"/>
        <v>534</v>
      </c>
      <c r="L128" s="51">
        <f t="shared" si="40"/>
        <v>504</v>
      </c>
      <c r="M128" s="51">
        <f t="shared" si="40"/>
        <v>1247</v>
      </c>
      <c r="N128" s="51">
        <f t="shared" si="40"/>
        <v>380</v>
      </c>
      <c r="O128" s="51">
        <f t="shared" si="40"/>
        <v>175</v>
      </c>
      <c r="P128" s="51">
        <f t="shared" si="40"/>
        <v>790</v>
      </c>
      <c r="Q128" s="51">
        <f t="shared" si="40"/>
        <v>694</v>
      </c>
      <c r="R128" s="51">
        <f t="shared" si="40"/>
        <v>362</v>
      </c>
      <c r="S128" s="51">
        <f t="shared" si="40"/>
        <v>670</v>
      </c>
      <c r="T128" s="51">
        <f t="shared" si="40"/>
        <v>815</v>
      </c>
      <c r="U128" s="51">
        <f t="shared" si="40"/>
        <v>390</v>
      </c>
      <c r="V128" s="51">
        <f t="shared" si="40"/>
        <v>520</v>
      </c>
      <c r="W128" s="51">
        <f t="shared" si="40"/>
        <v>899</v>
      </c>
      <c r="X128" s="51">
        <f t="shared" si="40"/>
        <v>0</v>
      </c>
      <c r="Y128" s="51">
        <f t="shared" si="40"/>
        <v>679</v>
      </c>
      <c r="Z128" s="51">
        <f t="shared" si="40"/>
        <v>660</v>
      </c>
    </row>
    <row r="129" spans="1:27" s="12" customFormat="1" ht="30" customHeight="1" x14ac:dyDescent="0.25">
      <c r="A129" s="32" t="s">
        <v>100</v>
      </c>
      <c r="B129" s="27">
        <v>220</v>
      </c>
      <c r="C129" s="27">
        <f t="shared" si="20"/>
        <v>588</v>
      </c>
      <c r="D129" s="15">
        <f>C129/B129</f>
        <v>2.6727272727272728</v>
      </c>
      <c r="E129" s="15"/>
      <c r="F129" s="24">
        <v>18</v>
      </c>
      <c r="G129" s="24">
        <v>22</v>
      </c>
      <c r="H129" s="24">
        <v>26</v>
      </c>
      <c r="I129" s="24">
        <v>45</v>
      </c>
      <c r="J129" s="24">
        <v>18</v>
      </c>
      <c r="K129" s="24">
        <v>42</v>
      </c>
      <c r="L129" s="26">
        <v>23</v>
      </c>
      <c r="M129" s="26">
        <v>29</v>
      </c>
      <c r="N129" s="26">
        <v>30</v>
      </c>
      <c r="O129" s="24">
        <v>11</v>
      </c>
      <c r="P129" s="24">
        <v>25</v>
      </c>
      <c r="Q129" s="24">
        <v>33</v>
      </c>
      <c r="R129" s="24">
        <v>35</v>
      </c>
      <c r="S129" s="24">
        <v>21</v>
      </c>
      <c r="T129" s="24">
        <v>42</v>
      </c>
      <c r="U129" s="24">
        <v>24</v>
      </c>
      <c r="V129" s="24">
        <v>19</v>
      </c>
      <c r="W129" s="24">
        <v>10</v>
      </c>
      <c r="X129" s="24">
        <v>16</v>
      </c>
      <c r="Y129" s="24">
        <v>64</v>
      </c>
      <c r="Z129" s="24">
        <v>35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1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1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1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customHeight="1" outlineLevel="1" x14ac:dyDescent="0.25">
      <c r="A133" s="13" t="s">
        <v>104</v>
      </c>
      <c r="B133" s="27">
        <v>6399</v>
      </c>
      <c r="C133" s="27">
        <f t="shared" si="20"/>
        <v>5041.4599999999991</v>
      </c>
      <c r="D133" s="15">
        <f t="shared" si="41"/>
        <v>0.78785122675418018</v>
      </c>
      <c r="E133" s="15"/>
      <c r="F133" s="51">
        <v>106</v>
      </c>
      <c r="G133" s="51">
        <v>149.19999999999999</v>
      </c>
      <c r="H133" s="51">
        <v>722.1</v>
      </c>
      <c r="I133" s="51">
        <v>350</v>
      </c>
      <c r="J133" s="51">
        <v>61.2</v>
      </c>
      <c r="K133" s="51">
        <v>99.8</v>
      </c>
      <c r="L133" s="51">
        <v>768.5</v>
      </c>
      <c r="M133" s="51">
        <v>780.6</v>
      </c>
      <c r="N133" s="51">
        <v>252</v>
      </c>
      <c r="O133" s="51">
        <v>14.56</v>
      </c>
      <c r="P133" s="51">
        <v>79</v>
      </c>
      <c r="Q133" s="51">
        <v>202.8</v>
      </c>
      <c r="R133" s="51">
        <v>67</v>
      </c>
      <c r="S133" s="51">
        <v>395.3</v>
      </c>
      <c r="T133" s="51">
        <v>157.4</v>
      </c>
      <c r="U133" s="51">
        <v>52.2</v>
      </c>
      <c r="V133" s="51">
        <v>118</v>
      </c>
      <c r="W133" s="51">
        <v>6.9</v>
      </c>
      <c r="X133" s="51">
        <v>246.9</v>
      </c>
      <c r="Y133" s="51">
        <v>412</v>
      </c>
      <c r="Z133" s="51"/>
      <c r="AA133" s="74"/>
    </row>
    <row r="134" spans="1:27" s="12" customFormat="1" ht="30" customHeight="1" outlineLevel="1" x14ac:dyDescent="0.25">
      <c r="A134" s="55" t="s">
        <v>105</v>
      </c>
      <c r="B134" s="23">
        <v>113</v>
      </c>
      <c r="C134" s="27">
        <f>SUM(F134:Z134)</f>
        <v>44.1</v>
      </c>
      <c r="D134" s="15">
        <f>C134/B134</f>
        <v>0.39026548672566375</v>
      </c>
      <c r="E134" s="15"/>
      <c r="F134" s="39">
        <v>3</v>
      </c>
      <c r="G134" s="39"/>
      <c r="H134" s="39">
        <v>2</v>
      </c>
      <c r="I134" s="39"/>
      <c r="J134" s="39"/>
      <c r="K134" s="39"/>
      <c r="L134" s="39">
        <v>24</v>
      </c>
      <c r="M134" s="39">
        <v>4.5999999999999996</v>
      </c>
      <c r="N134" s="39"/>
      <c r="O134" s="39"/>
      <c r="P134" s="39"/>
      <c r="Q134" s="39">
        <v>1</v>
      </c>
      <c r="R134" s="39"/>
      <c r="S134" s="39">
        <v>0.5</v>
      </c>
      <c r="T134" s="39"/>
      <c r="U134" s="39"/>
      <c r="V134" s="39"/>
      <c r="W134" s="39"/>
      <c r="X134" s="39"/>
      <c r="Y134" s="39">
        <v>9</v>
      </c>
      <c r="Z134" s="39"/>
    </row>
    <row r="135" spans="1:27" s="12" customFormat="1" ht="19.2" hidden="1" customHeight="1" x14ac:dyDescent="0.25">
      <c r="A135" s="13" t="s">
        <v>187</v>
      </c>
      <c r="B135" s="33">
        <f>B134/B133</f>
        <v>1.7659009220190654E-2</v>
      </c>
      <c r="C135" s="27" t="e">
        <f t="shared" ref="C135:C139" si="42">SUM(F135:Z135)</f>
        <v>#DIV/0!</v>
      </c>
      <c r="D135" s="15"/>
      <c r="E135" s="15"/>
      <c r="F135" s="35">
        <f t="shared" ref="F135:Z135" si="43">F134/F133</f>
        <v>2.8301886792452831E-2</v>
      </c>
      <c r="G135" s="35">
        <f t="shared" si="43"/>
        <v>0</v>
      </c>
      <c r="H135" s="35">
        <f t="shared" si="43"/>
        <v>2.7696994876055948E-3</v>
      </c>
      <c r="I135" s="35">
        <f t="shared" si="43"/>
        <v>0</v>
      </c>
      <c r="J135" s="35">
        <f t="shared" si="43"/>
        <v>0</v>
      </c>
      <c r="K135" s="35">
        <f t="shared" si="43"/>
        <v>0</v>
      </c>
      <c r="L135" s="35">
        <f t="shared" si="43"/>
        <v>3.1229668184775537E-2</v>
      </c>
      <c r="M135" s="35">
        <f t="shared" si="43"/>
        <v>5.8929028952088135E-3</v>
      </c>
      <c r="N135" s="35">
        <f t="shared" si="43"/>
        <v>0</v>
      </c>
      <c r="O135" s="35">
        <f t="shared" si="43"/>
        <v>0</v>
      </c>
      <c r="P135" s="35">
        <f t="shared" si="43"/>
        <v>0</v>
      </c>
      <c r="Q135" s="35">
        <f t="shared" si="43"/>
        <v>4.9309664694280079E-3</v>
      </c>
      <c r="R135" s="35">
        <f t="shared" si="43"/>
        <v>0</v>
      </c>
      <c r="S135" s="35">
        <f t="shared" si="43"/>
        <v>1.2648621300278269E-3</v>
      </c>
      <c r="T135" s="35">
        <f t="shared" si="43"/>
        <v>0</v>
      </c>
      <c r="U135" s="35">
        <f t="shared" si="43"/>
        <v>0</v>
      </c>
      <c r="V135" s="35">
        <f t="shared" si="43"/>
        <v>0</v>
      </c>
      <c r="W135" s="35">
        <f t="shared" si="43"/>
        <v>0</v>
      </c>
      <c r="X135" s="35">
        <f t="shared" si="43"/>
        <v>0</v>
      </c>
      <c r="Y135" s="35">
        <f t="shared" si="43"/>
        <v>2.1844660194174758E-2</v>
      </c>
      <c r="Z135" s="35" t="e">
        <f t="shared" si="43"/>
        <v>#DIV/0!</v>
      </c>
    </row>
    <row r="136" spans="1:27" s="91" customFormat="1" ht="21" hidden="1" customHeight="1" x14ac:dyDescent="0.25">
      <c r="A136" s="89" t="s">
        <v>96</v>
      </c>
      <c r="B136" s="90">
        <f>B133-B134</f>
        <v>6286</v>
      </c>
      <c r="C136" s="27">
        <f t="shared" si="42"/>
        <v>4997.3599999999997</v>
      </c>
      <c r="D136" s="90"/>
      <c r="E136" s="90"/>
      <c r="F136" s="90">
        <f t="shared" ref="F136:Z136" si="44">F133-F134</f>
        <v>103</v>
      </c>
      <c r="G136" s="90">
        <f t="shared" si="44"/>
        <v>149.19999999999999</v>
      </c>
      <c r="H136" s="90">
        <f t="shared" si="44"/>
        <v>720.1</v>
      </c>
      <c r="I136" s="90">
        <f t="shared" si="44"/>
        <v>350</v>
      </c>
      <c r="J136" s="90">
        <f t="shared" si="44"/>
        <v>61.2</v>
      </c>
      <c r="K136" s="90">
        <f t="shared" si="44"/>
        <v>99.8</v>
      </c>
      <c r="L136" s="90">
        <f t="shared" si="44"/>
        <v>744.5</v>
      </c>
      <c r="M136" s="90">
        <f t="shared" si="44"/>
        <v>776</v>
      </c>
      <c r="N136" s="90">
        <f t="shared" si="44"/>
        <v>252</v>
      </c>
      <c r="O136" s="90">
        <f t="shared" si="44"/>
        <v>14.56</v>
      </c>
      <c r="P136" s="90">
        <f t="shared" si="44"/>
        <v>79</v>
      </c>
      <c r="Q136" s="90">
        <f t="shared" si="44"/>
        <v>201.8</v>
      </c>
      <c r="R136" s="90">
        <f t="shared" si="44"/>
        <v>67</v>
      </c>
      <c r="S136" s="90">
        <f t="shared" si="44"/>
        <v>394.8</v>
      </c>
      <c r="T136" s="90">
        <f t="shared" si="44"/>
        <v>157.4</v>
      </c>
      <c r="U136" s="90">
        <f t="shared" si="44"/>
        <v>52.2</v>
      </c>
      <c r="V136" s="90">
        <f t="shared" si="44"/>
        <v>118</v>
      </c>
      <c r="W136" s="90">
        <f t="shared" si="44"/>
        <v>6.9</v>
      </c>
      <c r="X136" s="90">
        <f t="shared" si="44"/>
        <v>246.9</v>
      </c>
      <c r="Y136" s="90">
        <f t="shared" si="44"/>
        <v>403</v>
      </c>
      <c r="Z136" s="90">
        <f t="shared" si="44"/>
        <v>0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42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2614</v>
      </c>
      <c r="C138" s="27">
        <f>SUM(F138:Z138)</f>
        <v>978</v>
      </c>
      <c r="D138" s="15">
        <f>C138/B138</f>
        <v>0.37413925019127775</v>
      </c>
      <c r="E138" s="15"/>
      <c r="F138" s="39">
        <v>30</v>
      </c>
      <c r="G138" s="39"/>
      <c r="H138" s="39">
        <v>32</v>
      </c>
      <c r="I138" s="39"/>
      <c r="J138" s="39"/>
      <c r="K138" s="39"/>
      <c r="L138" s="39">
        <v>570</v>
      </c>
      <c r="M138" s="39">
        <v>95</v>
      </c>
      <c r="N138" s="39"/>
      <c r="O138" s="39"/>
      <c r="P138" s="39"/>
      <c r="Q138" s="39">
        <v>16</v>
      </c>
      <c r="R138" s="39"/>
      <c r="S138" s="39">
        <v>10</v>
      </c>
      <c r="T138" s="39"/>
      <c r="U138" s="39"/>
      <c r="V138" s="39"/>
      <c r="W138" s="39"/>
      <c r="X138" s="39"/>
      <c r="Y138" s="39">
        <v>225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2"/>
        <v>#DIV/0!</v>
      </c>
      <c r="D139" s="15"/>
      <c r="E139" s="15"/>
      <c r="F139" s="29" t="e">
        <f t="shared" ref="F139:Z139" si="45">F138/F137</f>
        <v>#DIV/0!</v>
      </c>
      <c r="G139" s="29" t="e">
        <f t="shared" si="45"/>
        <v>#DIV/0!</v>
      </c>
      <c r="H139" s="29" t="e">
        <f t="shared" si="45"/>
        <v>#DIV/0!</v>
      </c>
      <c r="I139" s="29" t="e">
        <f t="shared" si="45"/>
        <v>#DIV/0!</v>
      </c>
      <c r="J139" s="29" t="e">
        <f t="shared" si="45"/>
        <v>#DIV/0!</v>
      </c>
      <c r="K139" s="29" t="e">
        <f t="shared" si="45"/>
        <v>#DIV/0!</v>
      </c>
      <c r="L139" s="29" t="e">
        <f t="shared" si="45"/>
        <v>#DIV/0!</v>
      </c>
      <c r="M139" s="29" t="e">
        <f t="shared" si="45"/>
        <v>#DIV/0!</v>
      </c>
      <c r="N139" s="29" t="e">
        <f t="shared" si="45"/>
        <v>#DIV/0!</v>
      </c>
      <c r="O139" s="29" t="e">
        <f t="shared" si="45"/>
        <v>#DIV/0!</v>
      </c>
      <c r="P139" s="29" t="e">
        <f t="shared" si="45"/>
        <v>#DIV/0!</v>
      </c>
      <c r="Q139" s="29" t="e">
        <f t="shared" si="45"/>
        <v>#DIV/0!</v>
      </c>
      <c r="R139" s="29" t="e">
        <f t="shared" si="45"/>
        <v>#DIV/0!</v>
      </c>
      <c r="S139" s="29" t="e">
        <f t="shared" si="45"/>
        <v>#DIV/0!</v>
      </c>
      <c r="T139" s="29" t="e">
        <f t="shared" si="45"/>
        <v>#DIV/0!</v>
      </c>
      <c r="U139" s="29" t="e">
        <f t="shared" si="45"/>
        <v>#DIV/0!</v>
      </c>
      <c r="V139" s="29" t="e">
        <f t="shared" si="45"/>
        <v>#DIV/0!</v>
      </c>
      <c r="W139" s="29" t="e">
        <f t="shared" si="45"/>
        <v>#DIV/0!</v>
      </c>
      <c r="X139" s="29" t="e">
        <f t="shared" si="45"/>
        <v>#DIV/0!</v>
      </c>
      <c r="Y139" s="29" t="e">
        <f t="shared" si="45"/>
        <v>#DIV/0!</v>
      </c>
      <c r="Z139" s="29" t="e">
        <f t="shared" si="45"/>
        <v>#DIV/0!</v>
      </c>
    </row>
    <row r="140" spans="1:27" s="12" customFormat="1" ht="30" customHeight="1" x14ac:dyDescent="0.25">
      <c r="A140" s="32" t="s">
        <v>98</v>
      </c>
      <c r="B140" s="53">
        <f>B138/B134*10</f>
        <v>231.3274336283186</v>
      </c>
      <c r="C140" s="53">
        <f>C138/C134*10</f>
        <v>221.76870748299319</v>
      </c>
      <c r="D140" s="15">
        <f>C140/B140</f>
        <v>0.9586788043449973</v>
      </c>
      <c r="E140" s="15"/>
      <c r="F140" s="58">
        <f t="shared" ref="F140:H140" si="46">F138/F134*10</f>
        <v>100</v>
      </c>
      <c r="G140" s="58"/>
      <c r="H140" s="58">
        <f t="shared" si="46"/>
        <v>160</v>
      </c>
      <c r="I140" s="58"/>
      <c r="J140" s="58"/>
      <c r="K140" s="58"/>
      <c r="L140" s="58">
        <f>L138/L134*10</f>
        <v>237.5</v>
      </c>
      <c r="M140" s="58">
        <f>M138/M134*10</f>
        <v>206.52173913043481</v>
      </c>
      <c r="N140" s="58"/>
      <c r="O140" s="58"/>
      <c r="P140" s="58"/>
      <c r="Q140" s="58">
        <f>Q138/Q134*10</f>
        <v>160</v>
      </c>
      <c r="R140" s="58"/>
      <c r="S140" s="58">
        <f>S138/S134*10</f>
        <v>200</v>
      </c>
      <c r="T140" s="58"/>
      <c r="U140" s="58"/>
      <c r="V140" s="58"/>
      <c r="W140" s="58"/>
      <c r="X140" s="58"/>
      <c r="Y140" s="58">
        <f>Y138/Y134*10</f>
        <v>250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47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47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customHeight="1" outlineLevel="1" x14ac:dyDescent="0.25">
      <c r="A143" s="11" t="s">
        <v>109</v>
      </c>
      <c r="B143" s="56">
        <v>960</v>
      </c>
      <c r="C143" s="27">
        <v>960</v>
      </c>
      <c r="D143" s="15">
        <f t="shared" si="47"/>
        <v>1</v>
      </c>
      <c r="E143" s="15"/>
      <c r="F143" s="51">
        <v>16.16</v>
      </c>
      <c r="G143" s="51">
        <v>117.6</v>
      </c>
      <c r="H143" s="51">
        <v>86.6</v>
      </c>
      <c r="I143" s="51">
        <v>5</v>
      </c>
      <c r="J143" s="51">
        <v>11</v>
      </c>
      <c r="K143" s="51">
        <v>12</v>
      </c>
      <c r="L143" s="51">
        <v>107.5</v>
      </c>
      <c r="M143" s="51">
        <v>78.400000000000006</v>
      </c>
      <c r="N143" s="51">
        <v>62.7</v>
      </c>
      <c r="O143" s="51">
        <v>11.3</v>
      </c>
      <c r="P143" s="51">
        <v>14</v>
      </c>
      <c r="Q143" s="51">
        <v>99.4</v>
      </c>
      <c r="R143" s="51">
        <v>0</v>
      </c>
      <c r="S143" s="51">
        <v>17.5</v>
      </c>
      <c r="T143" s="51">
        <v>49</v>
      </c>
      <c r="U143" s="51">
        <v>18.5</v>
      </c>
      <c r="V143" s="51">
        <v>10.5</v>
      </c>
      <c r="W143" s="51">
        <v>18.100000000000001</v>
      </c>
      <c r="X143" s="51">
        <v>86.6</v>
      </c>
      <c r="Y143" s="51">
        <v>55.1</v>
      </c>
      <c r="Z143" s="51">
        <v>2</v>
      </c>
    </row>
    <row r="144" spans="1:27" s="12" customFormat="1" ht="30" customHeight="1" outlineLevel="1" x14ac:dyDescent="0.25">
      <c r="A144" s="55" t="s">
        <v>178</v>
      </c>
      <c r="B144" s="23">
        <v>34</v>
      </c>
      <c r="C144" s="27">
        <f>SUM(F144:Z144)</f>
        <v>30.8</v>
      </c>
      <c r="D144" s="15">
        <f>C144/B144</f>
        <v>0.90588235294117647</v>
      </c>
      <c r="E144" s="15"/>
      <c r="F144" s="39">
        <v>0.3</v>
      </c>
      <c r="G144" s="39"/>
      <c r="H144" s="39"/>
      <c r="I144" s="39"/>
      <c r="J144" s="39">
        <v>0.5</v>
      </c>
      <c r="K144" s="39">
        <v>1</v>
      </c>
      <c r="L144" s="107">
        <v>22.5</v>
      </c>
      <c r="M144" s="39"/>
      <c r="N144" s="39">
        <v>2.5</v>
      </c>
      <c r="O144" s="39"/>
      <c r="P144" s="39"/>
      <c r="Q144" s="39">
        <v>4</v>
      </c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>
        <f>B144/B143</f>
        <v>3.5416666666666666E-2</v>
      </c>
      <c r="C145" s="27">
        <f t="shared" ref="C145:C147" si="48">SUM(F145:Z145)</f>
        <v>0.4367684177905316</v>
      </c>
      <c r="D145" s="15"/>
      <c r="E145" s="15"/>
      <c r="F145" s="29">
        <f>F144/F143</f>
        <v>1.8564356435643563E-2</v>
      </c>
      <c r="G145" s="29">
        <f t="shared" ref="G145:Z145" si="49">G144/G143</f>
        <v>0</v>
      </c>
      <c r="H145" s="29">
        <f t="shared" si="49"/>
        <v>0</v>
      </c>
      <c r="I145" s="29">
        <f t="shared" si="49"/>
        <v>0</v>
      </c>
      <c r="J145" s="29">
        <f t="shared" si="49"/>
        <v>4.5454545454545456E-2</v>
      </c>
      <c r="K145" s="29">
        <f t="shared" si="49"/>
        <v>8.3333333333333329E-2</v>
      </c>
      <c r="L145" s="29">
        <f t="shared" si="49"/>
        <v>0.20930232558139536</v>
      </c>
      <c r="M145" s="29">
        <f t="shared" si="49"/>
        <v>0</v>
      </c>
      <c r="N145" s="29">
        <f t="shared" si="49"/>
        <v>3.987240829346092E-2</v>
      </c>
      <c r="O145" s="29">
        <f t="shared" si="49"/>
        <v>0</v>
      </c>
      <c r="P145" s="29">
        <f t="shared" si="49"/>
        <v>0</v>
      </c>
      <c r="Q145" s="29">
        <f t="shared" si="49"/>
        <v>4.0241448692152917E-2</v>
      </c>
      <c r="R145" s="29"/>
      <c r="S145" s="29">
        <f t="shared" si="49"/>
        <v>0</v>
      </c>
      <c r="T145" s="29">
        <f t="shared" si="49"/>
        <v>0</v>
      </c>
      <c r="U145" s="29">
        <f t="shared" si="49"/>
        <v>0</v>
      </c>
      <c r="V145" s="29">
        <f t="shared" si="49"/>
        <v>0</v>
      </c>
      <c r="W145" s="29">
        <f t="shared" si="49"/>
        <v>0</v>
      </c>
      <c r="X145" s="29">
        <f t="shared" si="49"/>
        <v>0</v>
      </c>
      <c r="Y145" s="29">
        <f t="shared" si="49"/>
        <v>0</v>
      </c>
      <c r="Z145" s="29">
        <f t="shared" si="49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si="48"/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1674</v>
      </c>
      <c r="C147" s="27">
        <f t="shared" si="48"/>
        <v>1685.9</v>
      </c>
      <c r="D147" s="15">
        <f>C147/B147</f>
        <v>1.0071087216248507</v>
      </c>
      <c r="E147" s="15"/>
      <c r="F147" s="39">
        <v>4.9000000000000004</v>
      </c>
      <c r="G147" s="39"/>
      <c r="H147" s="39"/>
      <c r="I147" s="39"/>
      <c r="J147" s="39">
        <v>3</v>
      </c>
      <c r="K147" s="39">
        <v>25</v>
      </c>
      <c r="L147" s="39">
        <v>1438</v>
      </c>
      <c r="M147" s="39"/>
      <c r="N147" s="39">
        <v>65</v>
      </c>
      <c r="O147" s="39"/>
      <c r="P147" s="39"/>
      <c r="Q147" s="39">
        <v>150</v>
      </c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50">F147/F146</f>
        <v>#DIV/0!</v>
      </c>
      <c r="G148" s="30" t="e">
        <f t="shared" si="50"/>
        <v>#DIV/0!</v>
      </c>
      <c r="H148" s="30" t="e">
        <f t="shared" si="50"/>
        <v>#DIV/0!</v>
      </c>
      <c r="I148" s="30" t="e">
        <f t="shared" si="50"/>
        <v>#DIV/0!</v>
      </c>
      <c r="J148" s="30" t="e">
        <f t="shared" si="50"/>
        <v>#DIV/0!</v>
      </c>
      <c r="K148" s="30" t="e">
        <f t="shared" si="50"/>
        <v>#DIV/0!</v>
      </c>
      <c r="L148" s="30" t="e">
        <f t="shared" si="50"/>
        <v>#DIV/0!</v>
      </c>
      <c r="M148" s="30" t="e">
        <f t="shared" si="50"/>
        <v>#DIV/0!</v>
      </c>
      <c r="N148" s="30" t="e">
        <f t="shared" si="50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492.35294117647061</v>
      </c>
      <c r="C149" s="60">
        <f>C147/C144*10</f>
        <v>547.37012987012986</v>
      </c>
      <c r="D149" s="15">
        <f t="shared" ref="D149:D161" si="51">C149/B149</f>
        <v>1.1117433940014585</v>
      </c>
      <c r="E149" s="15"/>
      <c r="F149" s="58">
        <f t="shared" ref="F149" si="52">F147/F144*10</f>
        <v>163.33333333333337</v>
      </c>
      <c r="G149" s="58"/>
      <c r="H149" s="58"/>
      <c r="I149" s="58"/>
      <c r="J149" s="58">
        <f t="shared" ref="J149:N149" si="53">J147/J144*10</f>
        <v>60</v>
      </c>
      <c r="K149" s="58">
        <f t="shared" si="53"/>
        <v>250</v>
      </c>
      <c r="L149" s="58">
        <f t="shared" si="53"/>
        <v>639.11111111111109</v>
      </c>
      <c r="M149" s="58"/>
      <c r="N149" s="58">
        <f t="shared" si="53"/>
        <v>260</v>
      </c>
      <c r="O149" s="58"/>
      <c r="P149" s="58"/>
      <c r="Q149" s="58">
        <f t="shared" ref="Q149" si="54">Q147/Q144*10</f>
        <v>375</v>
      </c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430</v>
      </c>
      <c r="C150" s="27">
        <f t="shared" si="20"/>
        <v>471</v>
      </c>
      <c r="D150" s="15">
        <f t="shared" si="51"/>
        <v>1.0953488372093023</v>
      </c>
      <c r="E150" s="15"/>
      <c r="F150" s="38"/>
      <c r="G150" s="37"/>
      <c r="H150" s="57">
        <v>435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/>
      <c r="Z150" s="37">
        <v>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1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1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51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51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51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1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5">SUM(F157:Z157)</f>
        <v>0</v>
      </c>
      <c r="D157" s="15" t="e">
        <f t="shared" si="51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5"/>
        <v>#DIV/0!</v>
      </c>
      <c r="D158" s="15" t="e">
        <f t="shared" si="51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 t="shared" si="55"/>
        <v>0</v>
      </c>
      <c r="D159" s="15" t="e">
        <f t="shared" si="51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 t="shared" si="55"/>
        <v>0</v>
      </c>
      <c r="D160" s="15" t="e">
        <f t="shared" si="51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27" t="e">
        <f t="shared" si="55"/>
        <v>#DIV/0!</v>
      </c>
      <c r="D161" s="15" t="e">
        <f t="shared" si="51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56">I160/I159*10</f>
        <v>#DIV/0!</v>
      </c>
      <c r="J161" s="54" t="e">
        <f t="shared" si="56"/>
        <v>#DIV/0!</v>
      </c>
      <c r="K161" s="54" t="e">
        <f t="shared" si="56"/>
        <v>#DIV/0!</v>
      </c>
      <c r="L161" s="54" t="e">
        <f t="shared" si="56"/>
        <v>#DIV/0!</v>
      </c>
      <c r="M161" s="54" t="e">
        <f t="shared" si="56"/>
        <v>#DIV/0!</v>
      </c>
      <c r="N161" s="54" t="e">
        <f t="shared" si="56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57">T160/T159*10</f>
        <v>#DIV/0!</v>
      </c>
      <c r="U161" s="54" t="e">
        <f t="shared" si="57"/>
        <v>#DIV/0!</v>
      </c>
      <c r="V161" s="54" t="e">
        <f t="shared" si="57"/>
        <v>#DIV/0!</v>
      </c>
      <c r="W161" s="54" t="e">
        <f t="shared" si="57"/>
        <v>#DIV/0!</v>
      </c>
      <c r="X161" s="54" t="e">
        <f t="shared" si="57"/>
        <v>#DIV/0!</v>
      </c>
      <c r="Y161" s="54" t="e">
        <f t="shared" si="57"/>
        <v>#DIV/0!</v>
      </c>
      <c r="Z161" s="26"/>
    </row>
    <row r="162" spans="1:26" s="12" customFormat="1" ht="30" customHeight="1" x14ac:dyDescent="0.25">
      <c r="A162" s="55" t="s">
        <v>185</v>
      </c>
      <c r="B162" s="27">
        <v>406</v>
      </c>
      <c r="C162" s="27">
        <f t="shared" si="55"/>
        <v>761</v>
      </c>
      <c r="D162" s="15"/>
      <c r="E162" s="15"/>
      <c r="F162" s="37"/>
      <c r="G162" s="37"/>
      <c r="H162" s="37"/>
      <c r="I162" s="37">
        <v>144</v>
      </c>
      <c r="J162" s="37">
        <v>87</v>
      </c>
      <c r="K162" s="37">
        <v>450</v>
      </c>
      <c r="L162" s="37">
        <v>80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417</v>
      </c>
      <c r="C163" s="27">
        <f t="shared" si="55"/>
        <v>706</v>
      </c>
      <c r="D163" s="15"/>
      <c r="E163" s="15"/>
      <c r="F163" s="37"/>
      <c r="G163" s="35"/>
      <c r="H163" s="58"/>
      <c r="I163" s="26">
        <v>144</v>
      </c>
      <c r="J163" s="26">
        <v>122</v>
      </c>
      <c r="K163" s="26">
        <v>360</v>
      </c>
      <c r="L163" s="26">
        <v>80</v>
      </c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4">
        <f t="shared" ref="B164:E164" si="58">B163/B162*10</f>
        <v>10.270935960591132</v>
      </c>
      <c r="C164" s="54">
        <f t="shared" si="58"/>
        <v>9.2772667542706966</v>
      </c>
      <c r="D164" s="54"/>
      <c r="E164" s="54" t="e">
        <f t="shared" si="58"/>
        <v>#DIV/0!</v>
      </c>
      <c r="F164" s="54"/>
      <c r="G164" s="54"/>
      <c r="H164" s="54"/>
      <c r="I164" s="54"/>
      <c r="J164" s="54">
        <f>J163/J162*10</f>
        <v>14.022988505747128</v>
      </c>
      <c r="K164" s="54">
        <f>K163/K162*10</f>
        <v>8</v>
      </c>
      <c r="L164" s="54"/>
      <c r="M164" s="54"/>
      <c r="N164" s="54"/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5"/>
        <v>165</v>
      </c>
      <c r="D165" s="15">
        <f t="shared" ref="D165:D170" si="59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5"/>
        <v>104</v>
      </c>
      <c r="D166" s="15">
        <f t="shared" si="59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5"/>
        <v>11.304347826086957</v>
      </c>
      <c r="D167" s="15">
        <f t="shared" si="59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5"/>
        <v>0</v>
      </c>
      <c r="D168" s="15" t="e">
        <f t="shared" si="59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5"/>
        <v>0</v>
      </c>
      <c r="D169" s="15" t="e">
        <f t="shared" si="59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5"/>
        <v>#DIV/0!</v>
      </c>
      <c r="D170" s="15" t="e">
        <f t="shared" si="59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5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5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5"/>
        <v>#DIV/0!</v>
      </c>
      <c r="D173" s="15" t="e">
        <f t="shared" ref="D173:D181" si="60"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55"/>
        <v>0</v>
      </c>
      <c r="D174" s="15" t="e">
        <f t="shared" si="60"/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55"/>
        <v>0</v>
      </c>
      <c r="D175" s="15" t="e">
        <f t="shared" si="60"/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5"/>
        <v>0</v>
      </c>
      <c r="D176" s="15" t="e">
        <f t="shared" si="60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60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63047</v>
      </c>
      <c r="C178" s="27">
        <f>SUM(F178:Z178)</f>
        <v>61405</v>
      </c>
      <c r="D178" s="15">
        <f t="shared" si="60"/>
        <v>0.97395593763382871</v>
      </c>
      <c r="E178" s="15"/>
      <c r="F178" s="39">
        <v>5084</v>
      </c>
      <c r="G178" s="39">
        <v>2353</v>
      </c>
      <c r="H178" s="39">
        <v>2320</v>
      </c>
      <c r="I178" s="39">
        <v>2380</v>
      </c>
      <c r="J178" s="39">
        <v>2200</v>
      </c>
      <c r="K178" s="39">
        <v>5250</v>
      </c>
      <c r="L178" s="39">
        <v>2620</v>
      </c>
      <c r="M178" s="39">
        <v>1907</v>
      </c>
      <c r="N178" s="39">
        <v>833</v>
      </c>
      <c r="O178" s="39">
        <v>1080</v>
      </c>
      <c r="P178" s="39">
        <v>876</v>
      </c>
      <c r="Q178" s="39">
        <v>4349</v>
      </c>
      <c r="R178" s="39">
        <v>4998</v>
      </c>
      <c r="S178" s="39">
        <v>4596</v>
      </c>
      <c r="T178" s="39">
        <v>5485</v>
      </c>
      <c r="U178" s="39">
        <v>1772</v>
      </c>
      <c r="V178" s="39">
        <v>1420</v>
      </c>
      <c r="W178" s="39">
        <v>1095</v>
      </c>
      <c r="X178" s="39">
        <v>3500</v>
      </c>
      <c r="Y178" s="39">
        <v>5167</v>
      </c>
      <c r="Z178" s="39">
        <v>2120</v>
      </c>
    </row>
    <row r="179" spans="1:26" s="50" customFormat="1" ht="30" customHeight="1" x14ac:dyDescent="0.25">
      <c r="A179" s="13" t="s">
        <v>123</v>
      </c>
      <c r="B179" s="9">
        <f>B178/B177</f>
        <v>0.60044761904761901</v>
      </c>
      <c r="C179" s="9">
        <f>C178/C177</f>
        <v>0.58480952380952378</v>
      </c>
      <c r="D179" s="15">
        <f t="shared" si="60"/>
        <v>0.97395593763382871</v>
      </c>
      <c r="E179" s="9"/>
      <c r="F179" s="30">
        <f>F178/F177</f>
        <v>0.68269101651671815</v>
      </c>
      <c r="G179" s="30">
        <f t="shared" ref="G179:Z179" si="61">G178/G177</f>
        <v>0.57586882036221243</v>
      </c>
      <c r="H179" s="30">
        <f t="shared" si="61"/>
        <v>0.42220200181983619</v>
      </c>
      <c r="I179" s="30">
        <f t="shared" si="61"/>
        <v>0.35301097597152181</v>
      </c>
      <c r="J179" s="30">
        <f t="shared" si="61"/>
        <v>0.65262533372886389</v>
      </c>
      <c r="K179" s="30">
        <f t="shared" si="61"/>
        <v>0.88503034389750501</v>
      </c>
      <c r="L179" s="30">
        <f t="shared" si="61"/>
        <v>0.60944405675738544</v>
      </c>
      <c r="M179" s="30">
        <f t="shared" si="61"/>
        <v>0.3775490001979806</v>
      </c>
      <c r="N179" s="30">
        <f t="shared" si="61"/>
        <v>0.18425127184251272</v>
      </c>
      <c r="O179" s="30">
        <f t="shared" si="61"/>
        <v>0.48452220726783313</v>
      </c>
      <c r="P179" s="30">
        <f t="shared" si="61"/>
        <v>0.28267182962245885</v>
      </c>
      <c r="Q179" s="30">
        <f t="shared" si="61"/>
        <v>0.61661704239330783</v>
      </c>
      <c r="R179" s="30">
        <f t="shared" si="61"/>
        <v>0.66172381835032434</v>
      </c>
      <c r="S179" s="30">
        <f t="shared" si="61"/>
        <v>0.89958896065766292</v>
      </c>
      <c r="T179" s="30">
        <f t="shared" si="61"/>
        <v>0.71577711079211792</v>
      </c>
      <c r="U179" s="30">
        <f t="shared" si="61"/>
        <v>0.43378212974296204</v>
      </c>
      <c r="V179" s="30">
        <f t="shared" si="61"/>
        <v>0.43121773458852108</v>
      </c>
      <c r="W179" s="30">
        <f t="shared" si="61"/>
        <v>0.51456766917293228</v>
      </c>
      <c r="X179" s="30">
        <f t="shared" si="61"/>
        <v>0.5741469816272966</v>
      </c>
      <c r="Y179" s="30">
        <f t="shared" si="61"/>
        <v>0.74873206781625856</v>
      </c>
      <c r="Z179" s="30">
        <f t="shared" si="61"/>
        <v>0.74464348436951178</v>
      </c>
    </row>
    <row r="180" spans="1:26" s="12" customFormat="1" ht="30" customHeight="1" x14ac:dyDescent="0.25">
      <c r="A180" s="32" t="s">
        <v>124</v>
      </c>
      <c r="B180" s="23">
        <v>2376</v>
      </c>
      <c r="C180" s="27">
        <f>SUM(F180:Z180)</f>
        <v>10563</v>
      </c>
      <c r="D180" s="15">
        <f t="shared" si="60"/>
        <v>4.4457070707070709</v>
      </c>
      <c r="E180" s="15"/>
      <c r="F180" s="10"/>
      <c r="G180" s="10">
        <v>65</v>
      </c>
      <c r="H180" s="10">
        <v>886</v>
      </c>
      <c r="I180" s="10">
        <v>620</v>
      </c>
      <c r="J180" s="10">
        <v>320</v>
      </c>
      <c r="K180" s="10">
        <v>920</v>
      </c>
      <c r="L180" s="10">
        <v>262</v>
      </c>
      <c r="M180" s="10">
        <v>397</v>
      </c>
      <c r="N180" s="10">
        <v>100</v>
      </c>
      <c r="O180" s="10"/>
      <c r="P180" s="10"/>
      <c r="Q180" s="10">
        <v>740</v>
      </c>
      <c r="R180" s="10"/>
      <c r="S180" s="10"/>
      <c r="T180" s="10">
        <v>1287</v>
      </c>
      <c r="U180" s="10"/>
      <c r="V180" s="10">
        <v>560</v>
      </c>
      <c r="W180" s="10"/>
      <c r="X180" s="10"/>
      <c r="Y180" s="10">
        <v>2806</v>
      </c>
      <c r="Z180" s="10">
        <v>1600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60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226</v>
      </c>
      <c r="C182" s="27">
        <f>SUM(F182:Z182)</f>
        <v>25</v>
      </c>
      <c r="D182" s="15">
        <f>C182/B182</f>
        <v>0.11061946902654868</v>
      </c>
      <c r="E182" s="15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>
        <v>25</v>
      </c>
    </row>
    <row r="183" spans="1:26" s="12" customFormat="1" ht="30" hidden="1" customHeight="1" x14ac:dyDescent="0.25">
      <c r="A183" s="13" t="s">
        <v>52</v>
      </c>
      <c r="B183" s="87">
        <f>B182/B181</f>
        <v>2.1523809523809525E-3</v>
      </c>
      <c r="C183" s="87">
        <f>C182/C181</f>
        <v>2.380952380952381E-4</v>
      </c>
      <c r="D183" s="15"/>
      <c r="E183" s="15"/>
      <c r="F183" s="16">
        <f>F182/F181</f>
        <v>0</v>
      </c>
      <c r="G183" s="16">
        <f t="shared" ref="G183:Z183" si="62">G182/G181</f>
        <v>0</v>
      </c>
      <c r="H183" s="16">
        <f t="shared" si="62"/>
        <v>0</v>
      </c>
      <c r="I183" s="16">
        <f t="shared" si="62"/>
        <v>0</v>
      </c>
      <c r="J183" s="16">
        <f t="shared" si="62"/>
        <v>0</v>
      </c>
      <c r="K183" s="16">
        <f t="shared" si="62"/>
        <v>0</v>
      </c>
      <c r="L183" s="16">
        <f t="shared" si="62"/>
        <v>0</v>
      </c>
      <c r="M183" s="16">
        <f t="shared" si="62"/>
        <v>0</v>
      </c>
      <c r="N183" s="16">
        <f t="shared" si="62"/>
        <v>0</v>
      </c>
      <c r="O183" s="16">
        <f t="shared" si="62"/>
        <v>0</v>
      </c>
      <c r="P183" s="16">
        <f t="shared" si="62"/>
        <v>0</v>
      </c>
      <c r="Q183" s="16">
        <f t="shared" si="62"/>
        <v>0</v>
      </c>
      <c r="R183" s="16">
        <f t="shared" si="62"/>
        <v>0</v>
      </c>
      <c r="S183" s="16">
        <f t="shared" si="62"/>
        <v>0</v>
      </c>
      <c r="T183" s="16">
        <f t="shared" si="62"/>
        <v>0</v>
      </c>
      <c r="U183" s="16">
        <f t="shared" si="62"/>
        <v>0</v>
      </c>
      <c r="V183" s="16">
        <f t="shared" si="62"/>
        <v>0</v>
      </c>
      <c r="W183" s="16">
        <f t="shared" si="62"/>
        <v>0</v>
      </c>
      <c r="X183" s="16">
        <f t="shared" si="62"/>
        <v>0</v>
      </c>
      <c r="Y183" s="16">
        <f t="shared" si="62"/>
        <v>0</v>
      </c>
      <c r="Z183" s="16">
        <f t="shared" si="62"/>
        <v>8.7811731647348089E-3</v>
      </c>
    </row>
    <row r="184" spans="1:26" s="12" customFormat="1" ht="30" customHeight="1" x14ac:dyDescent="0.25">
      <c r="A184" s="11" t="s">
        <v>127</v>
      </c>
      <c r="B184" s="26">
        <v>70</v>
      </c>
      <c r="C184" s="26">
        <f>SUM(F184:Z184)</f>
        <v>0</v>
      </c>
      <c r="D184" s="15">
        <f t="shared" ref="D184:D192" si="63">C184/B184</f>
        <v>0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customHeight="1" x14ac:dyDescent="0.25">
      <c r="A185" s="11" t="s">
        <v>128</v>
      </c>
      <c r="B185" s="26">
        <v>156</v>
      </c>
      <c r="C185" s="26">
        <f>SUM(F185:Z185)</f>
        <v>0</v>
      </c>
      <c r="D185" s="15">
        <f t="shared" si="63"/>
        <v>0</v>
      </c>
      <c r="E185" s="15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customHeight="1" x14ac:dyDescent="0.25">
      <c r="A186" s="32" t="s">
        <v>151</v>
      </c>
      <c r="B186" s="23"/>
      <c r="C186" s="27">
        <f>SUM(F186:Z186)</f>
        <v>0</v>
      </c>
      <c r="D186" s="15" t="e">
        <f t="shared" si="63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63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customHeight="1" outlineLevel="1" x14ac:dyDescent="0.25">
      <c r="A188" s="32" t="s">
        <v>129</v>
      </c>
      <c r="B188" s="27">
        <v>92404</v>
      </c>
      <c r="C188" s="27">
        <f>SUM(F188:Z188)</f>
        <v>90144</v>
      </c>
      <c r="D188" s="15">
        <f t="shared" si="63"/>
        <v>0.97554218432102502</v>
      </c>
      <c r="E188" s="15"/>
      <c r="F188" s="37">
        <v>796</v>
      </c>
      <c r="G188" s="37">
        <v>2288</v>
      </c>
      <c r="H188" s="37">
        <v>6790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customHeight="1" x14ac:dyDescent="0.25">
      <c r="A189" s="11" t="s">
        <v>130</v>
      </c>
      <c r="B189" s="52">
        <f>B188/B187</f>
        <v>0.93556617527944275</v>
      </c>
      <c r="C189" s="52">
        <f>C188/C187</f>
        <v>0.96806202882364312</v>
      </c>
      <c r="D189" s="15">
        <f t="shared" si="63"/>
        <v>1.0347338909879831</v>
      </c>
      <c r="E189" s="15"/>
      <c r="F189" s="73">
        <f t="shared" ref="F189:Z189" si="64">F188/F187</f>
        <v>1</v>
      </c>
      <c r="G189" s="73">
        <f t="shared" si="64"/>
        <v>1</v>
      </c>
      <c r="H189" s="73">
        <f t="shared" si="64"/>
        <v>0.9368101545253863</v>
      </c>
      <c r="I189" s="73">
        <f t="shared" si="64"/>
        <v>1</v>
      </c>
      <c r="J189" s="73">
        <f t="shared" si="64"/>
        <v>1</v>
      </c>
      <c r="K189" s="73">
        <f t="shared" si="64"/>
        <v>0.97792541791684529</v>
      </c>
      <c r="L189" s="73">
        <f t="shared" si="64"/>
        <v>0.93088235294117649</v>
      </c>
      <c r="M189" s="73">
        <f t="shared" si="64"/>
        <v>0.96925900435879786</v>
      </c>
      <c r="N189" s="73">
        <f t="shared" si="64"/>
        <v>0.91349480968858132</v>
      </c>
      <c r="O189" s="73">
        <f t="shared" si="64"/>
        <v>1</v>
      </c>
      <c r="P189" s="73">
        <f t="shared" si="64"/>
        <v>1</v>
      </c>
      <c r="Q189" s="73">
        <f t="shared" si="64"/>
        <v>1</v>
      </c>
      <c r="R189" s="73">
        <f t="shared" si="64"/>
        <v>1</v>
      </c>
      <c r="S189" s="73">
        <f t="shared" si="64"/>
        <v>0.87258371903076504</v>
      </c>
      <c r="T189" s="73">
        <f t="shared" si="64"/>
        <v>1</v>
      </c>
      <c r="U189" s="73">
        <f t="shared" si="64"/>
        <v>0.95635430038510916</v>
      </c>
      <c r="V189" s="73">
        <f t="shared" si="64"/>
        <v>0.84951456310679607</v>
      </c>
      <c r="W189" s="73">
        <f t="shared" si="64"/>
        <v>1</v>
      </c>
      <c r="X189" s="73">
        <f t="shared" si="64"/>
        <v>1.0254816656308265</v>
      </c>
      <c r="Y189" s="73">
        <f t="shared" si="64"/>
        <v>0.87535121328224774</v>
      </c>
      <c r="Z189" s="73">
        <f t="shared" si="64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63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customHeight="1" outlineLevel="1" x14ac:dyDescent="0.25">
      <c r="A191" s="32" t="s">
        <v>132</v>
      </c>
      <c r="B191" s="23">
        <v>14564</v>
      </c>
      <c r="C191" s="27">
        <f>SUM(F191:Z191)</f>
        <v>14409</v>
      </c>
      <c r="D191" s="15">
        <f t="shared" si="63"/>
        <v>0.98935731941774241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321</v>
      </c>
      <c r="Q191" s="37">
        <v>1201</v>
      </c>
      <c r="R191" s="37">
        <v>224</v>
      </c>
      <c r="S191" s="37"/>
      <c r="T191" s="37">
        <v>541</v>
      </c>
      <c r="U191" s="37">
        <v>520</v>
      </c>
      <c r="V191" s="37">
        <v>76</v>
      </c>
      <c r="W191" s="37"/>
      <c r="X191" s="37">
        <v>230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63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82962</v>
      </c>
      <c r="C194" s="27">
        <f>SUM(F194:Z194)</f>
        <v>116026</v>
      </c>
      <c r="D194" s="9">
        <f>C194/B194</f>
        <v>1.3985439116704033</v>
      </c>
      <c r="E194" s="9"/>
      <c r="F194" s="26">
        <v>2146</v>
      </c>
      <c r="G194" s="26">
        <v>2569</v>
      </c>
      <c r="H194" s="26">
        <v>13600</v>
      </c>
      <c r="I194" s="26">
        <v>7495</v>
      </c>
      <c r="J194" s="26">
        <v>6410</v>
      </c>
      <c r="K194" s="26">
        <v>7960</v>
      </c>
      <c r="L194" s="26">
        <v>4158</v>
      </c>
      <c r="M194" s="26">
        <v>9936</v>
      </c>
      <c r="N194" s="26">
        <v>4159</v>
      </c>
      <c r="O194" s="26">
        <v>3200</v>
      </c>
      <c r="P194" s="26">
        <v>3928</v>
      </c>
      <c r="Q194" s="26">
        <v>5375</v>
      </c>
      <c r="R194" s="26">
        <v>7262</v>
      </c>
      <c r="S194" s="26">
        <v>2610</v>
      </c>
      <c r="T194" s="26">
        <v>4662</v>
      </c>
      <c r="U194" s="26">
        <v>4593</v>
      </c>
      <c r="V194" s="26">
        <v>2250</v>
      </c>
      <c r="W194" s="26">
        <v>922</v>
      </c>
      <c r="X194" s="26">
        <v>4407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37332.9</v>
      </c>
      <c r="C196" s="27">
        <f>C194*0.45</f>
        <v>52211.700000000004</v>
      </c>
      <c r="D196" s="27">
        <f t="shared" ref="D196:Z196" si="65">D194*0.45</f>
        <v>0.62934476025168151</v>
      </c>
      <c r="E196" s="27">
        <f t="shared" si="65"/>
        <v>0</v>
      </c>
      <c r="F196" s="26">
        <f t="shared" si="65"/>
        <v>965.7</v>
      </c>
      <c r="G196" s="26">
        <f t="shared" si="65"/>
        <v>1156.05</v>
      </c>
      <c r="H196" s="26">
        <f t="shared" si="65"/>
        <v>6120</v>
      </c>
      <c r="I196" s="26">
        <f t="shared" si="65"/>
        <v>3372.75</v>
      </c>
      <c r="J196" s="26">
        <f t="shared" si="65"/>
        <v>2884.5</v>
      </c>
      <c r="K196" s="26">
        <f t="shared" si="65"/>
        <v>3582</v>
      </c>
      <c r="L196" s="26">
        <f t="shared" si="65"/>
        <v>1871.1000000000001</v>
      </c>
      <c r="M196" s="26">
        <f t="shared" si="65"/>
        <v>4471.2</v>
      </c>
      <c r="N196" s="26">
        <f t="shared" si="65"/>
        <v>1871.55</v>
      </c>
      <c r="O196" s="26">
        <f t="shared" si="65"/>
        <v>1440</v>
      </c>
      <c r="P196" s="26">
        <f t="shared" si="65"/>
        <v>1767.6000000000001</v>
      </c>
      <c r="Q196" s="26">
        <f t="shared" si="65"/>
        <v>2418.75</v>
      </c>
      <c r="R196" s="26">
        <f t="shared" si="65"/>
        <v>3267.9</v>
      </c>
      <c r="S196" s="26">
        <f t="shared" si="65"/>
        <v>1174.5</v>
      </c>
      <c r="T196" s="26">
        <f t="shared" si="65"/>
        <v>2097.9</v>
      </c>
      <c r="U196" s="26">
        <f t="shared" si="65"/>
        <v>2066.85</v>
      </c>
      <c r="V196" s="26">
        <f t="shared" si="65"/>
        <v>1012.5</v>
      </c>
      <c r="W196" s="26">
        <f t="shared" si="65"/>
        <v>414.90000000000003</v>
      </c>
      <c r="X196" s="26">
        <f t="shared" si="65"/>
        <v>1983.15</v>
      </c>
      <c r="Y196" s="26">
        <f t="shared" si="65"/>
        <v>4415.4000000000005</v>
      </c>
      <c r="Z196" s="26">
        <f t="shared" si="65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v>0.84</v>
      </c>
      <c r="C197" s="52">
        <f>C194/C195</f>
        <v>1.2209536036367845</v>
      </c>
      <c r="D197" s="9"/>
      <c r="E197" s="9"/>
      <c r="F197" s="73">
        <f t="shared" ref="F197:Z197" si="66">F194/F195</f>
        <v>1.5584604212055193</v>
      </c>
      <c r="G197" s="73">
        <f t="shared" si="66"/>
        <v>1.0955223880597016</v>
      </c>
      <c r="H197" s="73">
        <f t="shared" si="66"/>
        <v>1.4554794520547945</v>
      </c>
      <c r="I197" s="73">
        <f t="shared" si="66"/>
        <v>0.859814156246415</v>
      </c>
      <c r="J197" s="73">
        <f t="shared" si="66"/>
        <v>1.4618015963511972</v>
      </c>
      <c r="K197" s="73">
        <f t="shared" si="66"/>
        <v>1.7831541218637992</v>
      </c>
      <c r="L197" s="73">
        <f t="shared" si="66"/>
        <v>1.7922413793103449</v>
      </c>
      <c r="M197" s="73">
        <f t="shared" si="66"/>
        <v>1.0010074551682451</v>
      </c>
      <c r="N197" s="73">
        <f t="shared" si="66"/>
        <v>1.0163734115347018</v>
      </c>
      <c r="O197" s="73">
        <f t="shared" si="66"/>
        <v>1.0161956176563989</v>
      </c>
      <c r="P197" s="73">
        <f t="shared" si="66"/>
        <v>1.4237042406669083</v>
      </c>
      <c r="Q197" s="73">
        <f t="shared" si="66"/>
        <v>0.93009171136874891</v>
      </c>
      <c r="R197" s="73">
        <f t="shared" si="66"/>
        <v>1.5484008528784647</v>
      </c>
      <c r="S197" s="73">
        <f t="shared" si="66"/>
        <v>0.95116618075801751</v>
      </c>
      <c r="T197" s="73">
        <f t="shared" si="66"/>
        <v>1.0387700534759359</v>
      </c>
      <c r="U197" s="73">
        <f t="shared" si="66"/>
        <v>0.92044088176352701</v>
      </c>
      <c r="V197" s="73">
        <f t="shared" si="66"/>
        <v>1.3595166163141994</v>
      </c>
      <c r="W197" s="73">
        <f t="shared" si="66"/>
        <v>2.0263736263736263</v>
      </c>
      <c r="X197" s="73">
        <f t="shared" si="66"/>
        <v>1.2707612456747406</v>
      </c>
      <c r="Y197" s="73">
        <f t="shared" si="66"/>
        <v>1.8478342749529191</v>
      </c>
      <c r="Z197" s="73">
        <f t="shared" si="66"/>
        <v>1</v>
      </c>
    </row>
    <row r="198" spans="1:36" s="63" customFormat="1" ht="30" customHeight="1" outlineLevel="1" x14ac:dyDescent="0.25">
      <c r="A198" s="55" t="s">
        <v>139</v>
      </c>
      <c r="B198" s="23">
        <v>257369</v>
      </c>
      <c r="C198" s="27">
        <f>SUM(F198:Z198)</f>
        <v>296611</v>
      </c>
      <c r="D198" s="9">
        <f>C198/B198</f>
        <v>1.1524736856420159</v>
      </c>
      <c r="E198" s="9"/>
      <c r="F198" s="26">
        <v>320</v>
      </c>
      <c r="G198" s="26">
        <v>7000</v>
      </c>
      <c r="H198" s="26">
        <v>21200</v>
      </c>
      <c r="I198" s="26">
        <v>19226</v>
      </c>
      <c r="J198" s="26">
        <v>6487</v>
      </c>
      <c r="K198" s="26">
        <v>16950</v>
      </c>
      <c r="L198" s="26">
        <v>2090</v>
      </c>
      <c r="M198" s="26">
        <v>18902</v>
      </c>
      <c r="N198" s="26">
        <v>9259</v>
      </c>
      <c r="O198" s="26">
        <v>11700</v>
      </c>
      <c r="P198" s="26">
        <v>7000</v>
      </c>
      <c r="Q198" s="26">
        <v>25500</v>
      </c>
      <c r="R198" s="26">
        <v>4150</v>
      </c>
      <c r="S198" s="26">
        <v>7000</v>
      </c>
      <c r="T198" s="26">
        <v>8700</v>
      </c>
      <c r="U198" s="26">
        <v>43045</v>
      </c>
      <c r="V198" s="26">
        <v>2450</v>
      </c>
      <c r="W198" s="26">
        <v>1500</v>
      </c>
      <c r="X198" s="26">
        <v>17991</v>
      </c>
      <c r="Y198" s="26">
        <v>48041</v>
      </c>
      <c r="Z198" s="26">
        <v>18100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77210.7</v>
      </c>
      <c r="C200" s="27">
        <f>C198*0.3</f>
        <v>88983.3</v>
      </c>
      <c r="D200" s="27">
        <f t="shared" ref="D200:Z200" si="67">D198*0.3</f>
        <v>0.34574210569260477</v>
      </c>
      <c r="E200" s="27">
        <f t="shared" si="67"/>
        <v>0</v>
      </c>
      <c r="F200" s="26">
        <f t="shared" si="67"/>
        <v>96</v>
      </c>
      <c r="G200" s="26">
        <f t="shared" si="67"/>
        <v>2100</v>
      </c>
      <c r="H200" s="26">
        <f t="shared" si="67"/>
        <v>6360</v>
      </c>
      <c r="I200" s="26">
        <f t="shared" si="67"/>
        <v>5767.8</v>
      </c>
      <c r="J200" s="26">
        <f t="shared" si="67"/>
        <v>1946.1</v>
      </c>
      <c r="K200" s="26">
        <f t="shared" si="67"/>
        <v>5085</v>
      </c>
      <c r="L200" s="26">
        <f t="shared" si="67"/>
        <v>627</v>
      </c>
      <c r="M200" s="26">
        <f t="shared" si="67"/>
        <v>5670.5999999999995</v>
      </c>
      <c r="N200" s="26">
        <f t="shared" si="67"/>
        <v>2777.7</v>
      </c>
      <c r="O200" s="26">
        <f t="shared" si="67"/>
        <v>3510</v>
      </c>
      <c r="P200" s="26">
        <f t="shared" si="67"/>
        <v>2100</v>
      </c>
      <c r="Q200" s="26">
        <f t="shared" si="67"/>
        <v>7650</v>
      </c>
      <c r="R200" s="26">
        <f t="shared" si="67"/>
        <v>1245</v>
      </c>
      <c r="S200" s="26">
        <f t="shared" si="67"/>
        <v>2100</v>
      </c>
      <c r="T200" s="26">
        <f t="shared" si="67"/>
        <v>2610</v>
      </c>
      <c r="U200" s="26">
        <f t="shared" si="67"/>
        <v>12913.5</v>
      </c>
      <c r="V200" s="26">
        <f t="shared" si="67"/>
        <v>735</v>
      </c>
      <c r="W200" s="26">
        <f t="shared" si="67"/>
        <v>450</v>
      </c>
      <c r="X200" s="26">
        <f t="shared" si="67"/>
        <v>5397.3</v>
      </c>
      <c r="Y200" s="26">
        <f t="shared" si="67"/>
        <v>14412.3</v>
      </c>
      <c r="Z200" s="26">
        <f t="shared" si="67"/>
        <v>5430</v>
      </c>
    </row>
    <row r="201" spans="1:36" s="63" customFormat="1" ht="30" customHeight="1" collapsed="1" x14ac:dyDescent="0.25">
      <c r="A201" s="13" t="s">
        <v>138</v>
      </c>
      <c r="B201" s="9">
        <v>0.999</v>
      </c>
      <c r="C201" s="9">
        <f>C198/C199</f>
        <v>1.1317747523619104</v>
      </c>
      <c r="D201" s="9"/>
      <c r="E201" s="9"/>
      <c r="F201" s="30">
        <f t="shared" ref="F201:Z201" si="68">F198/F199</f>
        <v>9.682299546142209E-2</v>
      </c>
      <c r="G201" s="30">
        <f t="shared" si="68"/>
        <v>1.1144722177997135</v>
      </c>
      <c r="H201" s="30">
        <f t="shared" si="68"/>
        <v>1.1000985937418919</v>
      </c>
      <c r="I201" s="30">
        <f t="shared" si="68"/>
        <v>1.1126801319520805</v>
      </c>
      <c r="J201" s="30">
        <f t="shared" si="68"/>
        <v>0.86297725156312355</v>
      </c>
      <c r="K201" s="30">
        <f t="shared" si="68"/>
        <v>1.1076259556949617</v>
      </c>
      <c r="L201" s="30">
        <f t="shared" si="68"/>
        <v>1.9227230910763569</v>
      </c>
      <c r="M201" s="30">
        <f t="shared" si="68"/>
        <v>1.0027586206896553</v>
      </c>
      <c r="N201" s="30">
        <f t="shared" si="68"/>
        <v>0.87996578597224862</v>
      </c>
      <c r="O201" s="30">
        <f t="shared" si="68"/>
        <v>1.0616096542963434</v>
      </c>
      <c r="P201" s="30">
        <f t="shared" si="68"/>
        <v>0.92238766635920411</v>
      </c>
      <c r="Q201" s="30">
        <f t="shared" si="68"/>
        <v>1.2606288313229188</v>
      </c>
      <c r="R201" s="30">
        <f t="shared" si="68"/>
        <v>0.98809523809523814</v>
      </c>
      <c r="S201" s="30">
        <f t="shared" si="68"/>
        <v>1.308411214953271</v>
      </c>
      <c r="T201" s="30">
        <f t="shared" si="68"/>
        <v>0.89478556001234189</v>
      </c>
      <c r="U201" s="30">
        <f t="shared" si="68"/>
        <v>1.2322865076865821</v>
      </c>
      <c r="V201" s="30">
        <f t="shared" si="68"/>
        <v>0.98670962545308094</v>
      </c>
      <c r="W201" s="30">
        <f t="shared" si="68"/>
        <v>1.0141987829614605</v>
      </c>
      <c r="X201" s="30">
        <f t="shared" si="68"/>
        <v>1.4820825438668754</v>
      </c>
      <c r="Y201" s="30">
        <f t="shared" si="68"/>
        <v>1.4726113478220888</v>
      </c>
      <c r="Z201" s="30">
        <f t="shared" si="68"/>
        <v>0.86623594161282602</v>
      </c>
    </row>
    <row r="202" spans="1:36" s="63" customFormat="1" ht="30" customHeight="1" outlineLevel="1" x14ac:dyDescent="0.25">
      <c r="A202" s="55" t="s">
        <v>140</v>
      </c>
      <c r="B202" s="23">
        <v>39987</v>
      </c>
      <c r="C202" s="27">
        <f>SUM(F202:Z202)</f>
        <v>32884</v>
      </c>
      <c r="D202" s="9">
        <f>C202/B202</f>
        <v>0.82236726936254279</v>
      </c>
      <c r="E202" s="9"/>
      <c r="F202" s="26"/>
      <c r="G202" s="26">
        <v>1500</v>
      </c>
      <c r="H202" s="26"/>
      <c r="I202" s="26">
        <v>2000</v>
      </c>
      <c r="J202" s="26">
        <v>10830</v>
      </c>
      <c r="K202" s="26"/>
      <c r="L202" s="26">
        <v>2150</v>
      </c>
      <c r="M202" s="26">
        <v>3125</v>
      </c>
      <c r="N202" s="26"/>
      <c r="O202" s="26">
        <v>3300</v>
      </c>
      <c r="P202" s="26">
        <v>4332</v>
      </c>
      <c r="Q202" s="26">
        <v>3250</v>
      </c>
      <c r="R202" s="26"/>
      <c r="S202" s="26"/>
      <c r="T202" s="26">
        <v>1300</v>
      </c>
      <c r="U202" s="26"/>
      <c r="V202" s="26"/>
      <c r="W202" s="26"/>
      <c r="X202" s="26">
        <v>1097</v>
      </c>
      <c r="Y202" s="26"/>
      <c r="Z202" s="26"/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7597.53</v>
      </c>
      <c r="C204" s="27">
        <f>C202*0.19</f>
        <v>6247.96</v>
      </c>
      <c r="D204" s="27">
        <f t="shared" ref="D204:E204" si="69">D202*0.19</f>
        <v>0.15624978117888313</v>
      </c>
      <c r="E204" s="27">
        <f t="shared" si="69"/>
        <v>0</v>
      </c>
      <c r="F204" s="26"/>
      <c r="G204" s="26"/>
      <c r="H204" s="26"/>
      <c r="I204" s="26">
        <f>I202*0.19</f>
        <v>380</v>
      </c>
      <c r="J204" s="26">
        <f>J202*0.19</f>
        <v>2057.6999999999998</v>
      </c>
      <c r="K204" s="26"/>
      <c r="L204" s="26">
        <f t="shared" ref="L204:Q204" si="70">L202*0.19</f>
        <v>408.5</v>
      </c>
      <c r="M204" s="26">
        <f t="shared" si="70"/>
        <v>593.75</v>
      </c>
      <c r="N204" s="26"/>
      <c r="O204" s="26">
        <f t="shared" si="70"/>
        <v>627</v>
      </c>
      <c r="P204" s="26">
        <f t="shared" si="70"/>
        <v>823.08</v>
      </c>
      <c r="Q204" s="26">
        <f t="shared" si="70"/>
        <v>617.5</v>
      </c>
      <c r="R204" s="26"/>
      <c r="S204" s="26"/>
      <c r="T204" s="26"/>
      <c r="U204" s="26"/>
      <c r="V204" s="26"/>
      <c r="W204" s="26"/>
      <c r="X204" s="26">
        <f t="shared" ref="X204" si="71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v>0.156</v>
      </c>
      <c r="C205" s="9">
        <f>C202/C203</f>
        <v>0.10059591547055297</v>
      </c>
      <c r="D205" s="9"/>
      <c r="E205" s="9"/>
      <c r="F205" s="30"/>
      <c r="G205" s="30">
        <f t="shared" ref="G205:J205" si="72">G202/H203</f>
        <v>5.7079797556984661E-2</v>
      </c>
      <c r="H205" s="30"/>
      <c r="I205" s="30">
        <f t="shared" si="72"/>
        <v>0.11609682475184303</v>
      </c>
      <c r="J205" s="30">
        <f t="shared" si="72"/>
        <v>2.2647427854454203</v>
      </c>
      <c r="K205" s="30"/>
      <c r="L205" s="30">
        <f>L202/L203</f>
        <v>1.1865342163355408</v>
      </c>
      <c r="M205" s="30">
        <f>M202/M203</f>
        <v>0.18382352941176472</v>
      </c>
      <c r="N205" s="30"/>
      <c r="O205" s="30">
        <f t="shared" ref="O205:X205" si="73">O202/O203</f>
        <v>0.27947154471544716</v>
      </c>
      <c r="P205" s="30">
        <f t="shared" si="73"/>
        <v>0.31398130028267013</v>
      </c>
      <c r="Q205" s="30">
        <f t="shared" si="73"/>
        <v>0.16869971450817545</v>
      </c>
      <c r="R205" s="30"/>
      <c r="S205" s="30"/>
      <c r="T205" s="30"/>
      <c r="U205" s="30"/>
      <c r="V205" s="30"/>
      <c r="W205" s="30"/>
      <c r="X205" s="30">
        <f t="shared" si="73"/>
        <v>8.4345686606181761E-2</v>
      </c>
      <c r="Y205" s="30"/>
      <c r="Z205" s="30"/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226</v>
      </c>
      <c r="D206" s="9">
        <f>C206/B206</f>
        <v>0.52314814814814814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130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158.19999999999999</v>
      </c>
      <c r="D207" s="9">
        <f>C207/B207</f>
        <v>0.99496855345911939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147601.16</v>
      </c>
      <c r="D211" s="9">
        <f>C211/B211</f>
        <v>1.3048423769868633</v>
      </c>
      <c r="E211" s="9"/>
      <c r="F211" s="26">
        <f>F209+F207+F204+F200+F196</f>
        <v>1061.7</v>
      </c>
      <c r="G211" s="26">
        <f t="shared" ref="G211:Z211" si="74">G209+G207+G204+G200+G196</f>
        <v>3256.05</v>
      </c>
      <c r="H211" s="26">
        <f t="shared" si="74"/>
        <v>12480</v>
      </c>
      <c r="I211" s="26">
        <f t="shared" si="74"/>
        <v>9520.5499999999993</v>
      </c>
      <c r="J211" s="26">
        <f t="shared" si="74"/>
        <v>6888.2999999999993</v>
      </c>
      <c r="K211" s="26">
        <f t="shared" si="74"/>
        <v>8667</v>
      </c>
      <c r="L211" s="26">
        <f t="shared" si="74"/>
        <v>2906.6000000000004</v>
      </c>
      <c r="M211" s="26">
        <f t="shared" si="74"/>
        <v>10735.55</v>
      </c>
      <c r="N211" s="26">
        <f t="shared" si="74"/>
        <v>4649.25</v>
      </c>
      <c r="O211" s="26">
        <f t="shared" si="74"/>
        <v>5577</v>
      </c>
      <c r="P211" s="26">
        <f t="shared" si="74"/>
        <v>4690.68</v>
      </c>
      <c r="Q211" s="26">
        <f t="shared" si="74"/>
        <v>10686.25</v>
      </c>
      <c r="R211" s="26">
        <f t="shared" si="74"/>
        <v>4512.8999999999996</v>
      </c>
      <c r="S211" s="26">
        <f t="shared" si="74"/>
        <v>3274.5</v>
      </c>
      <c r="T211" s="26">
        <f t="shared" si="74"/>
        <v>4707.8999999999996</v>
      </c>
      <c r="U211" s="26">
        <f t="shared" si="74"/>
        <v>14980.35</v>
      </c>
      <c r="V211" s="26">
        <f t="shared" si="74"/>
        <v>1747.5</v>
      </c>
      <c r="W211" s="26">
        <f t="shared" si="74"/>
        <v>864.90000000000009</v>
      </c>
      <c r="X211" s="26">
        <f t="shared" si="74"/>
        <v>7588.880000000001</v>
      </c>
      <c r="Y211" s="26">
        <f t="shared" si="74"/>
        <v>18827.7</v>
      </c>
      <c r="Z211" s="26">
        <f t="shared" si="74"/>
        <v>9287.4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68302</v>
      </c>
      <c r="D212" s="9">
        <f>C212/B212</f>
        <v>1.0984384297454206</v>
      </c>
      <c r="E212" s="9"/>
      <c r="F212" s="26">
        <v>620</v>
      </c>
      <c r="G212" s="26">
        <v>1884</v>
      </c>
      <c r="H212" s="26">
        <v>5256</v>
      </c>
      <c r="I212" s="26">
        <v>7005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18" customHeight="1" x14ac:dyDescent="0.25">
      <c r="A213" s="55" t="s">
        <v>164</v>
      </c>
      <c r="B213" s="53">
        <v>19.7</v>
      </c>
      <c r="C213" s="53">
        <f>C211/C212*10</f>
        <v>21.61007876782525</v>
      </c>
      <c r="D213" s="9">
        <f>C213/B213</f>
        <v>1.0969583130875762</v>
      </c>
      <c r="E213" s="9"/>
      <c r="F213" s="54">
        <f>F211/F212*10</f>
        <v>17.124193548387098</v>
      </c>
      <c r="G213" s="54">
        <f t="shared" ref="G213:Z213" si="75">G211/G212*10</f>
        <v>17.282643312101911</v>
      </c>
      <c r="H213" s="54">
        <f t="shared" si="75"/>
        <v>23.74429223744292</v>
      </c>
      <c r="I213" s="54">
        <f t="shared" si="75"/>
        <v>13.591077801570306</v>
      </c>
      <c r="J213" s="54">
        <f t="shared" si="75"/>
        <v>24.435260730755584</v>
      </c>
      <c r="K213" s="54">
        <f t="shared" si="75"/>
        <v>30.209132101777627</v>
      </c>
      <c r="L213" s="54">
        <f t="shared" si="75"/>
        <v>44.579754601227002</v>
      </c>
      <c r="M213" s="54">
        <f t="shared" si="75"/>
        <v>16.8242438489265</v>
      </c>
      <c r="N213" s="54">
        <f t="shared" si="75"/>
        <v>17.677756653992397</v>
      </c>
      <c r="O213" s="54">
        <f t="shared" si="75"/>
        <v>23.611346316680777</v>
      </c>
      <c r="P213" s="54">
        <f t="shared" si="75"/>
        <v>22.660289855072463</v>
      </c>
      <c r="Q213" s="54">
        <f t="shared" si="75"/>
        <v>24.651095732410614</v>
      </c>
      <c r="R213" s="54">
        <f t="shared" si="75"/>
        <v>23.516935904116725</v>
      </c>
      <c r="S213" s="54">
        <f t="shared" si="75"/>
        <v>26.51417004048583</v>
      </c>
      <c r="T213" s="54">
        <f t="shared" si="75"/>
        <v>20.979946524064168</v>
      </c>
      <c r="U213" s="54">
        <f t="shared" si="75"/>
        <v>20.013827655310621</v>
      </c>
      <c r="V213" s="54">
        <f t="shared" si="75"/>
        <v>18.770139634801289</v>
      </c>
      <c r="W213" s="54">
        <f t="shared" si="75"/>
        <v>25.363636363636367</v>
      </c>
      <c r="X213" s="54">
        <f t="shared" si="75"/>
        <v>29.176778162245295</v>
      </c>
      <c r="Y213" s="54">
        <f t="shared" si="75"/>
        <v>24.011860732049485</v>
      </c>
      <c r="Z213" s="54">
        <f t="shared" si="75"/>
        <v>19.260472832849441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20.399999999999999" hidden="1" customHeight="1" x14ac:dyDescent="0.3">
      <c r="A224" s="129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hidden="1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customHeight="1" x14ac:dyDescent="0.25">
      <c r="A227" s="32" t="s">
        <v>150</v>
      </c>
      <c r="B227" s="27"/>
      <c r="C227" s="27">
        <f>SUM(F227:Z227)</f>
        <v>66047</v>
      </c>
      <c r="D227" s="27"/>
      <c r="E227" s="23"/>
      <c r="F227" s="39">
        <v>3042</v>
      </c>
      <c r="G227" s="39">
        <v>1153</v>
      </c>
      <c r="H227" s="39">
        <v>5210</v>
      </c>
      <c r="I227" s="39">
        <v>2933</v>
      </c>
      <c r="J227" s="39">
        <v>2243</v>
      </c>
      <c r="K227" s="39">
        <v>5970</v>
      </c>
      <c r="L227" s="39">
        <v>2766</v>
      </c>
      <c r="M227" s="39">
        <v>3674</v>
      </c>
      <c r="N227" s="39">
        <v>2785</v>
      </c>
      <c r="O227" s="39">
        <v>839</v>
      </c>
      <c r="P227" s="39">
        <v>723</v>
      </c>
      <c r="Q227" s="39">
        <v>2622</v>
      </c>
      <c r="R227" s="39">
        <v>3963</v>
      </c>
      <c r="S227" s="39">
        <v>2670</v>
      </c>
      <c r="T227" s="39">
        <v>4123</v>
      </c>
      <c r="U227" s="39">
        <v>2370</v>
      </c>
      <c r="V227" s="39">
        <v>3150</v>
      </c>
      <c r="W227" s="39">
        <v>693</v>
      </c>
      <c r="X227" s="39">
        <v>1830</v>
      </c>
      <c r="Y227" s="39">
        <v>10468</v>
      </c>
      <c r="Z227" s="39">
        <v>2820</v>
      </c>
    </row>
    <row r="228" spans="1:26" ht="21" hidden="1" customHeight="1" x14ac:dyDescent="0.3">
      <c r="A228" s="65" t="s">
        <v>152</v>
      </c>
      <c r="B228" s="72"/>
      <c r="C228" s="27">
        <f>SUM(F228:Z228)</f>
        <v>380</v>
      </c>
      <c r="D228" s="27"/>
      <c r="E228" s="27"/>
      <c r="F228" s="65">
        <v>16</v>
      </c>
      <c r="G228" s="65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>SUM(F229:Z229)</f>
        <v>208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>SUM(F230:Z230)</f>
        <v>194</v>
      </c>
      <c r="D230" s="27"/>
      <c r="E230" s="27"/>
      <c r="F230" s="65">
        <v>10</v>
      </c>
      <c r="G230" s="65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>SUM(F231:Z231)</f>
        <v>574</v>
      </c>
      <c r="D231" s="27"/>
      <c r="E231" s="27"/>
      <c r="F231" s="78">
        <v>11</v>
      </c>
      <c r="G231" s="78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/>
    <row r="233" spans="1:26" s="65" customFormat="1" ht="16.8" hidden="1" customHeight="1" x14ac:dyDescent="0.3">
      <c r="A233" s="65" t="s">
        <v>160</v>
      </c>
      <c r="B233" s="72"/>
      <c r="C233" s="65">
        <f>SUM(F233:Z233)</f>
        <v>40</v>
      </c>
      <c r="F233" s="65">
        <v>3</v>
      </c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/>
    <row r="235" spans="1:26" ht="21.6" hidden="1" customHeight="1" x14ac:dyDescent="0.3">
      <c r="A235" s="65" t="s">
        <v>163</v>
      </c>
      <c r="B235" s="27">
        <v>45</v>
      </c>
      <c r="C235" s="27">
        <f>SUM(F235:Z235)</f>
        <v>58</v>
      </c>
      <c r="D235" s="27"/>
      <c r="E235" s="27"/>
      <c r="F235" s="78">
        <v>5</v>
      </c>
      <c r="G235" s="78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/>
    <row r="237" spans="1:26" ht="16.8" hidden="1" customHeight="1" x14ac:dyDescent="0.3"/>
    <row r="238" spans="1:26" ht="13.8" hidden="1" customHeight="1" x14ac:dyDescent="0.3"/>
    <row r="239" spans="1:26" ht="16.8" hidden="1" customHeight="1" x14ac:dyDescent="0.3"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/>
    <row r="241" spans="1:26" ht="21.6" hidden="1" x14ac:dyDescent="0.3">
      <c r="A241" s="13" t="s">
        <v>189</v>
      </c>
      <c r="B241" s="72"/>
      <c r="C241" s="81">
        <f>SUM(F241:Z241)</f>
        <v>49</v>
      </c>
      <c r="D241" s="72"/>
      <c r="E241" s="72"/>
      <c r="F241" s="65">
        <v>1</v>
      </c>
      <c r="G241" s="65">
        <v>2</v>
      </c>
      <c r="H241" s="65"/>
      <c r="I241" s="65">
        <v>2</v>
      </c>
      <c r="J241" s="65"/>
      <c r="K241" s="65">
        <v>3</v>
      </c>
      <c r="L241" s="65">
        <v>1</v>
      </c>
      <c r="M241" s="65">
        <v>1</v>
      </c>
      <c r="N241" s="65">
        <v>8</v>
      </c>
      <c r="O241" s="65">
        <v>6</v>
      </c>
      <c r="P241" s="65">
        <v>1</v>
      </c>
      <c r="Q241" s="65">
        <v>0</v>
      </c>
      <c r="R241" s="65">
        <v>1</v>
      </c>
      <c r="S241" s="65">
        <v>4</v>
      </c>
      <c r="T241" s="65">
        <v>3</v>
      </c>
      <c r="U241" s="65">
        <v>2</v>
      </c>
      <c r="V241" s="65">
        <v>1</v>
      </c>
      <c r="W241" s="65">
        <v>1</v>
      </c>
      <c r="X241" s="65">
        <v>7</v>
      </c>
      <c r="Y241" s="65"/>
      <c r="Z241" s="65">
        <v>5</v>
      </c>
    </row>
    <row r="244" spans="1:26" x14ac:dyDescent="0.3">
      <c r="B244" s="2" t="s">
        <v>1</v>
      </c>
    </row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2020-08-11T12:56:52Z</cp:lastPrinted>
  <dcterms:created xsi:type="dcterms:W3CDTF">2017-06-08T05:54:08Z</dcterms:created>
  <dcterms:modified xsi:type="dcterms:W3CDTF">2020-08-11T13:04:04Z</dcterms:modified>
</cp:coreProperties>
</file>