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8 август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оперативка!$A$1:$AB$220</definedName>
  </definedNames>
  <calcPr calcId="152511"/>
</workbook>
</file>

<file path=xl/calcChain.xml><?xml version="1.0" encoding="utf-8"?>
<calcChain xmlns="http://schemas.openxmlformats.org/spreadsheetml/2006/main">
  <c r="O149" i="1" l="1"/>
  <c r="G149" i="1" l="1"/>
  <c r="G123" i="1" l="1"/>
  <c r="Z123" i="1"/>
  <c r="X123" i="1"/>
  <c r="S123" i="1"/>
  <c r="T123" i="1"/>
  <c r="O123" i="1"/>
  <c r="P123" i="1"/>
  <c r="G128" i="1" l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F128" i="1"/>
  <c r="H140" i="1" l="1"/>
  <c r="N122" i="1" l="1"/>
  <c r="K149" i="1" l="1"/>
  <c r="J164" i="1" l="1"/>
  <c r="Q123" i="1" l="1"/>
  <c r="M140" i="1"/>
  <c r="B183" i="1"/>
  <c r="D181" i="1"/>
  <c r="C181" i="1"/>
  <c r="B164" i="1" l="1"/>
  <c r="S140" i="1" l="1"/>
  <c r="W101" i="1" l="1"/>
  <c r="K101" i="1" l="1"/>
  <c r="X120" i="1" l="1"/>
  <c r="I122" i="1" l="1"/>
  <c r="F140" i="1" l="1"/>
  <c r="F149" i="1"/>
  <c r="Q149" i="1" l="1"/>
  <c r="D119" i="1" l="1"/>
  <c r="P101" i="1" l="1"/>
  <c r="B179" i="1" l="1"/>
  <c r="D141" i="1"/>
  <c r="D142" i="1"/>
  <c r="D143" i="1"/>
  <c r="B101" i="1" l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F179" i="1"/>
  <c r="C177" i="1"/>
  <c r="D177" i="1" s="1"/>
  <c r="Q140" i="1" l="1"/>
  <c r="B140" i="1" l="1"/>
  <c r="O189" i="1" l="1"/>
  <c r="W123" i="1" l="1"/>
  <c r="U123" i="1"/>
  <c r="M122" i="1"/>
  <c r="I123" i="1"/>
  <c r="R121" i="1"/>
  <c r="O121" i="1"/>
  <c r="O120" i="1"/>
  <c r="V101" i="1"/>
  <c r="L140" i="1"/>
  <c r="L101" i="1"/>
  <c r="T122" i="1"/>
  <c r="G120" i="1"/>
  <c r="G121" i="1"/>
  <c r="Q121" i="1" l="1"/>
  <c r="Q120" i="1"/>
  <c r="J149" i="1" l="1"/>
  <c r="E101" i="1" l="1"/>
  <c r="U121" i="1" l="1"/>
  <c r="U120" i="1"/>
  <c r="V121" i="1"/>
  <c r="K123" i="1" l="1"/>
  <c r="H123" i="1"/>
  <c r="X121" i="1"/>
  <c r="M123" i="1"/>
  <c r="M121" i="1"/>
  <c r="L121" i="1" l="1"/>
  <c r="W121" i="1"/>
  <c r="W120" i="1"/>
  <c r="N121" i="1" l="1"/>
  <c r="N120" i="1"/>
  <c r="E121" i="1" l="1"/>
  <c r="F121" i="1"/>
  <c r="H121" i="1"/>
  <c r="I121" i="1"/>
  <c r="J121" i="1"/>
  <c r="K121" i="1"/>
  <c r="P121" i="1"/>
  <c r="E120" i="1"/>
  <c r="H120" i="1"/>
  <c r="I120" i="1"/>
  <c r="J120" i="1"/>
  <c r="K120" i="1"/>
  <c r="L120" i="1"/>
  <c r="M120" i="1"/>
  <c r="P120" i="1"/>
  <c r="C138" i="1" l="1"/>
  <c r="T121" i="1" l="1"/>
  <c r="O205" i="1" l="1"/>
  <c r="P205" i="1"/>
  <c r="Q205" i="1"/>
  <c r="X205" i="1"/>
  <c r="M205" i="1"/>
  <c r="L205" i="1"/>
  <c r="R120" i="1"/>
  <c r="E123" i="1" l="1"/>
  <c r="L123" i="1"/>
  <c r="R123" i="1"/>
  <c r="V123" i="1"/>
  <c r="V124" i="1"/>
  <c r="B122" i="1" l="1"/>
  <c r="S121" i="1" l="1"/>
  <c r="S120" i="1"/>
  <c r="T120" i="1"/>
  <c r="V120" i="1"/>
  <c r="Z121" i="1" l="1"/>
  <c r="Z122" i="1"/>
  <c r="Z120" i="1"/>
  <c r="C137" i="1" l="1"/>
  <c r="C134" i="1"/>
  <c r="C140" i="1" s="1"/>
  <c r="E122" i="1" l="1"/>
  <c r="L122" i="1"/>
  <c r="Y122" i="1"/>
  <c r="N149" i="1" l="1"/>
  <c r="E164" i="1" l="1"/>
  <c r="B123" i="1" l="1"/>
  <c r="B120" i="1"/>
  <c r="B121" i="1"/>
  <c r="Y120" i="1" l="1"/>
  <c r="O204" i="1" l="1"/>
  <c r="C146" i="1" l="1"/>
  <c r="C147" i="1"/>
  <c r="C144" i="1"/>
  <c r="C145" i="1" s="1"/>
  <c r="C149" i="1" l="1"/>
  <c r="C93" i="1"/>
  <c r="C94" i="1"/>
  <c r="C95" i="1"/>
  <c r="C96" i="1"/>
  <c r="C97" i="1"/>
  <c r="C98" i="1"/>
  <c r="C99" i="1"/>
  <c r="D99" i="1" s="1"/>
  <c r="C100" i="1"/>
  <c r="C103" i="1"/>
  <c r="C104" i="1"/>
  <c r="C105" i="1"/>
  <c r="C106" i="1"/>
  <c r="C107" i="1"/>
  <c r="C109" i="1"/>
  <c r="C110" i="1"/>
  <c r="C111" i="1"/>
  <c r="C112" i="1"/>
  <c r="C113" i="1"/>
  <c r="C114" i="1"/>
  <c r="C116" i="1"/>
  <c r="C117" i="1"/>
  <c r="C118" i="1"/>
  <c r="D118" i="1" s="1"/>
  <c r="C119" i="1"/>
  <c r="C125" i="1"/>
  <c r="C126" i="1"/>
  <c r="C128" i="1"/>
  <c r="C129" i="1"/>
  <c r="C130" i="1"/>
  <c r="D130" i="1" s="1"/>
  <c r="C131" i="1"/>
  <c r="D131" i="1" s="1"/>
  <c r="C132" i="1"/>
  <c r="D132" i="1" s="1"/>
  <c r="C133" i="1"/>
  <c r="D133" i="1" s="1"/>
  <c r="C150" i="1"/>
  <c r="C151" i="1"/>
  <c r="C153" i="1"/>
  <c r="C154" i="1"/>
  <c r="C156" i="1"/>
  <c r="C157" i="1"/>
  <c r="C159" i="1"/>
  <c r="C160" i="1"/>
  <c r="C162" i="1"/>
  <c r="C163" i="1"/>
  <c r="C165" i="1"/>
  <c r="C166" i="1"/>
  <c r="C168" i="1"/>
  <c r="C169" i="1"/>
  <c r="C171" i="1"/>
  <c r="C172" i="1"/>
  <c r="C174" i="1"/>
  <c r="C175" i="1"/>
  <c r="C176" i="1"/>
  <c r="C101" i="1" l="1"/>
  <c r="D101" i="1" s="1"/>
  <c r="C164" i="1"/>
  <c r="C122" i="1"/>
  <c r="D122" i="1" s="1"/>
  <c r="C123" i="1"/>
  <c r="D123" i="1" s="1"/>
  <c r="C121" i="1"/>
  <c r="D121" i="1" s="1"/>
  <c r="C120" i="1"/>
  <c r="D120" i="1" s="1"/>
  <c r="X204" i="1"/>
  <c r="L204" i="1"/>
  <c r="M204" i="1"/>
  <c r="P204" i="1"/>
  <c r="Q204" i="1"/>
  <c r="I204" i="1"/>
  <c r="R200" i="1" l="1"/>
  <c r="C178" i="1" l="1"/>
  <c r="C179" i="1" s="1"/>
  <c r="D179" i="1" s="1"/>
  <c r="B189" i="1" l="1"/>
  <c r="C188" i="1" l="1"/>
  <c r="J204" i="1" l="1"/>
  <c r="E204" i="1"/>
  <c r="H200" i="1"/>
  <c r="I200" i="1"/>
  <c r="J200" i="1"/>
  <c r="K200" i="1"/>
  <c r="L200" i="1"/>
  <c r="M200" i="1"/>
  <c r="N200" i="1"/>
  <c r="O200" i="1"/>
  <c r="P200" i="1"/>
  <c r="Q200" i="1"/>
  <c r="S200" i="1"/>
  <c r="T200" i="1"/>
  <c r="U200" i="1"/>
  <c r="V200" i="1"/>
  <c r="W200" i="1"/>
  <c r="X200" i="1"/>
  <c r="Y200" i="1"/>
  <c r="Z200" i="1"/>
  <c r="E200" i="1"/>
  <c r="F200" i="1"/>
  <c r="G200" i="1"/>
  <c r="E196" i="1" l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B60" i="1" l="1"/>
  <c r="V60" i="1" l="1"/>
  <c r="H60" i="1" l="1"/>
  <c r="I60" i="1"/>
  <c r="J60" i="1"/>
  <c r="K60" i="1"/>
  <c r="L60" i="1"/>
  <c r="M60" i="1"/>
  <c r="O60" i="1"/>
  <c r="P60" i="1"/>
  <c r="Q60" i="1"/>
  <c r="R60" i="1"/>
  <c r="T60" i="1"/>
  <c r="U60" i="1"/>
  <c r="W60" i="1"/>
  <c r="X60" i="1"/>
  <c r="Y60" i="1"/>
  <c r="Z60" i="1"/>
  <c r="F60" i="1"/>
  <c r="C42" i="1" l="1"/>
  <c r="D15" i="1" l="1"/>
  <c r="D79" i="1"/>
  <c r="D81" i="1"/>
  <c r="D89" i="1"/>
  <c r="D90" i="1"/>
  <c r="D93" i="1"/>
  <c r="D100" i="1"/>
  <c r="D113" i="1"/>
  <c r="D137" i="1"/>
  <c r="D146" i="1"/>
  <c r="D175" i="1"/>
  <c r="D176" i="1"/>
  <c r="C85" i="1" l="1"/>
  <c r="C86" i="1"/>
  <c r="D86" i="1" s="1"/>
  <c r="G83" i="1" l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F83" i="1"/>
  <c r="C84" i="1" l="1"/>
  <c r="U44" i="1" l="1"/>
  <c r="C47" i="1" l="1"/>
  <c r="C66" i="1" l="1"/>
  <c r="D66" i="1" s="1"/>
  <c r="C67" i="1"/>
  <c r="X44" i="1" l="1"/>
  <c r="Y34" i="1" l="1"/>
  <c r="C70" i="1" l="1"/>
  <c r="C71" i="1"/>
  <c r="C72" i="1"/>
  <c r="C73" i="1"/>
  <c r="D73" i="1" s="1"/>
  <c r="C74" i="1"/>
  <c r="B36" i="1" l="1"/>
  <c r="B34" i="1"/>
  <c r="B26" i="1" l="1"/>
  <c r="G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F11" i="1"/>
  <c r="T36" i="1" l="1"/>
  <c r="T34" i="1"/>
  <c r="C27" i="1" l="1"/>
  <c r="C88" i="1" l="1"/>
  <c r="D88" i="1" s="1"/>
  <c r="C91" i="1"/>
  <c r="D91" i="1" s="1"/>
  <c r="F101" i="1"/>
  <c r="G101" i="1"/>
  <c r="H101" i="1"/>
  <c r="I101" i="1"/>
  <c r="J101" i="1"/>
  <c r="M101" i="1"/>
  <c r="N101" i="1"/>
  <c r="O101" i="1"/>
  <c r="Q101" i="1"/>
  <c r="R101" i="1"/>
  <c r="S101" i="1"/>
  <c r="T101" i="1"/>
  <c r="U101" i="1"/>
  <c r="X101" i="1"/>
  <c r="Y101" i="1"/>
  <c r="Z101" i="1"/>
  <c r="B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D103" i="1"/>
  <c r="D104" i="1"/>
  <c r="D105" i="1"/>
  <c r="D106" i="1"/>
  <c r="B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D109" i="1"/>
  <c r="D110" i="1"/>
  <c r="D111" i="1"/>
  <c r="D112" i="1"/>
  <c r="D114" i="1"/>
  <c r="B115" i="1"/>
  <c r="F115" i="1"/>
  <c r="C115" i="1" s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D116" i="1"/>
  <c r="D117" i="1"/>
  <c r="Y121" i="1"/>
  <c r="Y123" i="1"/>
  <c r="B124" i="1"/>
  <c r="F124" i="1"/>
  <c r="C124" i="1" s="1"/>
  <c r="J124" i="1"/>
  <c r="R124" i="1"/>
  <c r="S124" i="1"/>
  <c r="X124" i="1"/>
  <c r="I127" i="1"/>
  <c r="C127" i="1" s="1"/>
  <c r="N127" i="1"/>
  <c r="Q127" i="1"/>
  <c r="S127" i="1"/>
  <c r="U127" i="1"/>
  <c r="Y127" i="1"/>
  <c r="D129" i="1"/>
  <c r="B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B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D138" i="1"/>
  <c r="B139" i="1"/>
  <c r="F139" i="1"/>
  <c r="C139" i="1" s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Y140" i="1"/>
  <c r="D144" i="1"/>
  <c r="B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S145" i="1"/>
  <c r="T145" i="1"/>
  <c r="U145" i="1"/>
  <c r="V145" i="1"/>
  <c r="W145" i="1"/>
  <c r="X145" i="1"/>
  <c r="Y145" i="1"/>
  <c r="Z145" i="1"/>
  <c r="D147" i="1"/>
  <c r="B148" i="1"/>
  <c r="F148" i="1"/>
  <c r="G148" i="1"/>
  <c r="H148" i="1"/>
  <c r="I148" i="1"/>
  <c r="J148" i="1"/>
  <c r="K148" i="1"/>
  <c r="L148" i="1"/>
  <c r="M148" i="1"/>
  <c r="N148" i="1"/>
  <c r="P148" i="1"/>
  <c r="Q148" i="1"/>
  <c r="S148" i="1"/>
  <c r="T148" i="1"/>
  <c r="U148" i="1"/>
  <c r="V148" i="1"/>
  <c r="X148" i="1"/>
  <c r="Y148" i="1"/>
  <c r="Z148" i="1"/>
  <c r="B149" i="1"/>
  <c r="L149" i="1"/>
  <c r="D150" i="1"/>
  <c r="D151" i="1"/>
  <c r="B152" i="1"/>
  <c r="H152" i="1"/>
  <c r="M152" i="1"/>
  <c r="Z152" i="1"/>
  <c r="D153" i="1"/>
  <c r="D154" i="1"/>
  <c r="B155" i="1"/>
  <c r="I155" i="1"/>
  <c r="C155" i="1" s="1"/>
  <c r="O155" i="1"/>
  <c r="S155" i="1"/>
  <c r="T155" i="1"/>
  <c r="X155" i="1"/>
  <c r="D156" i="1"/>
  <c r="D157" i="1"/>
  <c r="B158" i="1"/>
  <c r="N158" i="1"/>
  <c r="C158" i="1" s="1"/>
  <c r="U158" i="1"/>
  <c r="V158" i="1"/>
  <c r="D159" i="1"/>
  <c r="D160" i="1"/>
  <c r="B161" i="1"/>
  <c r="F161" i="1"/>
  <c r="C161" i="1" s="1"/>
  <c r="I161" i="1"/>
  <c r="J161" i="1"/>
  <c r="K161" i="1"/>
  <c r="L161" i="1"/>
  <c r="M161" i="1"/>
  <c r="N161" i="1"/>
  <c r="Q161" i="1"/>
  <c r="R161" i="1"/>
  <c r="T161" i="1"/>
  <c r="U161" i="1"/>
  <c r="V161" i="1"/>
  <c r="W161" i="1"/>
  <c r="X161" i="1"/>
  <c r="Y161" i="1"/>
  <c r="K164" i="1"/>
  <c r="D165" i="1"/>
  <c r="D166" i="1"/>
  <c r="B167" i="1"/>
  <c r="R167" i="1"/>
  <c r="U167" i="1"/>
  <c r="D168" i="1"/>
  <c r="D169" i="1"/>
  <c r="B170" i="1"/>
  <c r="H170" i="1"/>
  <c r="C170" i="1" s="1"/>
  <c r="M170" i="1"/>
  <c r="V170" i="1"/>
  <c r="B173" i="1"/>
  <c r="H173" i="1"/>
  <c r="C173" i="1" s="1"/>
  <c r="K173" i="1"/>
  <c r="L173" i="1"/>
  <c r="M173" i="1"/>
  <c r="S173" i="1"/>
  <c r="V173" i="1"/>
  <c r="Y173" i="1"/>
  <c r="D174" i="1"/>
  <c r="C180" i="1"/>
  <c r="D180" i="1" s="1"/>
  <c r="C182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C184" i="1"/>
  <c r="D184" i="1" s="1"/>
  <c r="C185" i="1"/>
  <c r="D185" i="1" s="1"/>
  <c r="C186" i="1"/>
  <c r="D186" i="1" s="1"/>
  <c r="C187" i="1"/>
  <c r="D187" i="1" s="1"/>
  <c r="D188" i="1"/>
  <c r="F189" i="1"/>
  <c r="G189" i="1"/>
  <c r="H189" i="1"/>
  <c r="I189" i="1"/>
  <c r="J189" i="1"/>
  <c r="K189" i="1"/>
  <c r="L189" i="1"/>
  <c r="M189" i="1"/>
  <c r="N189" i="1"/>
  <c r="P189" i="1"/>
  <c r="Q189" i="1"/>
  <c r="R189" i="1"/>
  <c r="S189" i="1"/>
  <c r="T189" i="1"/>
  <c r="U189" i="1"/>
  <c r="V189" i="1"/>
  <c r="W189" i="1"/>
  <c r="X189" i="1"/>
  <c r="Y189" i="1"/>
  <c r="Z189" i="1"/>
  <c r="C190" i="1"/>
  <c r="D190" i="1" s="1"/>
  <c r="C191" i="1"/>
  <c r="D191" i="1" s="1"/>
  <c r="C194" i="1"/>
  <c r="D194" i="1" s="1"/>
  <c r="D196" i="1" s="1"/>
  <c r="C195" i="1"/>
  <c r="D195" i="1" s="1"/>
  <c r="B196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C198" i="1"/>
  <c r="D198" i="1" s="1"/>
  <c r="D200" i="1" s="1"/>
  <c r="C199" i="1"/>
  <c r="D199" i="1" s="1"/>
  <c r="B200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C202" i="1"/>
  <c r="D202" i="1" s="1"/>
  <c r="D204" i="1" s="1"/>
  <c r="C203" i="1"/>
  <c r="D203" i="1" s="1"/>
  <c r="B204" i="1"/>
  <c r="G205" i="1"/>
  <c r="I205" i="1"/>
  <c r="J205" i="1"/>
  <c r="C206" i="1"/>
  <c r="C208" i="1"/>
  <c r="D208" i="1" s="1"/>
  <c r="B209" i="1"/>
  <c r="C210" i="1"/>
  <c r="F211" i="1"/>
  <c r="F213" i="1" s="1"/>
  <c r="G211" i="1"/>
  <c r="G213" i="1" s="1"/>
  <c r="H211" i="1"/>
  <c r="H213" i="1" s="1"/>
  <c r="I211" i="1"/>
  <c r="I213" i="1" s="1"/>
  <c r="J211" i="1"/>
  <c r="J213" i="1" s="1"/>
  <c r="K211" i="1"/>
  <c r="K213" i="1" s="1"/>
  <c r="L211" i="1"/>
  <c r="L213" i="1" s="1"/>
  <c r="M211" i="1"/>
  <c r="M213" i="1" s="1"/>
  <c r="N211" i="1"/>
  <c r="N213" i="1" s="1"/>
  <c r="O211" i="1"/>
  <c r="O213" i="1" s="1"/>
  <c r="P211" i="1"/>
  <c r="P213" i="1" s="1"/>
  <c r="Q211" i="1"/>
  <c r="Q213" i="1" s="1"/>
  <c r="R211" i="1"/>
  <c r="R213" i="1" s="1"/>
  <c r="S211" i="1"/>
  <c r="S213" i="1" s="1"/>
  <c r="T211" i="1"/>
  <c r="T213" i="1" s="1"/>
  <c r="U211" i="1"/>
  <c r="U213" i="1" s="1"/>
  <c r="V211" i="1"/>
  <c r="V213" i="1" s="1"/>
  <c r="W211" i="1"/>
  <c r="W213" i="1" s="1"/>
  <c r="X211" i="1"/>
  <c r="X213" i="1" s="1"/>
  <c r="Y211" i="1"/>
  <c r="Y213" i="1" s="1"/>
  <c r="Z211" i="1"/>
  <c r="Z213" i="1" s="1"/>
  <c r="C212" i="1"/>
  <c r="D212" i="1" s="1"/>
  <c r="C215" i="1"/>
  <c r="C216" i="1"/>
  <c r="C217" i="1"/>
  <c r="C218" i="1"/>
  <c r="C219" i="1"/>
  <c r="C135" i="1" l="1"/>
  <c r="C108" i="1"/>
  <c r="C136" i="1"/>
  <c r="C152" i="1"/>
  <c r="D152" i="1" s="1"/>
  <c r="C167" i="1"/>
  <c r="D167" i="1" s="1"/>
  <c r="C102" i="1"/>
  <c r="C183" i="1"/>
  <c r="D182" i="1"/>
  <c r="D134" i="1"/>
  <c r="C207" i="1"/>
  <c r="D207" i="1" s="1"/>
  <c r="D206" i="1"/>
  <c r="D178" i="1"/>
  <c r="D107" i="1"/>
  <c r="D158" i="1"/>
  <c r="C196" i="1"/>
  <c r="C192" i="1"/>
  <c r="D192" i="1" s="1"/>
  <c r="C200" i="1"/>
  <c r="D140" i="1"/>
  <c r="C209" i="1"/>
  <c r="D209" i="1" s="1"/>
  <c r="D161" i="1"/>
  <c r="D173" i="1"/>
  <c r="D155" i="1"/>
  <c r="C205" i="1"/>
  <c r="C204" i="1"/>
  <c r="C201" i="1"/>
  <c r="C197" i="1"/>
  <c r="D170" i="1"/>
  <c r="C83" i="1"/>
  <c r="D149" i="1"/>
  <c r="C189" i="1"/>
  <c r="D189" i="1" s="1"/>
  <c r="D124" i="1"/>
  <c r="C60" i="1"/>
  <c r="D60" i="1" s="1"/>
  <c r="C61" i="1"/>
  <c r="C211" i="1" l="1"/>
  <c r="D211" i="1" s="1"/>
  <c r="C16" i="1"/>
  <c r="C17" i="1" l="1"/>
  <c r="D16" i="1"/>
  <c r="C213" i="1"/>
  <c r="D213" i="1" s="1"/>
  <c r="M26" i="1"/>
  <c r="N26" i="1"/>
  <c r="C59" i="1" l="1"/>
  <c r="N13" i="1" l="1"/>
  <c r="O13" i="1"/>
  <c r="P13" i="1"/>
  <c r="Q13" i="1"/>
  <c r="R13" i="1"/>
  <c r="S13" i="1"/>
  <c r="T13" i="1"/>
  <c r="U13" i="1"/>
  <c r="V13" i="1"/>
  <c r="W13" i="1"/>
  <c r="X13" i="1"/>
  <c r="Y13" i="1"/>
  <c r="Z13" i="1"/>
  <c r="F13" i="1"/>
  <c r="G13" i="1"/>
  <c r="H13" i="1"/>
  <c r="I13" i="1"/>
  <c r="J13" i="1"/>
  <c r="K13" i="1"/>
  <c r="L13" i="1"/>
  <c r="M13" i="1"/>
  <c r="C50" i="1" l="1"/>
  <c r="C51" i="1"/>
  <c r="C52" i="1"/>
  <c r="C53" i="1"/>
  <c r="C54" i="1"/>
  <c r="C56" i="1"/>
  <c r="C57" i="1"/>
  <c r="C58" i="1"/>
  <c r="C55" i="1" l="1"/>
  <c r="B13" i="1"/>
  <c r="B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G39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F39" i="1"/>
  <c r="C25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F24" i="1"/>
  <c r="B24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F22" i="1"/>
  <c r="B22" i="1"/>
  <c r="C241" i="1" l="1"/>
  <c r="C235" i="1" l="1"/>
  <c r="F44" i="1" l="1"/>
  <c r="C233" i="1" l="1"/>
  <c r="C231" i="1"/>
  <c r="C230" i="1"/>
  <c r="C229" i="1"/>
  <c r="C228" i="1"/>
  <c r="C227" i="1"/>
  <c r="C80" i="1"/>
  <c r="D80" i="1" s="1"/>
  <c r="C78" i="1"/>
  <c r="C77" i="1"/>
  <c r="D77" i="1" s="1"/>
  <c r="C76" i="1"/>
  <c r="D76" i="1" s="1"/>
  <c r="C75" i="1"/>
  <c r="D75" i="1" s="1"/>
  <c r="C69" i="1"/>
  <c r="C68" i="1"/>
  <c r="C65" i="1"/>
  <c r="C64" i="1"/>
  <c r="C63" i="1"/>
  <c r="D63" i="1" s="1"/>
  <c r="C62" i="1"/>
  <c r="D62" i="1" s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C49" i="1"/>
  <c r="C48" i="1"/>
  <c r="C46" i="1"/>
  <c r="C45" i="1"/>
  <c r="Z44" i="1"/>
  <c r="Y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B44" i="1"/>
  <c r="C43" i="1"/>
  <c r="C41" i="1"/>
  <c r="C40" i="1"/>
  <c r="C38" i="1"/>
  <c r="C37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C35" i="1"/>
  <c r="Z34" i="1"/>
  <c r="X34" i="1"/>
  <c r="W34" i="1"/>
  <c r="V34" i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3" i="1"/>
  <c r="F32" i="1"/>
  <c r="C31" i="1"/>
  <c r="D31" i="1" s="1"/>
  <c r="C30" i="1"/>
  <c r="D30" i="1" s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B29" i="1"/>
  <c r="C28" i="1"/>
  <c r="Z26" i="1"/>
  <c r="Y26" i="1"/>
  <c r="X26" i="1"/>
  <c r="W26" i="1"/>
  <c r="V26" i="1"/>
  <c r="U26" i="1"/>
  <c r="T26" i="1"/>
  <c r="S26" i="1"/>
  <c r="R26" i="1"/>
  <c r="Q26" i="1"/>
  <c r="P26" i="1"/>
  <c r="O26" i="1"/>
  <c r="L26" i="1"/>
  <c r="K26" i="1"/>
  <c r="J26" i="1"/>
  <c r="I26" i="1"/>
  <c r="H26" i="1"/>
  <c r="G26" i="1"/>
  <c r="F26" i="1"/>
  <c r="C23" i="1"/>
  <c r="D23" i="1" s="1"/>
  <c r="C21" i="1"/>
  <c r="D21" i="1" s="1"/>
  <c r="C20" i="1"/>
  <c r="D20" i="1" s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B17" i="1"/>
  <c r="C14" i="1"/>
  <c r="C12" i="1"/>
  <c r="C10" i="1"/>
  <c r="D10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B9" i="1"/>
  <c r="C8" i="1"/>
  <c r="D8" i="1" s="1"/>
  <c r="C7" i="1"/>
  <c r="C22" i="1" l="1"/>
  <c r="C24" i="1"/>
  <c r="C32" i="1"/>
  <c r="D32" i="1" s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<sst xmlns="http://schemas.openxmlformats.org/spreadsheetml/2006/main" count="256" uniqueCount="207">
  <si>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</si>
  <si>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</si>
  <si>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</si>
  <si>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</si>
  <si>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</si>
  <si>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</si>
  <si>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</si>
  <si>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</si>
  <si>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</si>
  <si>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</si>
  <si>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</si>
  <si>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</si>
  <si>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</si>
  <si>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</si>
  <si>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</si>
  <si>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</si>
  <si>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</si>
  <si>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</si>
  <si>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</si>
  <si>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</si>
  <si>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</si>
  <si>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</si>
  <si>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</si>
  <si>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</si>
  <si>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</si>
  <si>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</si>
  <si>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</si>
  <si>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</si>
  <si>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</si>
  <si>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</si>
  <si>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</si>
  <si>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</si>
  <si>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</si>
  <si>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</si>
  <si>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</si>
  <si>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</si>
  <si>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</si>
  <si>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</si>
  <si>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</si>
  <si>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</si>
  <si>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</si>
  <si>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</si>
  <si>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</si>
  <si>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</si>
  <si>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</si>
  <si>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</si>
  <si>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</si>
  <si>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</si>
  <si>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</si>
  <si>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</si>
  <si>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</si>
  <si>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</si>
  <si>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</si>
  <si>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</si>
  <si>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</si>
  <si>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</si>
  <si>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</si>
  <si>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</si>
  <si>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</si>
  <si>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</si>
  <si>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</si>
  <si>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</si>
  <si>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</si>
  <si>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</si>
  <si>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</si>
  <si>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</si>
  <si>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</si>
  <si>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</si>
  <si>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</si>
  <si>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</si>
  <si>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</si>
  <si>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</si>
  <si>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</si>
  <si>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</si>
  <si>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</si>
  <si>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</si>
  <si>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</si>
  <si>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</si>
  <si>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</si>
  <si>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</si>
  <si>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</si>
  <si>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</si>
  <si>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</si>
  <si>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</si>
  <si>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</si>
  <si>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</si>
  <si>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</si>
  <si>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</si>
  <si>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</si>
  <si>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</si>
  <si>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</si>
  <si>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</si>
  <si>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</si>
  <si>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</si>
  <si>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</si>
  <si>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</si>
  <si>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</si>
  <si>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</si>
  <si>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</si>
  <si>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</si>
  <si>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</si>
  <si>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</si>
  <si>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</si>
  <si>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</si>
  <si>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</si>
  <si>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</si>
  <si>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</si>
  <si>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</si>
  <si>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</si>
  <si>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</si>
  <si>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</si>
  <si>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</si>
  <si>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</si>
  <si>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</si>
  <si>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</si>
  <si>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</si>
  <si>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</si>
  <si>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</si>
  <si>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</si>
  <si>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</si>
  <si>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</si>
  <si>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</si>
  <si>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</si>
  <si>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</si>
  <si>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</si>
  <si>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</si>
  <si>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</si>
  <si>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</si>
  <si>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</si>
  <si>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</si>
  <si>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</si>
  <si>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</si>
  <si>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</si>
  <si>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</si>
  <si>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</si>
  <si>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</si>
  <si>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</si>
  <si>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</si>
  <si>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</si>
  <si>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</si>
  <si>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</si>
  <si>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</si>
  <si>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</si>
  <si>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</si>
  <si>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</si>
  <si>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</si>
  <si>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</si>
  <si>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</si>
  <si>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</si>
  <si>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</si>
  <si>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</si>
  <si>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</si>
  <si>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</si>
  <si>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</si>
  <si>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</si>
  <si>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</si>
  <si>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</si>
  <si>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</si>
  <si>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</si>
  <si>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</si>
  <si>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</si>
  <si>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</si>
  <si>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</si>
  <si>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</si>
  <si>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</si>
  <si>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</si>
  <si>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</si>
  <si>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</si>
  <si>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</si>
  <si>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</si>
  <si>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</si>
  <si>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</si>
  <si>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</si>
  <si>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</si>
  <si>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</si>
  <si>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</si>
  <si>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</si>
  <si>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</si>
  <si>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</si>
  <si>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</si>
  <si>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</si>
  <si>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</si>
  <si>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</si>
  <si>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</si>
  <si>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</si>
  <si>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</si>
  <si>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</si>
  <si>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</si>
  <si>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</si>
  <si>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</si>
  <si>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</si>
  <si>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</si>
  <si>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</si>
  <si>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</si>
  <si>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</si>
  <si>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</si>
  <si>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</si>
  <si>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</si>
  <si>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</si>
  <si>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</si>
  <si>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</si>
  <si>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Площадь застрахованных посевов, га</t>
  </si>
  <si>
    <t>Количество хозяйств застраховавших посевы</t>
  </si>
  <si>
    <t>4-сх    2019 г.</t>
  </si>
  <si>
    <t>Посеяно технических культур - всего,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</si>
  <si>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(данные 4-сх)</t>
    </r>
  </si>
  <si>
    <t>Информация о сельскохозяйственных работах по состоянию на 20 августа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</si>
</sst>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"/>
    <numFmt numFmtId="166" formatCode="0.0"/>
    <numFmt numFmtId="167" formatCode="_-* #,##0\ _₽_-;\-* #,##0\ _₽_-;_-* &quot;-&quot;??\ _₽_-;_-@_-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7" fontId="10" fillId="0" borderId="2" xfId="5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J244"/>
  <sheetViews>
    <sheetView tabSelected="1" view="pageBreakPreview" topLeftCell="A2" zoomScale="70" zoomScaleNormal="70" zoomScaleSheetLayoutView="70" zoomScalePageLayoutView="82" workbookViewId="0">
      <pane xSplit="4" ySplit="5" topLeftCell="V143" activePane="bottomRight" state="frozen"/>
      <selection activeCell="A2" sqref="A2"/>
      <selection pane="topRight" activeCell="E2" sqref="E2"/>
      <selection pane="bottomLeft" activeCell="A7" sqref="A7"/>
      <selection pane="bottomRight" activeCell="A160" sqref="A160:XFD162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3.33203125" style="2" customWidth="1"/>
    <col min="4" max="4" width="15" style="2" customWidth="1"/>
    <col min="5" max="5" width="16.7773437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29" t="s">
        <v>206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 spans="1:27" s="4" customFormat="1" ht="0.6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30" t="s">
        <v>3</v>
      </c>
      <c r="B4" s="133" t="s">
        <v>195</v>
      </c>
      <c r="C4" s="136" t="s">
        <v>196</v>
      </c>
      <c r="D4" s="136" t="s">
        <v>197</v>
      </c>
      <c r="E4" s="136" t="s">
        <v>203</v>
      </c>
      <c r="F4" s="139" t="s">
        <v>4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1"/>
    </row>
    <row r="5" spans="1:27" s="2" customFormat="1" ht="87" customHeight="1" x14ac:dyDescent="0.3">
      <c r="A5" s="131"/>
      <c r="B5" s="134"/>
      <c r="C5" s="137"/>
      <c r="D5" s="137"/>
      <c r="E5" s="137"/>
      <c r="F5" s="142" t="s">
        <v>5</v>
      </c>
      <c r="G5" s="142" t="s">
        <v>6</v>
      </c>
      <c r="H5" s="142" t="s">
        <v>7</v>
      </c>
      <c r="I5" s="142" t="s">
        <v>8</v>
      </c>
      <c r="J5" s="142" t="s">
        <v>9</v>
      </c>
      <c r="K5" s="142" t="s">
        <v>10</v>
      </c>
      <c r="L5" s="142" t="s">
        <v>11</v>
      </c>
      <c r="M5" s="142" t="s">
        <v>12</v>
      </c>
      <c r="N5" s="142" t="s">
        <v>13</v>
      </c>
      <c r="O5" s="142" t="s">
        <v>14</v>
      </c>
      <c r="P5" s="142" t="s">
        <v>15</v>
      </c>
      <c r="Q5" s="142" t="s">
        <v>16</v>
      </c>
      <c r="R5" s="142" t="s">
        <v>17</v>
      </c>
      <c r="S5" s="142" t="s">
        <v>18</v>
      </c>
      <c r="T5" s="142" t="s">
        <v>19</v>
      </c>
      <c r="U5" s="142" t="s">
        <v>20</v>
      </c>
      <c r="V5" s="142" t="s">
        <v>21</v>
      </c>
      <c r="W5" s="142" t="s">
        <v>22</v>
      </c>
      <c r="X5" s="142" t="s">
        <v>23</v>
      </c>
      <c r="Y5" s="142" t="s">
        <v>24</v>
      </c>
      <c r="Z5" s="142" t="s">
        <v>25</v>
      </c>
    </row>
    <row r="6" spans="1:27" s="2" customFormat="1" ht="70.2" customHeight="1" thickBot="1" x14ac:dyDescent="0.35">
      <c r="A6" s="132"/>
      <c r="B6" s="135"/>
      <c r="C6" s="138"/>
      <c r="D6" s="138"/>
      <c r="E6" s="138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</row>
    <row r="7" spans="1:27" s="2" customFormat="1" ht="30" hidden="1" customHeight="1" x14ac:dyDescent="0.3">
      <c r="A7" s="7" t="s">
        <v>26</v>
      </c>
      <c r="B7" s="8">
        <v>49185</v>
      </c>
      <c r="C7" s="8">
        <f>SUM(F7:Z7)</f>
        <v>49185</v>
      </c>
      <c r="D7" s="8"/>
      <c r="E7" s="8"/>
      <c r="F7" s="108">
        <v>2341</v>
      </c>
      <c r="G7" s="108">
        <v>1953</v>
      </c>
      <c r="H7" s="108">
        <v>3437</v>
      </c>
      <c r="I7" s="108">
        <v>2776</v>
      </c>
      <c r="J7" s="108">
        <v>1520</v>
      </c>
      <c r="K7" s="108">
        <v>3092</v>
      </c>
      <c r="L7" s="108">
        <v>2190</v>
      </c>
      <c r="M7" s="108">
        <v>2784</v>
      </c>
      <c r="N7" s="108">
        <v>2272</v>
      </c>
      <c r="O7" s="108">
        <v>917</v>
      </c>
      <c r="P7" s="108">
        <v>1364</v>
      </c>
      <c r="Q7" s="108">
        <v>1923</v>
      </c>
      <c r="R7" s="108">
        <v>2737</v>
      </c>
      <c r="S7" s="108">
        <v>3068</v>
      </c>
      <c r="T7" s="108">
        <v>3588</v>
      </c>
      <c r="U7" s="108">
        <v>2552</v>
      </c>
      <c r="V7" s="108">
        <v>1811</v>
      </c>
      <c r="W7" s="108">
        <v>640</v>
      </c>
      <c r="X7" s="108">
        <v>2157</v>
      </c>
      <c r="Y7" s="108">
        <v>3852</v>
      </c>
      <c r="Z7" s="108">
        <v>2211</v>
      </c>
    </row>
    <row r="8" spans="1:27" s="12" customFormat="1" ht="30" hidden="1" customHeight="1" x14ac:dyDescent="0.25">
      <c r="A8" s="11" t="s">
        <v>27</v>
      </c>
      <c r="B8" s="8">
        <v>51560</v>
      </c>
      <c r="C8" s="8">
        <f>SUM(F8:Z8)</f>
        <v>51537</v>
      </c>
      <c r="D8" s="15">
        <f>C8/B8</f>
        <v>0.9995539177657099</v>
      </c>
      <c r="E8" s="15"/>
      <c r="F8" s="108">
        <v>2496</v>
      </c>
      <c r="G8" s="108">
        <v>1976</v>
      </c>
      <c r="H8" s="108">
        <v>3628</v>
      </c>
      <c r="I8" s="108">
        <v>3055</v>
      </c>
      <c r="J8" s="108">
        <v>1529</v>
      </c>
      <c r="K8" s="108">
        <v>3159</v>
      </c>
      <c r="L8" s="108">
        <v>2194</v>
      </c>
      <c r="M8" s="108">
        <v>2867</v>
      </c>
      <c r="N8" s="108">
        <v>2272</v>
      </c>
      <c r="O8" s="108">
        <v>1104</v>
      </c>
      <c r="P8" s="108">
        <v>1700</v>
      </c>
      <c r="Q8" s="108">
        <v>1923</v>
      </c>
      <c r="R8" s="108">
        <v>3135</v>
      </c>
      <c r="S8" s="108">
        <v>3068</v>
      </c>
      <c r="T8" s="108">
        <v>3942</v>
      </c>
      <c r="U8" s="108">
        <v>2709</v>
      </c>
      <c r="V8" s="108">
        <v>1970</v>
      </c>
      <c r="W8" s="108">
        <v>576</v>
      </c>
      <c r="X8" s="108">
        <v>2146</v>
      </c>
      <c r="Y8" s="108">
        <v>3852</v>
      </c>
      <c r="Z8" s="108">
        <v>2236</v>
      </c>
    </row>
    <row r="9" spans="1:27" s="12" customFormat="1" ht="30" hidden="1" customHeight="1" x14ac:dyDescent="0.25">
      <c r="A9" s="13" t="s">
        <v>28</v>
      </c>
      <c r="B9" s="14">
        <f t="shared" ref="B9:Z9" si="0">B8/B7</f>
        <v>1.0482870793941241</v>
      </c>
      <c r="C9" s="14">
        <f t="shared" si="0"/>
        <v>1.0478194571515707</v>
      </c>
      <c r="D9" s="15"/>
      <c r="E9" s="15"/>
      <c r="F9" s="109">
        <f t="shared" si="0"/>
        <v>1.0662110209312259</v>
      </c>
      <c r="G9" s="109">
        <f t="shared" si="0"/>
        <v>1.0117767537122375</v>
      </c>
      <c r="H9" s="109">
        <f t="shared" si="0"/>
        <v>1.0555717195228398</v>
      </c>
      <c r="I9" s="109">
        <f t="shared" si="0"/>
        <v>1.1005043227665705</v>
      </c>
      <c r="J9" s="109">
        <f t="shared" si="0"/>
        <v>1.0059210526315789</v>
      </c>
      <c r="K9" s="109">
        <f t="shared" si="0"/>
        <v>1.0216688227684347</v>
      </c>
      <c r="L9" s="109">
        <f t="shared" si="0"/>
        <v>1.0018264840182649</v>
      </c>
      <c r="M9" s="109">
        <f t="shared" si="0"/>
        <v>1.0298132183908046</v>
      </c>
      <c r="N9" s="109">
        <f t="shared" si="0"/>
        <v>1</v>
      </c>
      <c r="O9" s="109">
        <f t="shared" si="0"/>
        <v>1.2039258451472192</v>
      </c>
      <c r="P9" s="109">
        <f t="shared" si="0"/>
        <v>1.2463343108504399</v>
      </c>
      <c r="Q9" s="109">
        <f t="shared" si="0"/>
        <v>1</v>
      </c>
      <c r="R9" s="109">
        <f t="shared" si="0"/>
        <v>1.1454146876141762</v>
      </c>
      <c r="S9" s="109">
        <f t="shared" si="0"/>
        <v>1</v>
      </c>
      <c r="T9" s="109">
        <f t="shared" si="0"/>
        <v>1.0986622073578596</v>
      </c>
      <c r="U9" s="109">
        <f t="shared" si="0"/>
        <v>1.0615203761755485</v>
      </c>
      <c r="V9" s="109">
        <f t="shared" si="0"/>
        <v>1.0877967973495306</v>
      </c>
      <c r="W9" s="109">
        <f t="shared" si="0"/>
        <v>0.9</v>
      </c>
      <c r="X9" s="109">
        <f t="shared" si="0"/>
        <v>0.99490032452480293</v>
      </c>
      <c r="Y9" s="109">
        <f t="shared" si="0"/>
        <v>1</v>
      </c>
      <c r="Z9" s="109">
        <f t="shared" si="0"/>
        <v>1.0113071008593397</v>
      </c>
    </row>
    <row r="10" spans="1:27" s="12" customFormat="1" ht="30" hidden="1" customHeight="1" x14ac:dyDescent="0.25">
      <c r="A10" s="11" t="s">
        <v>29</v>
      </c>
      <c r="B10" s="8">
        <v>49192</v>
      </c>
      <c r="C10" s="8">
        <f>SUM(F10:Z10)</f>
        <v>50520</v>
      </c>
      <c r="D10" s="15">
        <f>C10/B10</f>
        <v>1.0269962595543991</v>
      </c>
      <c r="E10" s="15"/>
      <c r="F10" s="108">
        <v>2421</v>
      </c>
      <c r="G10" s="108">
        <v>1921</v>
      </c>
      <c r="H10" s="108">
        <v>3628</v>
      </c>
      <c r="I10" s="108">
        <v>3055</v>
      </c>
      <c r="J10" s="108">
        <v>1440</v>
      </c>
      <c r="K10" s="108">
        <v>2919</v>
      </c>
      <c r="L10" s="108">
        <v>2099</v>
      </c>
      <c r="M10" s="108">
        <v>2787</v>
      </c>
      <c r="N10" s="108">
        <v>2272</v>
      </c>
      <c r="O10" s="108">
        <v>1104</v>
      </c>
      <c r="P10" s="108">
        <v>1670</v>
      </c>
      <c r="Q10" s="108">
        <v>1923</v>
      </c>
      <c r="R10" s="108">
        <v>3077</v>
      </c>
      <c r="S10" s="108">
        <v>3068</v>
      </c>
      <c r="T10" s="108">
        <v>3942</v>
      </c>
      <c r="U10" s="108">
        <v>2475</v>
      </c>
      <c r="V10" s="108">
        <v>1909</v>
      </c>
      <c r="W10" s="108">
        <v>576</v>
      </c>
      <c r="X10" s="108">
        <v>2146</v>
      </c>
      <c r="Y10" s="108">
        <v>3852</v>
      </c>
      <c r="Z10" s="108">
        <v>2236</v>
      </c>
    </row>
    <row r="11" spans="1:27" s="12" customFormat="1" ht="30" hidden="1" customHeight="1" x14ac:dyDescent="0.25">
      <c r="A11" s="11" t="s">
        <v>30</v>
      </c>
      <c r="B11" s="14">
        <v>0.96</v>
      </c>
      <c r="C11" s="14">
        <v>0.98</v>
      </c>
      <c r="D11" s="15"/>
      <c r="E11" s="15"/>
      <c r="F11" s="109">
        <f>F10/F8</f>
        <v>0.96995192307692313</v>
      </c>
      <c r="G11" s="109">
        <f t="shared" ref="G11:Z11" si="1">G10/G8</f>
        <v>0.97216599190283404</v>
      </c>
      <c r="H11" s="109">
        <f t="shared" si="1"/>
        <v>1</v>
      </c>
      <c r="I11" s="109">
        <f t="shared" si="1"/>
        <v>1</v>
      </c>
      <c r="J11" s="109">
        <f t="shared" si="1"/>
        <v>0.94179202092871162</v>
      </c>
      <c r="K11" s="109">
        <f t="shared" si="1"/>
        <v>0.92402659069325732</v>
      </c>
      <c r="L11" s="109">
        <f t="shared" si="1"/>
        <v>0.95670009115770283</v>
      </c>
      <c r="M11" s="109">
        <f t="shared" si="1"/>
        <v>0.97209626787582837</v>
      </c>
      <c r="N11" s="109">
        <f t="shared" si="1"/>
        <v>1</v>
      </c>
      <c r="O11" s="109">
        <f t="shared" si="1"/>
        <v>1</v>
      </c>
      <c r="P11" s="109">
        <f t="shared" si="1"/>
        <v>0.98235294117647054</v>
      </c>
      <c r="Q11" s="109">
        <f t="shared" si="1"/>
        <v>1</v>
      </c>
      <c r="R11" s="109">
        <f t="shared" si="1"/>
        <v>0.98149920255183409</v>
      </c>
      <c r="S11" s="109">
        <f t="shared" si="1"/>
        <v>1</v>
      </c>
      <c r="T11" s="109">
        <f t="shared" si="1"/>
        <v>1</v>
      </c>
      <c r="U11" s="109">
        <f t="shared" si="1"/>
        <v>0.91362126245847175</v>
      </c>
      <c r="V11" s="109">
        <f t="shared" si="1"/>
        <v>0.96903553299492384</v>
      </c>
      <c r="W11" s="109">
        <f t="shared" si="1"/>
        <v>1</v>
      </c>
      <c r="X11" s="109">
        <f t="shared" si="1"/>
        <v>1</v>
      </c>
      <c r="Y11" s="109">
        <f t="shared" si="1"/>
        <v>1</v>
      </c>
      <c r="Z11" s="109">
        <f t="shared" si="1"/>
        <v>1</v>
      </c>
    </row>
    <row r="12" spans="1:27" s="12" customFormat="1" ht="30" hidden="1" customHeight="1" x14ac:dyDescent="0.25">
      <c r="A12" s="13" t="s">
        <v>31</v>
      </c>
      <c r="B12" s="8">
        <v>11752</v>
      </c>
      <c r="C12" s="8">
        <f>SUM(F12:Z12)</f>
        <v>18816</v>
      </c>
      <c r="D12" s="15"/>
      <c r="E12" s="15"/>
      <c r="F12" s="110">
        <v>498</v>
      </c>
      <c r="G12" s="110">
        <v>198</v>
      </c>
      <c r="H12" s="110">
        <v>2400</v>
      </c>
      <c r="I12" s="110">
        <v>873</v>
      </c>
      <c r="J12" s="110">
        <v>72</v>
      </c>
      <c r="K12" s="110">
        <v>2250</v>
      </c>
      <c r="L12" s="110">
        <v>900</v>
      </c>
      <c r="M12" s="110">
        <v>423</v>
      </c>
      <c r="N12" s="110">
        <v>613</v>
      </c>
      <c r="O12" s="110">
        <v>150</v>
      </c>
      <c r="P12" s="110">
        <v>750</v>
      </c>
      <c r="Q12" s="110">
        <v>310</v>
      </c>
      <c r="R12" s="110">
        <v>1600</v>
      </c>
      <c r="S12" s="110">
        <v>700</v>
      </c>
      <c r="T12" s="110">
        <v>1856</v>
      </c>
      <c r="U12" s="110">
        <v>600</v>
      </c>
      <c r="V12" s="110"/>
      <c r="W12" s="110">
        <v>374</v>
      </c>
      <c r="X12" s="110">
        <v>940</v>
      </c>
      <c r="Y12" s="110">
        <v>3009</v>
      </c>
      <c r="Z12" s="110">
        <v>300</v>
      </c>
    </row>
    <row r="13" spans="1:27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5"/>
      <c r="F13" s="111">
        <f t="shared" ref="F13:M13" si="2">F12/F8</f>
        <v>0.19951923076923078</v>
      </c>
      <c r="G13" s="111">
        <f t="shared" si="2"/>
        <v>0.10020242914979757</v>
      </c>
      <c r="H13" s="111">
        <f t="shared" si="2"/>
        <v>0.66152149944873206</v>
      </c>
      <c r="I13" s="111">
        <f t="shared" si="2"/>
        <v>0.2857610474631751</v>
      </c>
      <c r="J13" s="111">
        <f t="shared" si="2"/>
        <v>4.7089601046435579E-2</v>
      </c>
      <c r="K13" s="111">
        <f t="shared" si="2"/>
        <v>0.71225071225071224</v>
      </c>
      <c r="L13" s="111">
        <f t="shared" si="2"/>
        <v>0.41020966271649956</v>
      </c>
      <c r="M13" s="111">
        <f t="shared" si="2"/>
        <v>0.14754098360655737</v>
      </c>
      <c r="N13" s="111">
        <f t="shared" ref="N13:Z13" si="3">N12/N8</f>
        <v>0.269806338028169</v>
      </c>
      <c r="O13" s="111">
        <f t="shared" si="3"/>
        <v>0.1358695652173913</v>
      </c>
      <c r="P13" s="111">
        <f t="shared" si="3"/>
        <v>0.44117647058823528</v>
      </c>
      <c r="Q13" s="111">
        <f t="shared" si="3"/>
        <v>0.16120644825793032</v>
      </c>
      <c r="R13" s="111">
        <f t="shared" si="3"/>
        <v>0.5103668261562998</v>
      </c>
      <c r="S13" s="111">
        <f t="shared" si="3"/>
        <v>0.22816166883963493</v>
      </c>
      <c r="T13" s="111">
        <f t="shared" si="3"/>
        <v>0.47082699137493655</v>
      </c>
      <c r="U13" s="111">
        <f t="shared" si="3"/>
        <v>0.22148394241417496</v>
      </c>
      <c r="V13" s="111">
        <f t="shared" si="3"/>
        <v>0</v>
      </c>
      <c r="W13" s="111">
        <f t="shared" si="3"/>
        <v>0.64930555555555558</v>
      </c>
      <c r="X13" s="111">
        <f t="shared" si="3"/>
        <v>0.43802423112767941</v>
      </c>
      <c r="Y13" s="111">
        <f t="shared" si="3"/>
        <v>0.78115264797507789</v>
      </c>
      <c r="Z13" s="111">
        <f t="shared" si="3"/>
        <v>0.13416815742397137</v>
      </c>
    </row>
    <row r="14" spans="1:27" s="12" customFormat="1" ht="30" hidden="1" customHeight="1" x14ac:dyDescent="0.25">
      <c r="A14" s="18" t="s">
        <v>33</v>
      </c>
      <c r="B14" s="8">
        <v>9451</v>
      </c>
      <c r="C14" s="8">
        <f>SUM(F14:Z14)</f>
        <v>5184</v>
      </c>
      <c r="D14" s="15"/>
      <c r="E14" s="15"/>
      <c r="F14" s="108"/>
      <c r="G14" s="108"/>
      <c r="H14" s="108">
        <v>1600</v>
      </c>
      <c r="I14" s="108">
        <v>500</v>
      </c>
      <c r="J14" s="108">
        <v>12</v>
      </c>
      <c r="K14" s="108">
        <v>200</v>
      </c>
      <c r="L14" s="108">
        <v>1372</v>
      </c>
      <c r="M14" s="108"/>
      <c r="N14" s="108">
        <v>580</v>
      </c>
      <c r="O14" s="108"/>
      <c r="P14" s="108">
        <v>100</v>
      </c>
      <c r="Q14" s="108">
        <v>120</v>
      </c>
      <c r="R14" s="108"/>
      <c r="S14" s="108">
        <v>250</v>
      </c>
      <c r="T14" s="108">
        <v>280</v>
      </c>
      <c r="U14" s="108"/>
      <c r="V14" s="108"/>
      <c r="W14" s="108"/>
      <c r="X14" s="108"/>
      <c r="Y14" s="108">
        <v>100</v>
      </c>
      <c r="Z14" s="108">
        <v>70</v>
      </c>
    </row>
    <row r="15" spans="1:27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5"/>
      <c r="F15" s="108">
        <v>1214</v>
      </c>
      <c r="G15" s="108">
        <v>599</v>
      </c>
      <c r="H15" s="108">
        <v>1456</v>
      </c>
      <c r="I15" s="108">
        <v>1166.4000000000001</v>
      </c>
      <c r="J15" s="108">
        <v>648</v>
      </c>
      <c r="K15" s="108">
        <v>1046</v>
      </c>
      <c r="L15" s="108">
        <v>965.7</v>
      </c>
      <c r="M15" s="108">
        <v>1272</v>
      </c>
      <c r="N15" s="108">
        <v>779.2</v>
      </c>
      <c r="O15" s="108">
        <v>418</v>
      </c>
      <c r="P15" s="108">
        <v>542</v>
      </c>
      <c r="Q15" s="108">
        <v>1129</v>
      </c>
      <c r="R15" s="108">
        <v>1318</v>
      </c>
      <c r="S15" s="108">
        <v>1036</v>
      </c>
      <c r="T15" s="108">
        <v>1268.5</v>
      </c>
      <c r="U15" s="108">
        <v>857</v>
      </c>
      <c r="V15" s="108">
        <v>661</v>
      </c>
      <c r="W15" s="108">
        <v>187.6</v>
      </c>
      <c r="X15" s="108">
        <v>1099</v>
      </c>
      <c r="Y15" s="108">
        <v>1550</v>
      </c>
      <c r="Z15" s="108">
        <v>787</v>
      </c>
    </row>
    <row r="16" spans="1:27" s="2" customFormat="1" ht="30" hidden="1" customHeight="1" x14ac:dyDescent="0.3">
      <c r="A16" s="11" t="s">
        <v>35</v>
      </c>
      <c r="B16" s="19">
        <v>11053</v>
      </c>
      <c r="C16" s="19">
        <f>SUM(F16:Z16)</f>
        <v>11553.500000000002</v>
      </c>
      <c r="D16" s="15">
        <f>C16/B16</f>
        <v>1.0452818239392021</v>
      </c>
      <c r="E16" s="15"/>
      <c r="F16" s="112">
        <v>268.39999999999998</v>
      </c>
      <c r="G16" s="112">
        <v>181.8</v>
      </c>
      <c r="H16" s="112">
        <v>597.6</v>
      </c>
      <c r="I16" s="112">
        <v>1396.4</v>
      </c>
      <c r="J16" s="112">
        <v>363.2</v>
      </c>
      <c r="K16" s="112">
        <v>496.3</v>
      </c>
      <c r="L16" s="112">
        <v>781</v>
      </c>
      <c r="M16" s="112">
        <v>850.5</v>
      </c>
      <c r="N16" s="112">
        <v>782.1</v>
      </c>
      <c r="O16" s="112">
        <v>210</v>
      </c>
      <c r="P16" s="112">
        <v>484.8</v>
      </c>
      <c r="Q16" s="112">
        <v>248.3</v>
      </c>
      <c r="R16" s="112">
        <v>516.20000000000005</v>
      </c>
      <c r="S16" s="112">
        <v>356</v>
      </c>
      <c r="T16" s="112">
        <v>868</v>
      </c>
      <c r="U16" s="112">
        <v>561.20000000000005</v>
      </c>
      <c r="V16" s="112">
        <v>219.8</v>
      </c>
      <c r="W16" s="112">
        <v>145.1</v>
      </c>
      <c r="X16" s="112">
        <v>605.70000000000005</v>
      </c>
      <c r="Y16" s="112">
        <v>1368.7</v>
      </c>
      <c r="Z16" s="112">
        <v>252.4</v>
      </c>
      <c r="AA16" s="20"/>
    </row>
    <row r="17" spans="1:27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5"/>
      <c r="F17" s="111">
        <f t="shared" ref="F17:X17" si="4">F16/F15</f>
        <v>0.22108731466227347</v>
      </c>
      <c r="G17" s="111">
        <f t="shared" si="4"/>
        <v>0.30350584307178635</v>
      </c>
      <c r="H17" s="111">
        <f t="shared" si="4"/>
        <v>0.41043956043956048</v>
      </c>
      <c r="I17" s="111">
        <f t="shared" si="4"/>
        <v>1.19718792866941</v>
      </c>
      <c r="J17" s="111">
        <f t="shared" si="4"/>
        <v>0.56049382716049378</v>
      </c>
      <c r="K17" s="111">
        <f t="shared" si="4"/>
        <v>0.47447418738049713</v>
      </c>
      <c r="L17" s="111">
        <f t="shared" si="4"/>
        <v>0.8087397742570156</v>
      </c>
      <c r="M17" s="111">
        <f t="shared" si="4"/>
        <v>0.66863207547169812</v>
      </c>
      <c r="N17" s="111">
        <f t="shared" si="4"/>
        <v>1.0037217659137576</v>
      </c>
      <c r="O17" s="111">
        <f t="shared" si="4"/>
        <v>0.50239234449760761</v>
      </c>
      <c r="P17" s="111">
        <f t="shared" si="4"/>
        <v>0.89446494464944648</v>
      </c>
      <c r="Q17" s="111">
        <f t="shared" si="4"/>
        <v>0.21992914083259524</v>
      </c>
      <c r="R17" s="111">
        <f t="shared" si="4"/>
        <v>0.39165402124430959</v>
      </c>
      <c r="S17" s="111">
        <f t="shared" si="4"/>
        <v>0.34362934362934361</v>
      </c>
      <c r="T17" s="111">
        <f t="shared" si="4"/>
        <v>0.68427276310603069</v>
      </c>
      <c r="U17" s="111">
        <f t="shared" si="4"/>
        <v>0.65484247374562432</v>
      </c>
      <c r="V17" s="111">
        <f t="shared" si="4"/>
        <v>0.33252647503782151</v>
      </c>
      <c r="W17" s="111">
        <f t="shared" si="4"/>
        <v>0.77345415778251603</v>
      </c>
      <c r="X17" s="111">
        <f t="shared" si="4"/>
        <v>0.55113739763421299</v>
      </c>
      <c r="Y17" s="111">
        <v>0.72699999999999998</v>
      </c>
      <c r="Z17" s="111">
        <f>Z16/Z15</f>
        <v>0.32071156289707753</v>
      </c>
      <c r="AA17" s="21"/>
    </row>
    <row r="18" spans="1:27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11">
        <v>0.46400000000000002</v>
      </c>
      <c r="G18" s="111">
        <v>0.46700000000000003</v>
      </c>
      <c r="H18" s="111">
        <v>0.84199999999999997</v>
      </c>
      <c r="I18" s="111">
        <v>0.81100000000000005</v>
      </c>
      <c r="J18" s="111">
        <v>1.038</v>
      </c>
      <c r="K18" s="111">
        <v>1.083</v>
      </c>
      <c r="L18" s="111">
        <v>2.1429999999999998</v>
      </c>
      <c r="M18" s="111">
        <v>1.0509999999999999</v>
      </c>
      <c r="N18" s="111">
        <v>0.63500000000000001</v>
      </c>
      <c r="O18" s="111">
        <v>1.077</v>
      </c>
      <c r="P18" s="111">
        <v>0.67700000000000005</v>
      </c>
      <c r="Q18" s="111">
        <v>0.59299999999999997</v>
      </c>
      <c r="R18" s="111">
        <v>0.6</v>
      </c>
      <c r="S18" s="111">
        <v>0.85699999999999998</v>
      </c>
      <c r="T18" s="111">
        <v>0.88300000000000001</v>
      </c>
      <c r="U18" s="111">
        <v>0.30599999999999999</v>
      </c>
      <c r="V18" s="111">
        <v>0.8</v>
      </c>
      <c r="W18" s="111">
        <v>0.69299999999999995</v>
      </c>
      <c r="X18" s="111">
        <v>0.75</v>
      </c>
      <c r="Y18" s="111">
        <v>1.319</v>
      </c>
      <c r="Z18" s="111">
        <v>1.4259999999999999</v>
      </c>
      <c r="AA18" s="21"/>
    </row>
    <row r="19" spans="1:27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11">
        <v>0.95099999999999996</v>
      </c>
      <c r="G19" s="111">
        <v>0.26700000000000002</v>
      </c>
      <c r="H19" s="111">
        <v>1.1719999999999999</v>
      </c>
      <c r="I19" s="111">
        <v>0.52600000000000002</v>
      </c>
      <c r="J19" s="111">
        <v>0.625</v>
      </c>
      <c r="K19" s="111">
        <v>1.1180000000000001</v>
      </c>
      <c r="L19" s="111">
        <v>3.464</v>
      </c>
      <c r="M19" s="111">
        <v>0.377</v>
      </c>
      <c r="N19" s="111">
        <v>0.4</v>
      </c>
      <c r="O19" s="111">
        <v>1.548</v>
      </c>
      <c r="P19" s="111">
        <v>0.63300000000000001</v>
      </c>
      <c r="Q19" s="111">
        <v>5.6000000000000001E-2</v>
      </c>
      <c r="R19" s="111">
        <v>0.42199999999999999</v>
      </c>
      <c r="S19" s="111">
        <v>8.6999999999999994E-2</v>
      </c>
      <c r="T19" s="111">
        <v>0.97899999999999998</v>
      </c>
      <c r="U19" s="111">
        <v>0.313</v>
      </c>
      <c r="V19" s="111">
        <v>0</v>
      </c>
      <c r="W19" s="111">
        <v>1.6830000000000001</v>
      </c>
      <c r="X19" s="111">
        <v>0.752</v>
      </c>
      <c r="Y19" s="111">
        <v>0.54900000000000004</v>
      </c>
      <c r="Z19" s="111">
        <v>0.152</v>
      </c>
      <c r="AA19" s="21"/>
    </row>
    <row r="20" spans="1:27" s="12" customFormat="1" ht="30" hidden="1" customHeight="1" x14ac:dyDescent="0.25">
      <c r="A20" s="22" t="s">
        <v>39</v>
      </c>
      <c r="B20" s="23">
        <v>102755</v>
      </c>
      <c r="C20" s="23">
        <f>SUM(F20:Z20)</f>
        <v>93232</v>
      </c>
      <c r="D20" s="15">
        <f>C20/B20</f>
        <v>0.90732324461096781</v>
      </c>
      <c r="E20" s="15"/>
      <c r="F20" s="113">
        <v>6823</v>
      </c>
      <c r="G20" s="113">
        <v>3040</v>
      </c>
      <c r="H20" s="113">
        <v>5500</v>
      </c>
      <c r="I20" s="113">
        <v>5076</v>
      </c>
      <c r="J20" s="113">
        <v>3031</v>
      </c>
      <c r="K20" s="113">
        <v>5940</v>
      </c>
      <c r="L20" s="113">
        <v>3195</v>
      </c>
      <c r="M20" s="113">
        <v>3687</v>
      </c>
      <c r="N20" s="113">
        <v>4792</v>
      </c>
      <c r="O20" s="113">
        <v>1272</v>
      </c>
      <c r="P20" s="113">
        <v>2634</v>
      </c>
      <c r="Q20" s="113">
        <v>5962</v>
      </c>
      <c r="R20" s="113">
        <v>6465</v>
      </c>
      <c r="S20" s="113">
        <v>3620</v>
      </c>
      <c r="T20" s="113">
        <v>7665</v>
      </c>
      <c r="U20" s="113">
        <v>4125</v>
      </c>
      <c r="V20" s="113">
        <v>2805</v>
      </c>
      <c r="W20" s="113">
        <v>1994</v>
      </c>
      <c r="X20" s="113">
        <v>6100</v>
      </c>
      <c r="Y20" s="113">
        <v>6901</v>
      </c>
      <c r="Z20" s="113">
        <v>2605</v>
      </c>
    </row>
    <row r="21" spans="1:27" s="12" customFormat="1" ht="30" hidden="1" customHeight="1" x14ac:dyDescent="0.25">
      <c r="A21" s="25" t="s">
        <v>40</v>
      </c>
      <c r="B21" s="23">
        <v>0</v>
      </c>
      <c r="C21" s="23">
        <f>SUM(F21:Z21)</f>
        <v>0</v>
      </c>
      <c r="D21" s="15" t="e">
        <f>C21/B21</f>
        <v>#DIV/0!</v>
      </c>
      <c r="E21" s="15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</row>
    <row r="22" spans="1:27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9"/>
      <c r="F22" s="115">
        <f t="shared" ref="F22:Z22" si="5">F21/F20</f>
        <v>0</v>
      </c>
      <c r="G22" s="115">
        <f t="shared" si="5"/>
        <v>0</v>
      </c>
      <c r="H22" s="115">
        <f t="shared" si="5"/>
        <v>0</v>
      </c>
      <c r="I22" s="115">
        <f t="shared" si="5"/>
        <v>0</v>
      </c>
      <c r="J22" s="115">
        <f t="shared" si="5"/>
        <v>0</v>
      </c>
      <c r="K22" s="115">
        <f t="shared" si="5"/>
        <v>0</v>
      </c>
      <c r="L22" s="115">
        <f t="shared" si="5"/>
        <v>0</v>
      </c>
      <c r="M22" s="115">
        <f t="shared" si="5"/>
        <v>0</v>
      </c>
      <c r="N22" s="115">
        <f t="shared" si="5"/>
        <v>0</v>
      </c>
      <c r="O22" s="115">
        <f t="shared" si="5"/>
        <v>0</v>
      </c>
      <c r="P22" s="115">
        <f t="shared" si="5"/>
        <v>0</v>
      </c>
      <c r="Q22" s="115">
        <f t="shared" si="5"/>
        <v>0</v>
      </c>
      <c r="R22" s="115">
        <f t="shared" si="5"/>
        <v>0</v>
      </c>
      <c r="S22" s="115">
        <f t="shared" si="5"/>
        <v>0</v>
      </c>
      <c r="T22" s="115">
        <f t="shared" si="5"/>
        <v>0</v>
      </c>
      <c r="U22" s="115">
        <f t="shared" si="5"/>
        <v>0</v>
      </c>
      <c r="V22" s="115">
        <f t="shared" si="5"/>
        <v>0</v>
      </c>
      <c r="W22" s="115">
        <f t="shared" si="5"/>
        <v>0</v>
      </c>
      <c r="X22" s="115">
        <f t="shared" si="5"/>
        <v>0</v>
      </c>
      <c r="Y22" s="115">
        <f t="shared" si="5"/>
        <v>0</v>
      </c>
      <c r="Z22" s="115">
        <f t="shared" si="5"/>
        <v>0</v>
      </c>
    </row>
    <row r="23" spans="1:27" s="12" customFormat="1" ht="30" hidden="1" customHeight="1" x14ac:dyDescent="0.25">
      <c r="A23" s="25" t="s">
        <v>42</v>
      </c>
      <c r="B23" s="23">
        <v>0</v>
      </c>
      <c r="C23" s="27">
        <f>SUM(F23:Z23)</f>
        <v>0</v>
      </c>
      <c r="D23" s="15" t="e">
        <f>C23/B23</f>
        <v>#DIV/0!</v>
      </c>
      <c r="E23" s="15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1:27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11" t="e">
        <f>F23/F21</f>
        <v>#DIV/0!</v>
      </c>
      <c r="G24" s="111" t="e">
        <f t="shared" ref="G24:Z24" si="6">G23/G21</f>
        <v>#DIV/0!</v>
      </c>
      <c r="H24" s="111" t="e">
        <f t="shared" si="6"/>
        <v>#DIV/0!</v>
      </c>
      <c r="I24" s="111" t="e">
        <f t="shared" si="6"/>
        <v>#DIV/0!</v>
      </c>
      <c r="J24" s="111" t="e">
        <f t="shared" si="6"/>
        <v>#DIV/0!</v>
      </c>
      <c r="K24" s="111" t="e">
        <f t="shared" si="6"/>
        <v>#DIV/0!</v>
      </c>
      <c r="L24" s="111" t="e">
        <f t="shared" si="6"/>
        <v>#DIV/0!</v>
      </c>
      <c r="M24" s="111" t="e">
        <f t="shared" si="6"/>
        <v>#DIV/0!</v>
      </c>
      <c r="N24" s="111" t="e">
        <f t="shared" si="6"/>
        <v>#DIV/0!</v>
      </c>
      <c r="O24" s="111" t="e">
        <f t="shared" si="6"/>
        <v>#DIV/0!</v>
      </c>
      <c r="P24" s="111" t="e">
        <f t="shared" si="6"/>
        <v>#DIV/0!</v>
      </c>
      <c r="Q24" s="111" t="e">
        <f t="shared" si="6"/>
        <v>#DIV/0!</v>
      </c>
      <c r="R24" s="111" t="e">
        <f t="shared" si="6"/>
        <v>#DIV/0!</v>
      </c>
      <c r="S24" s="111" t="e">
        <f t="shared" si="6"/>
        <v>#DIV/0!</v>
      </c>
      <c r="T24" s="111" t="e">
        <f t="shared" si="6"/>
        <v>#DIV/0!</v>
      </c>
      <c r="U24" s="111" t="e">
        <f t="shared" si="6"/>
        <v>#DIV/0!</v>
      </c>
      <c r="V24" s="111" t="e">
        <f t="shared" si="6"/>
        <v>#DIV/0!</v>
      </c>
      <c r="W24" s="111" t="e">
        <f t="shared" si="6"/>
        <v>#DIV/0!</v>
      </c>
      <c r="X24" s="111" t="e">
        <f t="shared" si="6"/>
        <v>#DIV/0!</v>
      </c>
      <c r="Y24" s="111" t="e">
        <f t="shared" si="6"/>
        <v>#DIV/0!</v>
      </c>
      <c r="Z24" s="111" t="e">
        <f t="shared" si="6"/>
        <v>#DIV/0!</v>
      </c>
    </row>
    <row r="25" spans="1:27" s="12" customFormat="1" ht="30" hidden="1" customHeight="1" x14ac:dyDescent="0.25">
      <c r="A25" s="13" t="s">
        <v>44</v>
      </c>
      <c r="B25" s="23">
        <v>41468</v>
      </c>
      <c r="C25" s="23">
        <f>SUM(F25:Z25)</f>
        <v>79634</v>
      </c>
      <c r="D25" s="15"/>
      <c r="E25" s="15"/>
      <c r="F25" s="114">
        <v>1765</v>
      </c>
      <c r="G25" s="114">
        <v>3040</v>
      </c>
      <c r="H25" s="114">
        <v>3200</v>
      </c>
      <c r="I25" s="114">
        <v>5076</v>
      </c>
      <c r="J25" s="114">
        <v>2824</v>
      </c>
      <c r="K25" s="114">
        <v>5940</v>
      </c>
      <c r="L25" s="114">
        <v>2430</v>
      </c>
      <c r="M25" s="114">
        <v>2976</v>
      </c>
      <c r="N25" s="114">
        <v>4792</v>
      </c>
      <c r="O25" s="114">
        <v>1272</v>
      </c>
      <c r="P25" s="114">
        <v>2440</v>
      </c>
      <c r="Q25" s="114">
        <v>5462</v>
      </c>
      <c r="R25" s="114">
        <v>6045</v>
      </c>
      <c r="S25" s="114">
        <v>3291</v>
      </c>
      <c r="T25" s="114">
        <v>7403</v>
      </c>
      <c r="U25" s="114">
        <v>3382</v>
      </c>
      <c r="V25" s="114">
        <v>2570</v>
      </c>
      <c r="W25" s="114">
        <v>1399</v>
      </c>
      <c r="X25" s="114">
        <v>5859</v>
      </c>
      <c r="Y25" s="114">
        <v>6800</v>
      </c>
      <c r="Z25" s="114">
        <v>1668</v>
      </c>
    </row>
    <row r="26" spans="1:27" s="12" customFormat="1" ht="30" hidden="1" customHeight="1" x14ac:dyDescent="0.25">
      <c r="A26" s="18" t="s">
        <v>45</v>
      </c>
      <c r="B26" s="28">
        <f t="shared" ref="B26:Z26" si="7">B25/B20</f>
        <v>0.40356187046859032</v>
      </c>
      <c r="C26" s="28">
        <f t="shared" si="7"/>
        <v>0.85414879011498201</v>
      </c>
      <c r="D26" s="15"/>
      <c r="E26" s="15"/>
      <c r="F26" s="116">
        <f t="shared" si="7"/>
        <v>0.2586838634031951</v>
      </c>
      <c r="G26" s="116">
        <f t="shared" si="7"/>
        <v>1</v>
      </c>
      <c r="H26" s="116">
        <f t="shared" si="7"/>
        <v>0.58181818181818179</v>
      </c>
      <c r="I26" s="116">
        <f t="shared" si="7"/>
        <v>1</v>
      </c>
      <c r="J26" s="116">
        <f t="shared" si="7"/>
        <v>0.93170570768723193</v>
      </c>
      <c r="K26" s="116">
        <f t="shared" si="7"/>
        <v>1</v>
      </c>
      <c r="L26" s="116">
        <f t="shared" si="7"/>
        <v>0.76056338028169013</v>
      </c>
      <c r="M26" s="116">
        <f t="shared" si="7"/>
        <v>0.80716029292107405</v>
      </c>
      <c r="N26" s="116">
        <f t="shared" si="7"/>
        <v>1</v>
      </c>
      <c r="O26" s="116">
        <f t="shared" si="7"/>
        <v>1</v>
      </c>
      <c r="P26" s="116">
        <f t="shared" si="7"/>
        <v>0.92634776006074415</v>
      </c>
      <c r="Q26" s="116">
        <f t="shared" si="7"/>
        <v>0.91613552499161355</v>
      </c>
      <c r="R26" s="116">
        <f t="shared" si="7"/>
        <v>0.93503480278422269</v>
      </c>
      <c r="S26" s="116">
        <f t="shared" si="7"/>
        <v>0.90911602209944753</v>
      </c>
      <c r="T26" s="116">
        <f t="shared" si="7"/>
        <v>0.96581865622961516</v>
      </c>
      <c r="U26" s="116">
        <f t="shared" si="7"/>
        <v>0.81987878787878787</v>
      </c>
      <c r="V26" s="116">
        <f t="shared" si="7"/>
        <v>0.91622103386809273</v>
      </c>
      <c r="W26" s="116">
        <f t="shared" si="7"/>
        <v>0.70160481444333</v>
      </c>
      <c r="X26" s="116">
        <f t="shared" si="7"/>
        <v>0.96049180327868855</v>
      </c>
      <c r="Y26" s="116">
        <f t="shared" si="7"/>
        <v>0.98536443993624112</v>
      </c>
      <c r="Z26" s="116">
        <f t="shared" si="7"/>
        <v>0.6403071017274472</v>
      </c>
    </row>
    <row r="27" spans="1:27" s="98" customFormat="1" ht="30" hidden="1" customHeight="1" x14ac:dyDescent="0.25">
      <c r="A27" s="95" t="s">
        <v>198</v>
      </c>
      <c r="B27" s="96"/>
      <c r="C27" s="23">
        <f>SUM(F27:Z27)</f>
        <v>246</v>
      </c>
      <c r="D27" s="97"/>
      <c r="E27" s="97"/>
      <c r="F27" s="117">
        <v>10</v>
      </c>
      <c r="G27" s="117">
        <v>13</v>
      </c>
      <c r="H27" s="117">
        <v>18</v>
      </c>
      <c r="I27" s="117">
        <v>20</v>
      </c>
      <c r="J27" s="117">
        <v>5</v>
      </c>
      <c r="K27" s="117">
        <v>10</v>
      </c>
      <c r="L27" s="117">
        <v>13</v>
      </c>
      <c r="M27" s="117">
        <v>5</v>
      </c>
      <c r="N27" s="117">
        <v>7</v>
      </c>
      <c r="O27" s="117">
        <v>8</v>
      </c>
      <c r="P27" s="117">
        <v>15</v>
      </c>
      <c r="Q27" s="117">
        <v>18</v>
      </c>
      <c r="R27" s="117">
        <v>12</v>
      </c>
      <c r="S27" s="117">
        <v>17</v>
      </c>
      <c r="T27" s="117">
        <v>8</v>
      </c>
      <c r="U27" s="117">
        <v>6</v>
      </c>
      <c r="V27" s="117">
        <v>6</v>
      </c>
      <c r="W27" s="117">
        <v>4</v>
      </c>
      <c r="X27" s="117">
        <v>11</v>
      </c>
      <c r="Y27" s="117">
        <v>18</v>
      </c>
      <c r="Z27" s="117">
        <v>22</v>
      </c>
    </row>
    <row r="28" spans="1:27" s="12" customFormat="1" ht="30" hidden="1" customHeight="1" x14ac:dyDescent="0.25">
      <c r="A28" s="25" t="s">
        <v>46</v>
      </c>
      <c r="B28" s="23">
        <v>30244</v>
      </c>
      <c r="C28" s="23">
        <f>SUM(F28:Z28)</f>
        <v>55672</v>
      </c>
      <c r="D28" s="15"/>
      <c r="E28" s="15"/>
      <c r="F28" s="114"/>
      <c r="G28" s="114">
        <v>425</v>
      </c>
      <c r="H28" s="114">
        <v>3300</v>
      </c>
      <c r="I28" s="114">
        <v>820</v>
      </c>
      <c r="J28" s="114">
        <v>2026</v>
      </c>
      <c r="K28" s="114">
        <v>2680</v>
      </c>
      <c r="L28" s="114">
        <v>3195</v>
      </c>
      <c r="M28" s="114">
        <v>1477</v>
      </c>
      <c r="N28" s="114">
        <v>1920</v>
      </c>
      <c r="O28" s="114">
        <v>342</v>
      </c>
      <c r="P28" s="114">
        <v>2528</v>
      </c>
      <c r="Q28" s="114">
        <v>5755</v>
      </c>
      <c r="R28" s="114">
        <v>6465</v>
      </c>
      <c r="S28" s="114">
        <v>3291</v>
      </c>
      <c r="T28" s="114">
        <v>4207</v>
      </c>
      <c r="U28" s="114">
        <v>1605</v>
      </c>
      <c r="V28" s="114"/>
      <c r="W28" s="114">
        <v>1274</v>
      </c>
      <c r="X28" s="114">
        <v>5920</v>
      </c>
      <c r="Y28" s="114">
        <v>6502</v>
      </c>
      <c r="Z28" s="114">
        <v>1940</v>
      </c>
    </row>
    <row r="29" spans="1:27" s="12" customFormat="1" ht="30" hidden="1" customHeight="1" x14ac:dyDescent="0.25">
      <c r="A29" s="18" t="s">
        <v>45</v>
      </c>
      <c r="B29" s="9">
        <f t="shared" ref="B29:Z29" si="8">B28/B20</f>
        <v>0.29433117609848669</v>
      </c>
      <c r="C29" s="9">
        <f t="shared" si="8"/>
        <v>0.59713403123391107</v>
      </c>
      <c r="D29" s="15"/>
      <c r="E29" s="15"/>
      <c r="F29" s="115">
        <f t="shared" si="8"/>
        <v>0</v>
      </c>
      <c r="G29" s="115">
        <f t="shared" si="8"/>
        <v>0.13980263157894737</v>
      </c>
      <c r="H29" s="115">
        <f t="shared" si="8"/>
        <v>0.6</v>
      </c>
      <c r="I29" s="115">
        <f t="shared" si="8"/>
        <v>0.16154452324665092</v>
      </c>
      <c r="J29" s="115">
        <f t="shared" si="8"/>
        <v>0.6684262619597493</v>
      </c>
      <c r="K29" s="115">
        <f t="shared" si="8"/>
        <v>0.45117845117845118</v>
      </c>
      <c r="L29" s="115">
        <f t="shared" si="8"/>
        <v>1</v>
      </c>
      <c r="M29" s="115">
        <f t="shared" si="8"/>
        <v>0.40059669107675616</v>
      </c>
      <c r="N29" s="115">
        <f t="shared" si="8"/>
        <v>0.40066777963272121</v>
      </c>
      <c r="O29" s="115">
        <f t="shared" si="8"/>
        <v>0.26886792452830188</v>
      </c>
      <c r="P29" s="115">
        <f t="shared" si="8"/>
        <v>0.95975702353834469</v>
      </c>
      <c r="Q29" s="115">
        <f t="shared" si="8"/>
        <v>0.96528010734652803</v>
      </c>
      <c r="R29" s="115">
        <f t="shared" si="8"/>
        <v>1</v>
      </c>
      <c r="S29" s="115">
        <f t="shared" si="8"/>
        <v>0.90911602209944753</v>
      </c>
      <c r="T29" s="115">
        <f t="shared" si="8"/>
        <v>0.54885844748858448</v>
      </c>
      <c r="U29" s="115">
        <f t="shared" si="8"/>
        <v>0.3890909090909091</v>
      </c>
      <c r="V29" s="115">
        <f t="shared" si="8"/>
        <v>0</v>
      </c>
      <c r="W29" s="115">
        <f t="shared" si="8"/>
        <v>0.63891675025075223</v>
      </c>
      <c r="X29" s="115">
        <f t="shared" si="8"/>
        <v>0.97049180327868856</v>
      </c>
      <c r="Y29" s="115">
        <f t="shared" si="8"/>
        <v>0.94218229242138818</v>
      </c>
      <c r="Z29" s="115">
        <f t="shared" si="8"/>
        <v>0.74472168905950098</v>
      </c>
    </row>
    <row r="30" spans="1:27" s="12" customFormat="1" ht="30" hidden="1" customHeight="1" x14ac:dyDescent="0.25">
      <c r="A30" s="11" t="s">
        <v>199</v>
      </c>
      <c r="B30" s="23">
        <v>102447</v>
      </c>
      <c r="C30" s="23">
        <f>SUM(F30:Z30)</f>
        <v>100430</v>
      </c>
      <c r="D30" s="15">
        <f>C30/B30</f>
        <v>0.98031177096449873</v>
      </c>
      <c r="E30" s="15"/>
      <c r="F30" s="118">
        <v>1266</v>
      </c>
      <c r="G30" s="118">
        <v>1957</v>
      </c>
      <c r="H30" s="118">
        <v>6725</v>
      </c>
      <c r="I30" s="118">
        <v>7141</v>
      </c>
      <c r="J30" s="118">
        <v>7867</v>
      </c>
      <c r="K30" s="118">
        <v>4438</v>
      </c>
      <c r="L30" s="118">
        <v>3506</v>
      </c>
      <c r="M30" s="118">
        <v>4397</v>
      </c>
      <c r="N30" s="118">
        <v>2750</v>
      </c>
      <c r="O30" s="118">
        <v>4029</v>
      </c>
      <c r="P30" s="118">
        <v>4786</v>
      </c>
      <c r="Q30" s="118">
        <v>5821</v>
      </c>
      <c r="R30" s="118">
        <v>6118</v>
      </c>
      <c r="S30" s="118">
        <v>3661</v>
      </c>
      <c r="T30" s="118">
        <v>4323</v>
      </c>
      <c r="U30" s="118">
        <v>4941</v>
      </c>
      <c r="V30" s="118">
        <v>1952</v>
      </c>
      <c r="W30" s="118">
        <v>1533</v>
      </c>
      <c r="X30" s="118">
        <v>9267</v>
      </c>
      <c r="Y30" s="118">
        <v>8306</v>
      </c>
      <c r="Z30" s="118">
        <v>5646</v>
      </c>
    </row>
    <row r="31" spans="1:27" s="12" customFormat="1" ht="30" hidden="1" customHeight="1" x14ac:dyDescent="0.25">
      <c r="A31" s="13" t="s">
        <v>47</v>
      </c>
      <c r="B31" s="23"/>
      <c r="C31" s="23">
        <f>SUM(F31:Z31)</f>
        <v>0</v>
      </c>
      <c r="D31" s="15" t="e">
        <f>C31/B31</f>
        <v>#DIV/0!</v>
      </c>
      <c r="E31" s="15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</row>
    <row r="32" spans="1:27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15"/>
      <c r="F32" s="115">
        <f>F31/F30</f>
        <v>0</v>
      </c>
      <c r="G32" s="115">
        <f t="shared" ref="G32:Z32" si="9">G31/G30</f>
        <v>0</v>
      </c>
      <c r="H32" s="115">
        <f t="shared" si="9"/>
        <v>0</v>
      </c>
      <c r="I32" s="115">
        <f t="shared" si="9"/>
        <v>0</v>
      </c>
      <c r="J32" s="115">
        <f t="shared" si="9"/>
        <v>0</v>
      </c>
      <c r="K32" s="115">
        <f t="shared" si="9"/>
        <v>0</v>
      </c>
      <c r="L32" s="115">
        <f t="shared" si="9"/>
        <v>0</v>
      </c>
      <c r="M32" s="115">
        <f t="shared" si="9"/>
        <v>0</v>
      </c>
      <c r="N32" s="115">
        <f t="shared" si="9"/>
        <v>0</v>
      </c>
      <c r="O32" s="115">
        <f t="shared" si="9"/>
        <v>0</v>
      </c>
      <c r="P32" s="115">
        <f t="shared" si="9"/>
        <v>0</v>
      </c>
      <c r="Q32" s="115">
        <f>Q31/R30</f>
        <v>0</v>
      </c>
      <c r="R32" s="115">
        <f>R31/S30</f>
        <v>0</v>
      </c>
      <c r="S32" s="115">
        <f>S31/T30</f>
        <v>0</v>
      </c>
      <c r="T32" s="115" t="e">
        <f>T31/#REF!</f>
        <v>#REF!</v>
      </c>
      <c r="U32" s="115">
        <f t="shared" si="9"/>
        <v>0</v>
      </c>
      <c r="V32" s="115">
        <f t="shared" si="9"/>
        <v>0</v>
      </c>
      <c r="W32" s="115">
        <f t="shared" si="9"/>
        <v>0</v>
      </c>
      <c r="X32" s="115">
        <f t="shared" si="9"/>
        <v>0</v>
      </c>
      <c r="Y32" s="115">
        <f t="shared" si="9"/>
        <v>0</v>
      </c>
      <c r="Z32" s="115">
        <f t="shared" si="9"/>
        <v>0</v>
      </c>
    </row>
    <row r="33" spans="1:30" s="12" customFormat="1" ht="30" hidden="1" customHeight="1" x14ac:dyDescent="0.25">
      <c r="A33" s="13" t="s">
        <v>48</v>
      </c>
      <c r="B33" s="23">
        <v>20079</v>
      </c>
      <c r="C33" s="23">
        <f>SUM(F33:Z33)</f>
        <v>27180</v>
      </c>
      <c r="D33" s="15"/>
      <c r="E33" s="15"/>
      <c r="F33" s="114"/>
      <c r="G33" s="114">
        <v>489</v>
      </c>
      <c r="H33" s="114">
        <v>2100</v>
      </c>
      <c r="I33" s="114">
        <v>50</v>
      </c>
      <c r="J33" s="114">
        <v>835</v>
      </c>
      <c r="K33" s="114">
        <v>850</v>
      </c>
      <c r="L33" s="114">
        <v>2330</v>
      </c>
      <c r="M33" s="114">
        <v>793</v>
      </c>
      <c r="N33" s="114">
        <v>668</v>
      </c>
      <c r="O33" s="114">
        <v>844</v>
      </c>
      <c r="P33" s="114">
        <v>1020</v>
      </c>
      <c r="Q33" s="114">
        <v>1401</v>
      </c>
      <c r="R33" s="114">
        <v>377</v>
      </c>
      <c r="S33" s="114">
        <v>1526</v>
      </c>
      <c r="T33" s="114">
        <v>1027</v>
      </c>
      <c r="U33" s="114">
        <v>4341</v>
      </c>
      <c r="V33" s="114">
        <v>956</v>
      </c>
      <c r="W33" s="114">
        <v>909</v>
      </c>
      <c r="X33" s="114">
        <v>2620</v>
      </c>
      <c r="Y33" s="114">
        <v>3352</v>
      </c>
      <c r="Z33" s="114">
        <v>692</v>
      </c>
    </row>
    <row r="34" spans="1:30" s="12" customFormat="1" ht="30" hidden="1" customHeight="1" x14ac:dyDescent="0.25">
      <c r="A34" s="13" t="s">
        <v>45</v>
      </c>
      <c r="B34" s="28">
        <f t="shared" ref="B34:Z34" si="10">B33/B30</f>
        <v>0.19599402617939032</v>
      </c>
      <c r="C34" s="28">
        <f t="shared" si="10"/>
        <v>0.27063626406452257</v>
      </c>
      <c r="D34" s="15"/>
      <c r="E34" s="15"/>
      <c r="F34" s="116">
        <f t="shared" si="10"/>
        <v>0</v>
      </c>
      <c r="G34" s="116">
        <f t="shared" si="10"/>
        <v>0.24987225344915687</v>
      </c>
      <c r="H34" s="116">
        <f t="shared" si="10"/>
        <v>0.31226765799256506</v>
      </c>
      <c r="I34" s="116">
        <f t="shared" si="10"/>
        <v>7.0018204733230636E-3</v>
      </c>
      <c r="J34" s="116">
        <f t="shared" si="10"/>
        <v>0.10613957035718825</v>
      </c>
      <c r="K34" s="116">
        <f t="shared" si="10"/>
        <v>0.19152771518702119</v>
      </c>
      <c r="L34" s="116">
        <f t="shared" si="10"/>
        <v>0.66457501426126642</v>
      </c>
      <c r="M34" s="116">
        <f t="shared" si="10"/>
        <v>0.18035023879918127</v>
      </c>
      <c r="N34" s="116">
        <f t="shared" si="10"/>
        <v>0.24290909090909091</v>
      </c>
      <c r="O34" s="116">
        <f t="shared" si="10"/>
        <v>0.20948126085877389</v>
      </c>
      <c r="P34" s="116">
        <f t="shared" si="10"/>
        <v>0.2131216046803176</v>
      </c>
      <c r="Q34" s="116">
        <f>Q33/R30</f>
        <v>0.2289964040536123</v>
      </c>
      <c r="R34" s="116">
        <f>R33/S30</f>
        <v>0.10297732859874351</v>
      </c>
      <c r="S34" s="116">
        <f>S33/T30</f>
        <v>0.35299560490400184</v>
      </c>
      <c r="T34" s="116">
        <f>T33/U30</f>
        <v>0.20785266140457398</v>
      </c>
      <c r="U34" s="116">
        <f t="shared" si="10"/>
        <v>0.87856709168184577</v>
      </c>
      <c r="V34" s="116">
        <f t="shared" si="10"/>
        <v>0.48975409836065575</v>
      </c>
      <c r="W34" s="116">
        <f t="shared" si="10"/>
        <v>0.59295499021526421</v>
      </c>
      <c r="X34" s="116">
        <f t="shared" si="10"/>
        <v>0.28272364303442321</v>
      </c>
      <c r="Y34" s="116">
        <f>Y33/Y30</f>
        <v>0.40356368889959066</v>
      </c>
      <c r="Z34" s="116">
        <f t="shared" si="10"/>
        <v>0.12256464753808005</v>
      </c>
    </row>
    <row r="35" spans="1:30" s="12" customFormat="1" ht="30" hidden="1" customHeight="1" x14ac:dyDescent="0.25">
      <c r="A35" s="25" t="s">
        <v>49</v>
      </c>
      <c r="B35" s="23">
        <v>76082</v>
      </c>
      <c r="C35" s="23">
        <f>SUM(F35:Z35)</f>
        <v>82232</v>
      </c>
      <c r="D35" s="15"/>
      <c r="E35" s="15"/>
      <c r="F35" s="114">
        <v>1024</v>
      </c>
      <c r="G35" s="114">
        <v>1957</v>
      </c>
      <c r="H35" s="114">
        <v>2800</v>
      </c>
      <c r="I35" s="114">
        <v>1942</v>
      </c>
      <c r="J35" s="114">
        <v>7817</v>
      </c>
      <c r="K35" s="114">
        <v>4438</v>
      </c>
      <c r="L35" s="114">
        <v>3505</v>
      </c>
      <c r="M35" s="114">
        <v>2810</v>
      </c>
      <c r="N35" s="114">
        <v>2367</v>
      </c>
      <c r="O35" s="114">
        <v>3982</v>
      </c>
      <c r="P35" s="114">
        <v>2018</v>
      </c>
      <c r="Q35" s="114">
        <v>5066</v>
      </c>
      <c r="R35" s="114">
        <v>6118</v>
      </c>
      <c r="S35" s="114">
        <v>3661</v>
      </c>
      <c r="T35" s="114">
        <v>4674</v>
      </c>
      <c r="U35" s="114">
        <v>3155</v>
      </c>
      <c r="V35" s="114">
        <v>1952</v>
      </c>
      <c r="W35" s="114">
        <v>50</v>
      </c>
      <c r="X35" s="114">
        <v>9200</v>
      </c>
      <c r="Y35" s="114">
        <v>8050</v>
      </c>
      <c r="Z35" s="114">
        <v>5646</v>
      </c>
    </row>
    <row r="36" spans="1:30" s="12" customFormat="1" ht="30" hidden="1" customHeight="1" x14ac:dyDescent="0.25">
      <c r="A36" s="18" t="s">
        <v>45</v>
      </c>
      <c r="B36" s="9">
        <f t="shared" ref="B36:Z36" si="11">B35/B30</f>
        <v>0.74264741768914655</v>
      </c>
      <c r="C36" s="9">
        <f t="shared" si="11"/>
        <v>0.81879916359653493</v>
      </c>
      <c r="D36" s="15"/>
      <c r="E36" s="15"/>
      <c r="F36" s="115"/>
      <c r="G36" s="115">
        <f t="shared" si="11"/>
        <v>1</v>
      </c>
      <c r="H36" s="115">
        <f t="shared" si="11"/>
        <v>0.41635687732342008</v>
      </c>
      <c r="I36" s="115">
        <f t="shared" si="11"/>
        <v>0.27195070718386782</v>
      </c>
      <c r="J36" s="115">
        <f t="shared" si="11"/>
        <v>0.99364433710435995</v>
      </c>
      <c r="K36" s="115">
        <f t="shared" si="11"/>
        <v>1</v>
      </c>
      <c r="L36" s="115">
        <f t="shared" si="11"/>
        <v>0.99971477467199088</v>
      </c>
      <c r="M36" s="115">
        <f t="shared" si="11"/>
        <v>0.63907209460996128</v>
      </c>
      <c r="N36" s="115">
        <f t="shared" si="11"/>
        <v>0.86072727272727267</v>
      </c>
      <c r="O36" s="115">
        <f t="shared" si="11"/>
        <v>0.98833457433606353</v>
      </c>
      <c r="P36" s="115">
        <f t="shared" si="11"/>
        <v>0.42164646886753032</v>
      </c>
      <c r="Q36" s="115">
        <f>Q35/R30</f>
        <v>0.82804838182412555</v>
      </c>
      <c r="R36" s="115">
        <f>R35/S30</f>
        <v>1.6711281070745698</v>
      </c>
      <c r="S36" s="115">
        <f>S35/T30</f>
        <v>0.84686560259079346</v>
      </c>
      <c r="T36" s="115">
        <f>T35/U30</f>
        <v>0.94596235579842136</v>
      </c>
      <c r="U36" s="115">
        <f t="shared" si="11"/>
        <v>0.63853470957296099</v>
      </c>
      <c r="V36" s="115">
        <f t="shared" si="11"/>
        <v>1</v>
      </c>
      <c r="W36" s="115">
        <f t="shared" si="11"/>
        <v>3.2615786040443573E-2</v>
      </c>
      <c r="X36" s="115">
        <f t="shared" si="11"/>
        <v>0.99277004424301285</v>
      </c>
      <c r="Y36" s="115">
        <f t="shared" si="11"/>
        <v>0.96917890681435104</v>
      </c>
      <c r="Z36" s="115">
        <f t="shared" si="11"/>
        <v>1</v>
      </c>
      <c r="AA36" s="30"/>
      <c r="AB36" s="30"/>
      <c r="AC36" s="30"/>
      <c r="AD36" s="30"/>
    </row>
    <row r="37" spans="1:30" s="12" customFormat="1" ht="30" hidden="1" customHeight="1" x14ac:dyDescent="0.25">
      <c r="A37" s="22" t="s">
        <v>50</v>
      </c>
      <c r="B37" s="23"/>
      <c r="C37" s="27">
        <f>SUM(F37:Z37)</f>
        <v>0</v>
      </c>
      <c r="D37" s="15"/>
      <c r="E37" s="15"/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0</v>
      </c>
    </row>
    <row r="38" spans="1:30" s="12" customFormat="1" ht="30" hidden="1" customHeight="1" x14ac:dyDescent="0.25">
      <c r="A38" s="25" t="s">
        <v>51</v>
      </c>
      <c r="B38" s="23">
        <v>172074</v>
      </c>
      <c r="C38" s="23">
        <f>SUM(F38:Z38)</f>
        <v>196745</v>
      </c>
      <c r="D38" s="15"/>
      <c r="E38" s="15"/>
      <c r="F38" s="114">
        <v>6428</v>
      </c>
      <c r="G38" s="114">
        <v>4266</v>
      </c>
      <c r="H38" s="114">
        <v>14740</v>
      </c>
      <c r="I38" s="114">
        <v>11849</v>
      </c>
      <c r="J38" s="114">
        <v>6959</v>
      </c>
      <c r="K38" s="114">
        <v>25028</v>
      </c>
      <c r="L38" s="114">
        <v>9104</v>
      </c>
      <c r="M38" s="114">
        <v>11669</v>
      </c>
      <c r="N38" s="114">
        <v>4020</v>
      </c>
      <c r="O38" s="114">
        <v>3270</v>
      </c>
      <c r="P38" s="114">
        <v>830</v>
      </c>
      <c r="Q38" s="114">
        <v>5855</v>
      </c>
      <c r="R38" s="114">
        <v>13771</v>
      </c>
      <c r="S38" s="114">
        <v>14953</v>
      </c>
      <c r="T38" s="114">
        <v>12478</v>
      </c>
      <c r="U38" s="114">
        <v>5135</v>
      </c>
      <c r="V38" s="114">
        <v>6245</v>
      </c>
      <c r="W38" s="114">
        <v>2558</v>
      </c>
      <c r="X38" s="114">
        <v>6780</v>
      </c>
      <c r="Y38" s="114">
        <v>24407</v>
      </c>
      <c r="Z38" s="114">
        <v>6400</v>
      </c>
    </row>
    <row r="39" spans="1:30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15"/>
      <c r="F39" s="115" t="e">
        <f>F38/F37</f>
        <v>#DIV/0!</v>
      </c>
      <c r="G39" s="115" t="e">
        <f t="shared" ref="G39:Z39" si="12">G38/G37</f>
        <v>#DIV/0!</v>
      </c>
      <c r="H39" s="115" t="e">
        <f t="shared" si="12"/>
        <v>#DIV/0!</v>
      </c>
      <c r="I39" s="115" t="e">
        <f t="shared" si="12"/>
        <v>#DIV/0!</v>
      </c>
      <c r="J39" s="115" t="e">
        <f t="shared" si="12"/>
        <v>#DIV/0!</v>
      </c>
      <c r="K39" s="115" t="e">
        <f t="shared" si="12"/>
        <v>#DIV/0!</v>
      </c>
      <c r="L39" s="115" t="e">
        <f t="shared" si="12"/>
        <v>#DIV/0!</v>
      </c>
      <c r="M39" s="115" t="e">
        <f t="shared" si="12"/>
        <v>#DIV/0!</v>
      </c>
      <c r="N39" s="115" t="e">
        <f t="shared" si="12"/>
        <v>#DIV/0!</v>
      </c>
      <c r="O39" s="115" t="e">
        <f t="shared" si="12"/>
        <v>#DIV/0!</v>
      </c>
      <c r="P39" s="115" t="e">
        <f t="shared" si="12"/>
        <v>#DIV/0!</v>
      </c>
      <c r="Q39" s="115" t="e">
        <f t="shared" si="12"/>
        <v>#DIV/0!</v>
      </c>
      <c r="R39" s="115" t="e">
        <f t="shared" si="12"/>
        <v>#DIV/0!</v>
      </c>
      <c r="S39" s="115" t="e">
        <f t="shared" si="12"/>
        <v>#DIV/0!</v>
      </c>
      <c r="T39" s="115" t="e">
        <f t="shared" si="12"/>
        <v>#DIV/0!</v>
      </c>
      <c r="U39" s="115" t="e">
        <f t="shared" si="12"/>
        <v>#DIV/0!</v>
      </c>
      <c r="V39" s="115" t="e">
        <f t="shared" si="12"/>
        <v>#DIV/0!</v>
      </c>
      <c r="W39" s="115" t="e">
        <f t="shared" si="12"/>
        <v>#DIV/0!</v>
      </c>
      <c r="X39" s="115" t="e">
        <f t="shared" si="12"/>
        <v>#DIV/0!</v>
      </c>
      <c r="Y39" s="115" t="e">
        <f t="shared" si="12"/>
        <v>#DIV/0!</v>
      </c>
      <c r="Z39" s="115" t="e">
        <f t="shared" si="12"/>
        <v>#DIV/0!</v>
      </c>
    </row>
    <row r="40" spans="1:30" s="12" customFormat="1" ht="30" hidden="1" customHeight="1" x14ac:dyDescent="0.25">
      <c r="A40" s="77" t="s">
        <v>53</v>
      </c>
      <c r="B40" s="23">
        <v>169791</v>
      </c>
      <c r="C40" s="23">
        <f>SUM(F40:Z40)</f>
        <v>188414</v>
      </c>
      <c r="D40" s="15"/>
      <c r="E40" s="15"/>
      <c r="F40" s="114">
        <v>6014</v>
      </c>
      <c r="G40" s="114">
        <v>5300</v>
      </c>
      <c r="H40" s="114">
        <v>14740</v>
      </c>
      <c r="I40" s="114">
        <v>12190</v>
      </c>
      <c r="J40" s="114">
        <v>6023</v>
      </c>
      <c r="K40" s="114">
        <v>17820</v>
      </c>
      <c r="L40" s="114">
        <v>8854</v>
      </c>
      <c r="M40" s="114">
        <v>11130</v>
      </c>
      <c r="N40" s="114">
        <v>9597</v>
      </c>
      <c r="O40" s="114">
        <v>3270</v>
      </c>
      <c r="P40" s="114"/>
      <c r="Q40" s="114">
        <v>8419</v>
      </c>
      <c r="R40" s="114">
        <v>13237</v>
      </c>
      <c r="S40" s="114">
        <v>12567</v>
      </c>
      <c r="T40" s="114">
        <v>12442</v>
      </c>
      <c r="U40" s="114">
        <v>5337</v>
      </c>
      <c r="V40" s="114">
        <v>4250</v>
      </c>
      <c r="W40" s="114">
        <v>2558</v>
      </c>
      <c r="X40" s="114">
        <v>5900</v>
      </c>
      <c r="Y40" s="114">
        <v>22366</v>
      </c>
      <c r="Z40" s="114">
        <v>6400</v>
      </c>
    </row>
    <row r="41" spans="1:30" s="2" customFormat="1" ht="30" hidden="1" customHeight="1" x14ac:dyDescent="0.3">
      <c r="A41" s="11" t="s">
        <v>168</v>
      </c>
      <c r="B41" s="99">
        <v>214447</v>
      </c>
      <c r="C41" s="99">
        <f>SUM(F41:Z41)</f>
        <v>193991</v>
      </c>
      <c r="D41" s="100"/>
      <c r="E41" s="100"/>
      <c r="F41" s="108">
        <v>8532</v>
      </c>
      <c r="G41" s="108">
        <v>6006</v>
      </c>
      <c r="H41" s="108">
        <v>13000</v>
      </c>
      <c r="I41" s="108">
        <v>12915</v>
      </c>
      <c r="J41" s="108">
        <v>5900</v>
      </c>
      <c r="K41" s="108">
        <v>11939</v>
      </c>
      <c r="L41" s="108">
        <v>8900</v>
      </c>
      <c r="M41" s="108">
        <v>11268</v>
      </c>
      <c r="N41" s="108">
        <v>10249</v>
      </c>
      <c r="O41" s="108">
        <v>3000</v>
      </c>
      <c r="P41" s="108">
        <v>6420</v>
      </c>
      <c r="Q41" s="108">
        <v>8100</v>
      </c>
      <c r="R41" s="108">
        <v>11524</v>
      </c>
      <c r="S41" s="108">
        <v>12797</v>
      </c>
      <c r="T41" s="108">
        <v>12851</v>
      </c>
      <c r="U41" s="108">
        <v>9823</v>
      </c>
      <c r="V41" s="108">
        <v>7225</v>
      </c>
      <c r="W41" s="108">
        <v>2400</v>
      </c>
      <c r="X41" s="119">
        <v>6364</v>
      </c>
      <c r="Y41" s="108">
        <v>15839</v>
      </c>
      <c r="Z41" s="108">
        <v>8939</v>
      </c>
      <c r="AA41" s="20"/>
    </row>
    <row r="42" spans="1:30" s="2" customFormat="1" ht="30" hidden="1" customHeight="1" x14ac:dyDescent="0.3">
      <c r="A42" s="32" t="s">
        <v>166</v>
      </c>
      <c r="B42" s="23">
        <v>228118</v>
      </c>
      <c r="C42" s="23">
        <f>SUM(F42:Z42)</f>
        <v>205022</v>
      </c>
      <c r="D42" s="15"/>
      <c r="E42" s="103">
        <v>238477</v>
      </c>
      <c r="F42" s="108">
        <v>8831</v>
      </c>
      <c r="G42" s="108">
        <v>6007</v>
      </c>
      <c r="H42" s="108">
        <v>14554</v>
      </c>
      <c r="I42" s="108">
        <v>12917</v>
      </c>
      <c r="J42" s="108">
        <v>5985</v>
      </c>
      <c r="K42" s="108">
        <v>12100</v>
      </c>
      <c r="L42" s="108">
        <v>9871</v>
      </c>
      <c r="M42" s="108">
        <v>11968</v>
      </c>
      <c r="N42" s="108">
        <v>10542</v>
      </c>
      <c r="O42" s="108">
        <v>3030</v>
      </c>
      <c r="P42" s="108">
        <v>6853</v>
      </c>
      <c r="Q42" s="108">
        <v>8720</v>
      </c>
      <c r="R42" s="108">
        <v>12069</v>
      </c>
      <c r="S42" s="108">
        <v>13530</v>
      </c>
      <c r="T42" s="108">
        <v>13085</v>
      </c>
      <c r="U42" s="108">
        <v>9824</v>
      </c>
      <c r="V42" s="108">
        <v>9310</v>
      </c>
      <c r="W42" s="108">
        <v>3376</v>
      </c>
      <c r="X42" s="108">
        <v>7610</v>
      </c>
      <c r="Y42" s="108">
        <v>15901</v>
      </c>
      <c r="Z42" s="108">
        <v>8939</v>
      </c>
      <c r="AA42" s="20"/>
    </row>
    <row r="43" spans="1:30" s="2" customFormat="1" ht="30" hidden="1" customHeight="1" x14ac:dyDescent="0.3">
      <c r="A43" s="17" t="s">
        <v>194</v>
      </c>
      <c r="B43" s="23"/>
      <c r="C43" s="23">
        <f>SUM(F43:Z43)</f>
        <v>6024</v>
      </c>
      <c r="D43" s="15"/>
      <c r="E43" s="15"/>
      <c r="F43" s="108"/>
      <c r="G43" s="108">
        <v>720</v>
      </c>
      <c r="H43" s="108"/>
      <c r="I43" s="108"/>
      <c r="J43" s="108"/>
      <c r="K43" s="108"/>
      <c r="L43" s="108">
        <v>525</v>
      </c>
      <c r="M43" s="108">
        <v>568</v>
      </c>
      <c r="N43" s="108"/>
      <c r="O43" s="108">
        <v>20</v>
      </c>
      <c r="P43" s="108"/>
      <c r="Q43" s="108"/>
      <c r="R43" s="108">
        <v>747</v>
      </c>
      <c r="S43" s="108"/>
      <c r="T43" s="108"/>
      <c r="U43" s="108"/>
      <c r="V43" s="108">
        <v>250</v>
      </c>
      <c r="W43" s="108">
        <v>612</v>
      </c>
      <c r="X43" s="108"/>
      <c r="Y43" s="108">
        <v>2392</v>
      </c>
      <c r="Z43" s="108">
        <v>190</v>
      </c>
      <c r="AA43" s="20"/>
    </row>
    <row r="44" spans="1:30" s="2" customFormat="1" ht="30" hidden="1" customHeight="1" x14ac:dyDescent="0.3">
      <c r="A44" s="18" t="s">
        <v>52</v>
      </c>
      <c r="B44" s="33">
        <f>B42/B41</f>
        <v>1.0637500174868382</v>
      </c>
      <c r="C44" s="33">
        <f>C42/C41</f>
        <v>1.0568634627379621</v>
      </c>
      <c r="D44" s="15"/>
      <c r="E44" s="97"/>
      <c r="F44" s="120">
        <f>F42/F41</f>
        <v>1.0350445382090951</v>
      </c>
      <c r="G44" s="120">
        <f t="shared" ref="G44:Z44" si="13">G42/G41</f>
        <v>1.0001665001665001</v>
      </c>
      <c r="H44" s="120">
        <f t="shared" si="13"/>
        <v>1.1195384615384616</v>
      </c>
      <c r="I44" s="120">
        <f t="shared" si="13"/>
        <v>1.0001548586914442</v>
      </c>
      <c r="J44" s="120">
        <f t="shared" si="13"/>
        <v>1.014406779661017</v>
      </c>
      <c r="K44" s="120">
        <f t="shared" si="13"/>
        <v>1.0134852165172963</v>
      </c>
      <c r="L44" s="120">
        <f t="shared" si="13"/>
        <v>1.1091011235955057</v>
      </c>
      <c r="M44" s="120">
        <f t="shared" si="13"/>
        <v>1.0621228257011004</v>
      </c>
      <c r="N44" s="120">
        <f t="shared" si="13"/>
        <v>1.0285881549419456</v>
      </c>
      <c r="O44" s="120">
        <f t="shared" si="13"/>
        <v>1.01</v>
      </c>
      <c r="P44" s="120">
        <f t="shared" si="13"/>
        <v>1.0674454828660436</v>
      </c>
      <c r="Q44" s="120">
        <f t="shared" si="13"/>
        <v>1.0765432098765433</v>
      </c>
      <c r="R44" s="120">
        <f t="shared" si="13"/>
        <v>1.0472926067337729</v>
      </c>
      <c r="S44" s="120">
        <f t="shared" si="13"/>
        <v>1.0572790497772915</v>
      </c>
      <c r="T44" s="120">
        <f t="shared" si="13"/>
        <v>1.0182086997120847</v>
      </c>
      <c r="U44" s="120">
        <f t="shared" si="13"/>
        <v>1.0001018018935153</v>
      </c>
      <c r="V44" s="120">
        <f t="shared" si="13"/>
        <v>1.2885813148788927</v>
      </c>
      <c r="W44" s="120">
        <f t="shared" si="13"/>
        <v>1.4066666666666667</v>
      </c>
      <c r="X44" s="120">
        <f t="shared" si="13"/>
        <v>1.1957888120678819</v>
      </c>
      <c r="Y44" s="120">
        <f t="shared" si="13"/>
        <v>1.0039143885346298</v>
      </c>
      <c r="Z44" s="120">
        <f t="shared" si="13"/>
        <v>1</v>
      </c>
      <c r="AA44" s="21"/>
    </row>
    <row r="45" spans="1:30" s="2" customFormat="1" ht="30" hidden="1" customHeight="1" x14ac:dyDescent="0.3">
      <c r="A45" s="18" t="s">
        <v>167</v>
      </c>
      <c r="B45" s="23">
        <v>87486</v>
      </c>
      <c r="C45" s="23">
        <f>SUM(F45:Z45)</f>
        <v>82473</v>
      </c>
      <c r="D45" s="15"/>
      <c r="E45" s="97"/>
      <c r="F45" s="121">
        <v>5368</v>
      </c>
      <c r="G45" s="121">
        <v>2690</v>
      </c>
      <c r="H45" s="121">
        <v>5388</v>
      </c>
      <c r="I45" s="121">
        <v>3399</v>
      </c>
      <c r="J45" s="121">
        <v>2261</v>
      </c>
      <c r="K45" s="121">
        <v>4963</v>
      </c>
      <c r="L45" s="121">
        <v>5102</v>
      </c>
      <c r="M45" s="121">
        <v>4081</v>
      </c>
      <c r="N45" s="121">
        <v>4803</v>
      </c>
      <c r="O45" s="121">
        <v>692</v>
      </c>
      <c r="P45" s="121">
        <v>2340</v>
      </c>
      <c r="Q45" s="121">
        <v>1989</v>
      </c>
      <c r="R45" s="121">
        <v>5574</v>
      </c>
      <c r="S45" s="121">
        <v>6488</v>
      </c>
      <c r="T45" s="121">
        <v>5030</v>
      </c>
      <c r="U45" s="121">
        <v>3129</v>
      </c>
      <c r="V45" s="121">
        <v>4813</v>
      </c>
      <c r="W45" s="121">
        <v>1337</v>
      </c>
      <c r="X45" s="121">
        <v>1600</v>
      </c>
      <c r="Y45" s="121">
        <v>7976</v>
      </c>
      <c r="Z45" s="121">
        <v>3450</v>
      </c>
      <c r="AA45" s="21"/>
    </row>
    <row r="46" spans="1:30" s="2" customFormat="1" ht="30" hidden="1" customHeight="1" x14ac:dyDescent="0.3">
      <c r="A46" s="18" t="s">
        <v>54</v>
      </c>
      <c r="B46" s="23">
        <v>106558</v>
      </c>
      <c r="C46" s="23">
        <f>SUM(F46:Z46)</f>
        <v>96858</v>
      </c>
      <c r="D46" s="15"/>
      <c r="E46" s="97"/>
      <c r="F46" s="114">
        <v>2087</v>
      </c>
      <c r="G46" s="114">
        <v>2760</v>
      </c>
      <c r="H46" s="114">
        <v>7204</v>
      </c>
      <c r="I46" s="114">
        <v>8062</v>
      </c>
      <c r="J46" s="114">
        <v>2472</v>
      </c>
      <c r="K46" s="114">
        <v>5517</v>
      </c>
      <c r="L46" s="114">
        <v>3443</v>
      </c>
      <c r="M46" s="114">
        <v>5655</v>
      </c>
      <c r="N46" s="114">
        <v>5092</v>
      </c>
      <c r="O46" s="114">
        <v>1705</v>
      </c>
      <c r="P46" s="114">
        <v>4307</v>
      </c>
      <c r="Q46" s="114">
        <v>5301</v>
      </c>
      <c r="R46" s="114">
        <v>5123</v>
      </c>
      <c r="S46" s="114">
        <v>5501</v>
      </c>
      <c r="T46" s="114">
        <v>7321</v>
      </c>
      <c r="U46" s="114">
        <v>5423</v>
      </c>
      <c r="V46" s="114">
        <v>3781</v>
      </c>
      <c r="W46" s="114">
        <v>1535</v>
      </c>
      <c r="X46" s="114">
        <v>3902</v>
      </c>
      <c r="Y46" s="114">
        <v>6347</v>
      </c>
      <c r="Z46" s="114">
        <v>4320</v>
      </c>
      <c r="AA46" s="21"/>
    </row>
    <row r="47" spans="1:30" s="2" customFormat="1" ht="30" hidden="1" customHeight="1" x14ac:dyDescent="0.3">
      <c r="A47" s="18" t="s">
        <v>55</v>
      </c>
      <c r="B47" s="23">
        <v>1341</v>
      </c>
      <c r="C47" s="23">
        <f>SUM(F47:Z47)</f>
        <v>1022</v>
      </c>
      <c r="D47" s="15"/>
      <c r="E47" s="97">
        <v>1014</v>
      </c>
      <c r="F47" s="121"/>
      <c r="G47" s="121"/>
      <c r="H47" s="121"/>
      <c r="I47" s="121">
        <v>700</v>
      </c>
      <c r="J47" s="121"/>
      <c r="K47" s="121"/>
      <c r="L47" s="121"/>
      <c r="M47" s="121">
        <v>10</v>
      </c>
      <c r="N47" s="121"/>
      <c r="O47" s="121"/>
      <c r="P47" s="121"/>
      <c r="Q47" s="121">
        <v>120</v>
      </c>
      <c r="R47" s="121"/>
      <c r="S47" s="121">
        <v>100</v>
      </c>
      <c r="T47" s="121"/>
      <c r="U47" s="121">
        <v>70</v>
      </c>
      <c r="V47" s="121">
        <v>22</v>
      </c>
      <c r="W47" s="121"/>
      <c r="X47" s="121"/>
      <c r="Y47" s="121"/>
      <c r="Z47" s="121"/>
      <c r="AA47" s="21"/>
    </row>
    <row r="48" spans="1:30" s="2" customFormat="1" ht="30" hidden="1" customHeight="1" x14ac:dyDescent="0.3">
      <c r="A48" s="18" t="s">
        <v>56</v>
      </c>
      <c r="B48" s="23">
        <v>68</v>
      </c>
      <c r="C48" s="23">
        <f>SUM(F48:Z48)</f>
        <v>369</v>
      </c>
      <c r="D48" s="15"/>
      <c r="E48" s="97"/>
      <c r="F48" s="121"/>
      <c r="G48" s="121"/>
      <c r="H48" s="121">
        <v>94</v>
      </c>
      <c r="I48" s="121"/>
      <c r="J48" s="121"/>
      <c r="K48" s="121"/>
      <c r="L48" s="121"/>
      <c r="M48" s="121"/>
      <c r="N48" s="121"/>
      <c r="O48" s="121"/>
      <c r="P48" s="121"/>
      <c r="Q48" s="121"/>
      <c r="R48" s="121">
        <v>180</v>
      </c>
      <c r="S48" s="121">
        <v>20</v>
      </c>
      <c r="T48" s="121"/>
      <c r="U48" s="121"/>
      <c r="V48" s="121">
        <v>75</v>
      </c>
      <c r="W48" s="121"/>
      <c r="X48" s="121"/>
      <c r="Y48" s="121"/>
      <c r="Z48" s="121"/>
      <c r="AA48" s="21"/>
    </row>
    <row r="49" spans="1:27" s="2" customFormat="1" ht="30" hidden="1" customHeight="1" x14ac:dyDescent="0.3">
      <c r="A49" s="18" t="s">
        <v>57</v>
      </c>
      <c r="B49" s="23">
        <v>6392</v>
      </c>
      <c r="C49" s="23">
        <f>SUM(F49:Z49)</f>
        <v>7033</v>
      </c>
      <c r="D49" s="15"/>
      <c r="E49" s="97"/>
      <c r="F49" s="114">
        <v>730</v>
      </c>
      <c r="G49" s="114">
        <v>66</v>
      </c>
      <c r="H49" s="114">
        <v>435</v>
      </c>
      <c r="I49" s="114">
        <v>501</v>
      </c>
      <c r="J49" s="114">
        <v>383</v>
      </c>
      <c r="K49" s="114">
        <v>370</v>
      </c>
      <c r="L49" s="114">
        <v>94</v>
      </c>
      <c r="M49" s="114">
        <v>346</v>
      </c>
      <c r="N49" s="114">
        <v>463</v>
      </c>
      <c r="O49" s="114"/>
      <c r="P49" s="114"/>
      <c r="Q49" s="114">
        <v>438</v>
      </c>
      <c r="R49" s="114">
        <v>88</v>
      </c>
      <c r="S49" s="114">
        <v>352</v>
      </c>
      <c r="T49" s="114">
        <v>283</v>
      </c>
      <c r="U49" s="114">
        <v>570</v>
      </c>
      <c r="V49" s="114">
        <v>89</v>
      </c>
      <c r="W49" s="114">
        <v>20</v>
      </c>
      <c r="X49" s="114">
        <v>857</v>
      </c>
      <c r="Y49" s="114">
        <v>738</v>
      </c>
      <c r="Z49" s="114">
        <v>210</v>
      </c>
      <c r="AA49" s="21"/>
    </row>
    <row r="50" spans="1:27" s="2" customFormat="1" ht="30" hidden="1" customHeight="1" x14ac:dyDescent="0.3">
      <c r="A50" s="17" t="s">
        <v>58</v>
      </c>
      <c r="B50" s="23"/>
      <c r="C50" s="23">
        <f t="shared" ref="C50:C61" si="14">SUM(F50:Z50)</f>
        <v>0</v>
      </c>
      <c r="D50" s="15"/>
      <c r="E50" s="97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21"/>
    </row>
    <row r="51" spans="1:27" s="2" customFormat="1" ht="30" hidden="1" customHeight="1" outlineLevel="1" x14ac:dyDescent="0.3">
      <c r="A51" s="17" t="s">
        <v>169</v>
      </c>
      <c r="B51" s="23">
        <v>216286</v>
      </c>
      <c r="C51" s="23">
        <f t="shared" si="14"/>
        <v>228050</v>
      </c>
      <c r="D51" s="15"/>
      <c r="E51" s="97"/>
      <c r="F51" s="121">
        <v>15320</v>
      </c>
      <c r="G51" s="121">
        <v>4100</v>
      </c>
      <c r="H51" s="121">
        <v>9720</v>
      </c>
      <c r="I51" s="121">
        <v>16991</v>
      </c>
      <c r="J51" s="121">
        <v>7125</v>
      </c>
      <c r="K51" s="121">
        <v>18250</v>
      </c>
      <c r="L51" s="121">
        <v>12150</v>
      </c>
      <c r="M51" s="121">
        <v>8506</v>
      </c>
      <c r="N51" s="121">
        <v>9882</v>
      </c>
      <c r="O51" s="121">
        <v>2638</v>
      </c>
      <c r="P51" s="121">
        <v>1126</v>
      </c>
      <c r="Q51" s="121">
        <v>9520</v>
      </c>
      <c r="R51" s="121">
        <v>18132</v>
      </c>
      <c r="S51" s="121">
        <v>12000</v>
      </c>
      <c r="T51" s="121">
        <v>16871</v>
      </c>
      <c r="U51" s="121">
        <v>12412</v>
      </c>
      <c r="V51" s="121">
        <v>9680</v>
      </c>
      <c r="W51" s="121">
        <v>4498</v>
      </c>
      <c r="X51" s="121">
        <v>5300</v>
      </c>
      <c r="Y51" s="121">
        <v>23156</v>
      </c>
      <c r="Z51" s="121">
        <v>10673</v>
      </c>
      <c r="AA51" s="21"/>
    </row>
    <row r="52" spans="1:27" s="2" customFormat="1" ht="30" hidden="1" customHeight="1" outlineLevel="1" x14ac:dyDescent="0.3">
      <c r="A52" s="17" t="s">
        <v>170</v>
      </c>
      <c r="B52" s="23">
        <v>132179</v>
      </c>
      <c r="C52" s="23">
        <f t="shared" si="14"/>
        <v>119557</v>
      </c>
      <c r="D52" s="15"/>
      <c r="E52" s="97"/>
      <c r="F52" s="121">
        <v>6896</v>
      </c>
      <c r="G52" s="121">
        <v>4100</v>
      </c>
      <c r="H52" s="121">
        <v>9720</v>
      </c>
      <c r="I52" s="121">
        <v>100</v>
      </c>
      <c r="J52" s="121">
        <v>2330</v>
      </c>
      <c r="K52" s="121">
        <v>4800</v>
      </c>
      <c r="L52" s="121">
        <v>11630</v>
      </c>
      <c r="M52" s="121">
        <v>2521</v>
      </c>
      <c r="N52" s="121">
        <v>9073</v>
      </c>
      <c r="O52" s="121">
        <v>2338</v>
      </c>
      <c r="P52" s="121">
        <v>594</v>
      </c>
      <c r="Q52" s="121">
        <v>3250</v>
      </c>
      <c r="R52" s="121">
        <v>18132</v>
      </c>
      <c r="S52" s="121">
        <v>5300</v>
      </c>
      <c r="T52" s="121">
        <v>8405</v>
      </c>
      <c r="U52" s="121">
        <v>2568</v>
      </c>
      <c r="V52" s="121">
        <v>80</v>
      </c>
      <c r="W52" s="121">
        <v>4498</v>
      </c>
      <c r="X52" s="121"/>
      <c r="Y52" s="121">
        <v>21442</v>
      </c>
      <c r="Z52" s="121">
        <v>1780</v>
      </c>
      <c r="AA52" s="21"/>
    </row>
    <row r="53" spans="1:27" s="2" customFormat="1" ht="30" hidden="1" customHeight="1" x14ac:dyDescent="0.3">
      <c r="A53" s="11" t="s">
        <v>59</v>
      </c>
      <c r="B53" s="23"/>
      <c r="C53" s="23">
        <f t="shared" si="14"/>
        <v>8200.9</v>
      </c>
      <c r="D53" s="15"/>
      <c r="E53" s="97"/>
      <c r="F53" s="121">
        <v>106</v>
      </c>
      <c r="G53" s="121">
        <v>510.7</v>
      </c>
      <c r="H53" s="121">
        <v>1219.5</v>
      </c>
      <c r="I53" s="121">
        <v>539.29999999999995</v>
      </c>
      <c r="J53" s="121">
        <v>60.2</v>
      </c>
      <c r="K53" s="121">
        <v>156.4</v>
      </c>
      <c r="L53" s="121">
        <v>976.8</v>
      </c>
      <c r="M53" s="121">
        <v>1026.7</v>
      </c>
      <c r="N53" s="121">
        <v>436.3</v>
      </c>
      <c r="O53" s="121">
        <v>18.5</v>
      </c>
      <c r="P53" s="121">
        <v>249</v>
      </c>
      <c r="Q53" s="121">
        <v>432.8</v>
      </c>
      <c r="R53" s="121">
        <v>66.7</v>
      </c>
      <c r="S53" s="121">
        <v>902.7</v>
      </c>
      <c r="T53" s="121">
        <v>267.89999999999998</v>
      </c>
      <c r="U53" s="121">
        <v>93.6</v>
      </c>
      <c r="V53" s="121">
        <v>100.3</v>
      </c>
      <c r="W53" s="121">
        <v>14</v>
      </c>
      <c r="X53" s="121">
        <v>316.5</v>
      </c>
      <c r="Y53" s="121">
        <v>610</v>
      </c>
      <c r="Z53" s="121">
        <v>97</v>
      </c>
      <c r="AA53" s="20"/>
    </row>
    <row r="54" spans="1:27" s="2" customFormat="1" ht="30" hidden="1" customHeight="1" x14ac:dyDescent="0.3">
      <c r="A54" s="32" t="s">
        <v>60</v>
      </c>
      <c r="B54" s="23">
        <v>6423</v>
      </c>
      <c r="C54" s="23">
        <f t="shared" si="14"/>
        <v>5010.8999999999996</v>
      </c>
      <c r="D54" s="15"/>
      <c r="E54" s="104">
        <v>6366</v>
      </c>
      <c r="F54" s="121">
        <v>106</v>
      </c>
      <c r="G54" s="121">
        <v>164</v>
      </c>
      <c r="H54" s="121">
        <v>722</v>
      </c>
      <c r="I54" s="121">
        <v>340</v>
      </c>
      <c r="J54" s="121">
        <v>61.2</v>
      </c>
      <c r="K54" s="121">
        <v>100</v>
      </c>
      <c r="L54" s="121">
        <v>768</v>
      </c>
      <c r="M54" s="121">
        <v>780</v>
      </c>
      <c r="N54" s="121">
        <v>252</v>
      </c>
      <c r="O54" s="121">
        <v>14.7</v>
      </c>
      <c r="P54" s="121">
        <v>54</v>
      </c>
      <c r="Q54" s="121">
        <v>201</v>
      </c>
      <c r="R54" s="121">
        <v>67</v>
      </c>
      <c r="S54" s="121">
        <v>393</v>
      </c>
      <c r="T54" s="121">
        <v>157</v>
      </c>
      <c r="U54" s="121">
        <v>53</v>
      </c>
      <c r="V54" s="121">
        <v>110</v>
      </c>
      <c r="W54" s="121">
        <v>7</v>
      </c>
      <c r="X54" s="121">
        <v>247</v>
      </c>
      <c r="Y54" s="121">
        <v>412</v>
      </c>
      <c r="Z54" s="121">
        <v>2</v>
      </c>
      <c r="AA54" s="20"/>
    </row>
    <row r="55" spans="1:27" s="2" customFormat="1" ht="30" hidden="1" customHeight="1" x14ac:dyDescent="0.3">
      <c r="A55" s="18" t="s">
        <v>52</v>
      </c>
      <c r="B55" s="106"/>
      <c r="C55" s="33">
        <f>C54/C53</f>
        <v>0.61101830286919723</v>
      </c>
      <c r="D55" s="15"/>
      <c r="E55" s="15"/>
      <c r="F55" s="120">
        <f t="shared" ref="F55:Z55" si="15">F54/F53</f>
        <v>1</v>
      </c>
      <c r="G55" s="120">
        <f t="shared" si="15"/>
        <v>0.32112786371646762</v>
      </c>
      <c r="H55" s="120">
        <f t="shared" si="15"/>
        <v>0.59204592045920457</v>
      </c>
      <c r="I55" s="120">
        <f t="shared" si="15"/>
        <v>0.63044687557945489</v>
      </c>
      <c r="J55" s="120">
        <f t="shared" si="15"/>
        <v>1.0166112956810631</v>
      </c>
      <c r="K55" s="120">
        <f t="shared" si="15"/>
        <v>0.63938618925831203</v>
      </c>
      <c r="L55" s="120">
        <f t="shared" si="15"/>
        <v>0.7862407862407863</v>
      </c>
      <c r="M55" s="120">
        <f t="shared" si="15"/>
        <v>0.75971559364955676</v>
      </c>
      <c r="N55" s="120">
        <f t="shared" si="15"/>
        <v>0.57758423103369239</v>
      </c>
      <c r="O55" s="120">
        <f t="shared" si="15"/>
        <v>0.79459459459459458</v>
      </c>
      <c r="P55" s="120">
        <f t="shared" si="15"/>
        <v>0.21686746987951808</v>
      </c>
      <c r="Q55" s="120">
        <f t="shared" si="15"/>
        <v>0.4644177449168207</v>
      </c>
      <c r="R55" s="120">
        <f t="shared" si="15"/>
        <v>1.0044977511244377</v>
      </c>
      <c r="S55" s="120">
        <f t="shared" si="15"/>
        <v>0.43536058491193086</v>
      </c>
      <c r="T55" s="120">
        <f t="shared" si="15"/>
        <v>0.58603956700261295</v>
      </c>
      <c r="U55" s="120">
        <f t="shared" si="15"/>
        <v>0.56623931623931623</v>
      </c>
      <c r="V55" s="120">
        <f t="shared" si="15"/>
        <v>1.0967098703888336</v>
      </c>
      <c r="W55" s="120">
        <f t="shared" si="15"/>
        <v>0.5</v>
      </c>
      <c r="X55" s="120">
        <f t="shared" si="15"/>
        <v>0.78041074249605058</v>
      </c>
      <c r="Y55" s="120">
        <f t="shared" si="15"/>
        <v>0.67540983606557381</v>
      </c>
      <c r="Z55" s="120">
        <f t="shared" si="15"/>
        <v>2.0618556701030927E-2</v>
      </c>
      <c r="AA55" s="21"/>
    </row>
    <row r="56" spans="1:27" s="2" customFormat="1" ht="30" hidden="1" customHeight="1" outlineLevel="1" x14ac:dyDescent="0.3">
      <c r="A56" s="17" t="s">
        <v>61</v>
      </c>
      <c r="B56" s="23">
        <v>4981</v>
      </c>
      <c r="C56" s="23">
        <f t="shared" si="14"/>
        <v>2762.7</v>
      </c>
      <c r="D56" s="15"/>
      <c r="E56" s="101"/>
      <c r="F56" s="121"/>
      <c r="G56" s="121">
        <v>52</v>
      </c>
      <c r="H56" s="121"/>
      <c r="I56" s="121"/>
      <c r="J56" s="121"/>
      <c r="K56" s="121">
        <v>100</v>
      </c>
      <c r="L56" s="121">
        <v>768</v>
      </c>
      <c r="M56" s="121">
        <v>780</v>
      </c>
      <c r="N56" s="121">
        <v>70</v>
      </c>
      <c r="O56" s="121">
        <v>14.7</v>
      </c>
      <c r="P56" s="121"/>
      <c r="Q56" s="121">
        <v>90</v>
      </c>
      <c r="R56" s="121">
        <v>67</v>
      </c>
      <c r="S56" s="121">
        <v>250</v>
      </c>
      <c r="T56" s="121">
        <v>157</v>
      </c>
      <c r="U56" s="121"/>
      <c r="V56" s="121"/>
      <c r="W56" s="121"/>
      <c r="X56" s="121"/>
      <c r="Y56" s="121">
        <v>412</v>
      </c>
      <c r="Z56" s="121">
        <v>2</v>
      </c>
      <c r="AA56" s="21"/>
    </row>
    <row r="57" spans="1:27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10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20"/>
    </row>
    <row r="58" spans="1:27" s="2" customFormat="1" ht="26.4" hidden="1" customHeight="1" x14ac:dyDescent="0.3">
      <c r="A58" s="32" t="s">
        <v>162</v>
      </c>
      <c r="B58" s="27">
        <v>942</v>
      </c>
      <c r="C58" s="27">
        <f t="shared" si="14"/>
        <v>860.40000000000009</v>
      </c>
      <c r="D58" s="9"/>
      <c r="E58" s="105">
        <v>963</v>
      </c>
      <c r="F58" s="114">
        <v>16</v>
      </c>
      <c r="G58" s="114">
        <v>117</v>
      </c>
      <c r="H58" s="114">
        <v>86.6</v>
      </c>
      <c r="I58" s="114">
        <v>5</v>
      </c>
      <c r="J58" s="114">
        <v>11</v>
      </c>
      <c r="K58" s="114">
        <v>13</v>
      </c>
      <c r="L58" s="114">
        <v>107</v>
      </c>
      <c r="M58" s="114">
        <v>78.3</v>
      </c>
      <c r="N58" s="114">
        <v>62</v>
      </c>
      <c r="O58" s="122">
        <v>11</v>
      </c>
      <c r="P58" s="114">
        <v>14</v>
      </c>
      <c r="Q58" s="114">
        <v>99</v>
      </c>
      <c r="R58" s="114"/>
      <c r="S58" s="114">
        <v>17</v>
      </c>
      <c r="T58" s="114">
        <v>49</v>
      </c>
      <c r="U58" s="114">
        <v>15</v>
      </c>
      <c r="V58" s="114">
        <v>1.5</v>
      </c>
      <c r="W58" s="114">
        <v>17</v>
      </c>
      <c r="X58" s="114">
        <v>87</v>
      </c>
      <c r="Y58" s="114">
        <v>54</v>
      </c>
      <c r="Z58" s="114"/>
      <c r="AA58" s="20"/>
    </row>
    <row r="59" spans="1:27" s="2" customFormat="1" ht="30" hidden="1" customHeight="1" x14ac:dyDescent="0.3">
      <c r="A59" s="13" t="s">
        <v>200</v>
      </c>
      <c r="B59" s="27">
        <v>364</v>
      </c>
      <c r="C59" s="27">
        <f t="shared" si="14"/>
        <v>519.5</v>
      </c>
      <c r="D59" s="9"/>
      <c r="E59" s="105"/>
      <c r="F59" s="114"/>
      <c r="G59" s="114"/>
      <c r="H59" s="114">
        <v>438</v>
      </c>
      <c r="I59" s="122"/>
      <c r="J59" s="114">
        <v>0</v>
      </c>
      <c r="K59" s="114"/>
      <c r="L59" s="114"/>
      <c r="M59" s="114">
        <v>25</v>
      </c>
      <c r="N59" s="122"/>
      <c r="O59" s="122"/>
      <c r="P59" s="114"/>
      <c r="Q59" s="114"/>
      <c r="R59" s="114"/>
      <c r="S59" s="114"/>
      <c r="T59" s="114"/>
      <c r="U59" s="114"/>
      <c r="V59" s="114">
        <v>1.5</v>
      </c>
      <c r="W59" s="114"/>
      <c r="X59" s="114"/>
      <c r="Y59" s="114">
        <v>50</v>
      </c>
      <c r="Z59" s="114">
        <v>5</v>
      </c>
      <c r="AA59" s="20"/>
    </row>
    <row r="60" spans="1:27" s="2" customFormat="1" ht="30" hidden="1" customHeight="1" x14ac:dyDescent="0.3">
      <c r="A60" s="13" t="s">
        <v>204</v>
      </c>
      <c r="B60" s="27">
        <f>B61+B64+B65+B67+B70+B71+B72</f>
        <v>31268</v>
      </c>
      <c r="C60" s="27">
        <f t="shared" si="14"/>
        <v>26774</v>
      </c>
      <c r="D60" s="9">
        <f>C60/B60</f>
        <v>0.8562747857234233</v>
      </c>
      <c r="E60" s="105"/>
      <c r="F60" s="123">
        <f>F61+F64+F65+F67+F70+F71+F72</f>
        <v>5900</v>
      </c>
      <c r="G60" s="123">
        <v>101</v>
      </c>
      <c r="H60" s="123">
        <f t="shared" ref="H60:Z60" si="16">H61+H64+H65+H67+H70+H71+H72</f>
        <v>1110</v>
      </c>
      <c r="I60" s="123">
        <f t="shared" si="16"/>
        <v>1449</v>
      </c>
      <c r="J60" s="123">
        <f t="shared" si="16"/>
        <v>947</v>
      </c>
      <c r="K60" s="123">
        <f t="shared" si="16"/>
        <v>6412</v>
      </c>
      <c r="L60" s="123">
        <f t="shared" si="16"/>
        <v>318</v>
      </c>
      <c r="M60" s="123">
        <f t="shared" si="16"/>
        <v>689</v>
      </c>
      <c r="N60" s="123">
        <v>841</v>
      </c>
      <c r="O60" s="123">
        <f t="shared" si="16"/>
        <v>0</v>
      </c>
      <c r="P60" s="123">
        <f t="shared" si="16"/>
        <v>1</v>
      </c>
      <c r="Q60" s="123">
        <f t="shared" si="16"/>
        <v>645</v>
      </c>
      <c r="R60" s="123">
        <f t="shared" si="16"/>
        <v>3888</v>
      </c>
      <c r="S60" s="123">
        <v>765</v>
      </c>
      <c r="T60" s="123">
        <f t="shared" si="16"/>
        <v>1196</v>
      </c>
      <c r="U60" s="123">
        <f t="shared" si="16"/>
        <v>200</v>
      </c>
      <c r="V60" s="123">
        <f>V61+V64+V65+V67+V70+V71+V72</f>
        <v>1167</v>
      </c>
      <c r="W60" s="123">
        <f t="shared" si="16"/>
        <v>332</v>
      </c>
      <c r="X60" s="123">
        <f t="shared" si="16"/>
        <v>592</v>
      </c>
      <c r="Y60" s="123">
        <f t="shared" si="16"/>
        <v>221</v>
      </c>
      <c r="Z60" s="123">
        <f t="shared" si="16"/>
        <v>0</v>
      </c>
      <c r="AA60" s="21"/>
    </row>
    <row r="61" spans="1:27" s="2" customFormat="1" ht="30" hidden="1" customHeight="1" x14ac:dyDescent="0.3">
      <c r="A61" s="18" t="s">
        <v>62</v>
      </c>
      <c r="B61" s="23">
        <v>965</v>
      </c>
      <c r="C61" s="27">
        <f t="shared" si="14"/>
        <v>461</v>
      </c>
      <c r="D61" s="15"/>
      <c r="E61" s="105">
        <v>982</v>
      </c>
      <c r="F61" s="121"/>
      <c r="G61" s="121"/>
      <c r="H61" s="121">
        <v>150</v>
      </c>
      <c r="I61" s="121"/>
      <c r="J61" s="121"/>
      <c r="K61" s="121"/>
      <c r="L61" s="121"/>
      <c r="M61" s="121"/>
      <c r="N61" s="121"/>
      <c r="O61" s="121"/>
      <c r="P61" s="121">
        <v>1</v>
      </c>
      <c r="Q61" s="121"/>
      <c r="R61" s="121"/>
      <c r="S61" s="121"/>
      <c r="T61" s="121"/>
      <c r="U61" s="121"/>
      <c r="V61" s="121">
        <v>310</v>
      </c>
      <c r="W61" s="121"/>
      <c r="X61" s="121"/>
      <c r="Y61" s="121"/>
      <c r="Z61" s="121"/>
      <c r="AA61" s="20"/>
    </row>
    <row r="62" spans="1:27" s="2" customFormat="1" ht="30" hidden="1" customHeight="1" outlineLevel="1" x14ac:dyDescent="0.3">
      <c r="A62" s="17" t="s">
        <v>63</v>
      </c>
      <c r="B62" s="23"/>
      <c r="C62" s="23">
        <f t="shared" ref="C62:C75" si="17">SUM(F62:Z62)</f>
        <v>0</v>
      </c>
      <c r="D62" s="15" t="e">
        <f>C62/B62</f>
        <v>#DIV/0!</v>
      </c>
      <c r="E62" s="105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21"/>
    </row>
    <row r="63" spans="1:27" s="2" customFormat="1" ht="30" hidden="1" customHeight="1" outlineLevel="1" x14ac:dyDescent="0.3">
      <c r="A63" s="17" t="s">
        <v>64</v>
      </c>
      <c r="B63" s="23"/>
      <c r="C63" s="23">
        <f t="shared" si="17"/>
        <v>0</v>
      </c>
      <c r="D63" s="15" t="e">
        <f>C63/B63</f>
        <v>#DIV/0!</v>
      </c>
      <c r="E63" s="105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21"/>
    </row>
    <row r="64" spans="1:27" s="2" customFormat="1" ht="30" hidden="1" customHeight="1" x14ac:dyDescent="0.3">
      <c r="A64" s="18" t="s">
        <v>65</v>
      </c>
      <c r="B64" s="23">
        <v>14073</v>
      </c>
      <c r="C64" s="23">
        <f t="shared" si="17"/>
        <v>11994</v>
      </c>
      <c r="D64" s="15"/>
      <c r="E64" s="105">
        <v>14825</v>
      </c>
      <c r="F64" s="117">
        <v>5900</v>
      </c>
      <c r="G64" s="117">
        <v>70</v>
      </c>
      <c r="H64" s="117"/>
      <c r="I64" s="117">
        <v>125</v>
      </c>
      <c r="J64" s="117">
        <v>37</v>
      </c>
      <c r="K64" s="117">
        <v>906</v>
      </c>
      <c r="L64" s="117">
        <v>134</v>
      </c>
      <c r="M64" s="117">
        <v>374</v>
      </c>
      <c r="N64" s="117"/>
      <c r="O64" s="117"/>
      <c r="P64" s="117"/>
      <c r="Q64" s="117">
        <v>605</v>
      </c>
      <c r="R64" s="117">
        <v>1841</v>
      </c>
      <c r="S64" s="117"/>
      <c r="T64" s="117">
        <v>808</v>
      </c>
      <c r="U64" s="117">
        <v>200</v>
      </c>
      <c r="V64" s="117"/>
      <c r="W64" s="117">
        <v>332</v>
      </c>
      <c r="X64" s="117">
        <v>487</v>
      </c>
      <c r="Y64" s="117">
        <v>175</v>
      </c>
      <c r="Z64" s="117"/>
      <c r="AA64" s="21"/>
    </row>
    <row r="65" spans="1:27" s="2" customFormat="1" ht="30" hidden="1" customHeight="1" x14ac:dyDescent="0.3">
      <c r="A65" s="18" t="s">
        <v>66</v>
      </c>
      <c r="B65" s="23">
        <v>10333</v>
      </c>
      <c r="C65" s="23">
        <f t="shared" si="17"/>
        <v>7412</v>
      </c>
      <c r="D65" s="15"/>
      <c r="E65" s="105">
        <v>9931</v>
      </c>
      <c r="F65" s="117"/>
      <c r="G65" s="117">
        <v>7</v>
      </c>
      <c r="H65" s="117">
        <v>350</v>
      </c>
      <c r="I65" s="117">
        <v>730</v>
      </c>
      <c r="J65" s="117">
        <v>254</v>
      </c>
      <c r="K65" s="117">
        <v>4415</v>
      </c>
      <c r="L65" s="117">
        <v>184</v>
      </c>
      <c r="M65" s="117"/>
      <c r="N65" s="117">
        <v>731</v>
      </c>
      <c r="O65" s="117"/>
      <c r="P65" s="117"/>
      <c r="Q65" s="117">
        <v>40</v>
      </c>
      <c r="R65" s="117">
        <v>20</v>
      </c>
      <c r="S65" s="117">
        <v>380</v>
      </c>
      <c r="T65" s="117">
        <v>250</v>
      </c>
      <c r="U65" s="117"/>
      <c r="V65" s="117"/>
      <c r="W65" s="117"/>
      <c r="X65" s="117">
        <v>5</v>
      </c>
      <c r="Y65" s="117">
        <v>46</v>
      </c>
      <c r="Z65" s="117"/>
      <c r="AA65" s="21"/>
    </row>
    <row r="66" spans="1:27" s="2" customFormat="1" ht="30" hidden="1" customHeight="1" x14ac:dyDescent="0.3">
      <c r="A66" s="18" t="s">
        <v>67</v>
      </c>
      <c r="B66" s="23">
        <v>11689</v>
      </c>
      <c r="C66" s="23">
        <f t="shared" si="17"/>
        <v>10283</v>
      </c>
      <c r="D66" s="15">
        <f>C66/B66</f>
        <v>0.87971597228163234</v>
      </c>
      <c r="E66" s="105">
        <v>12843</v>
      </c>
      <c r="F66" s="117"/>
      <c r="G66" s="117">
        <v>276</v>
      </c>
      <c r="H66" s="117">
        <v>937</v>
      </c>
      <c r="I66" s="117">
        <v>1113</v>
      </c>
      <c r="J66" s="117">
        <v>300</v>
      </c>
      <c r="K66" s="117">
        <v>186</v>
      </c>
      <c r="L66" s="117"/>
      <c r="M66" s="117">
        <v>1210</v>
      </c>
      <c r="N66" s="117">
        <v>155</v>
      </c>
      <c r="O66" s="117">
        <v>380</v>
      </c>
      <c r="P66" s="117">
        <v>190</v>
      </c>
      <c r="Q66" s="117">
        <v>708</v>
      </c>
      <c r="R66" s="117">
        <v>295</v>
      </c>
      <c r="S66" s="117"/>
      <c r="T66" s="117">
        <v>214</v>
      </c>
      <c r="U66" s="117">
        <v>1819</v>
      </c>
      <c r="V66" s="117"/>
      <c r="W66" s="117"/>
      <c r="X66" s="117">
        <v>584</v>
      </c>
      <c r="Y66" s="117">
        <v>1082</v>
      </c>
      <c r="Z66" s="117">
        <v>834</v>
      </c>
      <c r="AA66" s="21"/>
    </row>
    <row r="67" spans="1:27" s="2" customFormat="1" ht="30" hidden="1" customHeight="1" x14ac:dyDescent="0.3">
      <c r="A67" s="18" t="s">
        <v>68</v>
      </c>
      <c r="B67" s="23">
        <v>3120</v>
      </c>
      <c r="C67" s="23">
        <f t="shared" si="17"/>
        <v>2087</v>
      </c>
      <c r="D67" s="15"/>
      <c r="E67" s="105">
        <v>4222</v>
      </c>
      <c r="F67" s="117"/>
      <c r="G67" s="117"/>
      <c r="H67" s="117">
        <v>560</v>
      </c>
      <c r="I67" s="117"/>
      <c r="J67" s="117"/>
      <c r="K67" s="117">
        <v>660</v>
      </c>
      <c r="L67" s="117"/>
      <c r="M67" s="117">
        <v>215</v>
      </c>
      <c r="N67" s="117"/>
      <c r="O67" s="117"/>
      <c r="P67" s="117"/>
      <c r="Q67" s="117"/>
      <c r="R67" s="117"/>
      <c r="S67" s="117"/>
      <c r="T67" s="117"/>
      <c r="U67" s="117"/>
      <c r="V67" s="117">
        <v>652</v>
      </c>
      <c r="W67" s="117"/>
      <c r="X67" s="117"/>
      <c r="Y67" s="117"/>
      <c r="Z67" s="117"/>
      <c r="AA67" s="21"/>
    </row>
    <row r="68" spans="1:27" s="2" customFormat="1" ht="30" hidden="1" customHeight="1" x14ac:dyDescent="0.3">
      <c r="A68" s="18" t="s">
        <v>69</v>
      </c>
      <c r="B68" s="23">
        <v>19299</v>
      </c>
      <c r="C68" s="23">
        <f t="shared" si="17"/>
        <v>18624.400000000001</v>
      </c>
      <c r="D68" s="15"/>
      <c r="E68" s="105">
        <v>39137</v>
      </c>
      <c r="F68" s="117">
        <v>51.4</v>
      </c>
      <c r="G68" s="117">
        <v>135</v>
      </c>
      <c r="H68" s="117">
        <v>1749</v>
      </c>
      <c r="I68" s="117">
        <v>591</v>
      </c>
      <c r="J68" s="117">
        <v>568</v>
      </c>
      <c r="K68" s="117">
        <v>1165</v>
      </c>
      <c r="L68" s="117">
        <v>96</v>
      </c>
      <c r="M68" s="117">
        <v>2052</v>
      </c>
      <c r="N68" s="117">
        <v>94</v>
      </c>
      <c r="O68" s="117">
        <v>463</v>
      </c>
      <c r="P68" s="117">
        <v>240</v>
      </c>
      <c r="Q68" s="117">
        <v>1584</v>
      </c>
      <c r="R68" s="117">
        <v>1766</v>
      </c>
      <c r="S68" s="117">
        <v>263</v>
      </c>
      <c r="T68" s="117">
        <v>590</v>
      </c>
      <c r="U68" s="117">
        <v>488</v>
      </c>
      <c r="V68" s="117">
        <v>70</v>
      </c>
      <c r="W68" s="117">
        <v>45</v>
      </c>
      <c r="X68" s="117">
        <v>773</v>
      </c>
      <c r="Y68" s="117">
        <v>5187</v>
      </c>
      <c r="Z68" s="117">
        <v>654</v>
      </c>
      <c r="AA68" s="21"/>
    </row>
    <row r="69" spans="1:27" s="2" customFormat="1" ht="30" hidden="1" customHeight="1" x14ac:dyDescent="0.3">
      <c r="A69" s="18" t="s">
        <v>70</v>
      </c>
      <c r="B69" s="23">
        <v>9183</v>
      </c>
      <c r="C69" s="23">
        <f t="shared" si="17"/>
        <v>11812.3</v>
      </c>
      <c r="D69" s="15"/>
      <c r="E69" s="105">
        <v>14333</v>
      </c>
      <c r="F69" s="117">
        <v>255</v>
      </c>
      <c r="G69" s="117">
        <v>187</v>
      </c>
      <c r="H69" s="117">
        <v>4513</v>
      </c>
      <c r="I69" s="117">
        <v>1118</v>
      </c>
      <c r="J69" s="117">
        <v>302</v>
      </c>
      <c r="K69" s="117">
        <v>806</v>
      </c>
      <c r="L69" s="117">
        <v>422</v>
      </c>
      <c r="M69" s="117">
        <v>262</v>
      </c>
      <c r="N69" s="117">
        <v>193</v>
      </c>
      <c r="O69" s="117">
        <v>70</v>
      </c>
      <c r="P69" s="117">
        <v>55</v>
      </c>
      <c r="Q69" s="117">
        <v>130</v>
      </c>
      <c r="R69" s="117">
        <v>472</v>
      </c>
      <c r="S69" s="117">
        <v>327</v>
      </c>
      <c r="T69" s="117">
        <v>184</v>
      </c>
      <c r="U69" s="117">
        <v>238</v>
      </c>
      <c r="V69" s="117">
        <v>120</v>
      </c>
      <c r="W69" s="117">
        <v>38</v>
      </c>
      <c r="X69" s="117">
        <v>778.3</v>
      </c>
      <c r="Y69" s="117">
        <v>478</v>
      </c>
      <c r="Z69" s="117">
        <v>864</v>
      </c>
      <c r="AA69" s="21"/>
    </row>
    <row r="70" spans="1:27" s="2" customFormat="1" ht="30" hidden="1" customHeight="1" x14ac:dyDescent="0.3">
      <c r="A70" s="18" t="s">
        <v>71</v>
      </c>
      <c r="B70" s="23">
        <v>1001</v>
      </c>
      <c r="C70" s="23">
        <f t="shared" si="17"/>
        <v>503.8</v>
      </c>
      <c r="D70" s="15"/>
      <c r="E70" s="105">
        <v>1461</v>
      </c>
      <c r="F70" s="117"/>
      <c r="G70" s="117"/>
      <c r="H70" s="117"/>
      <c r="I70" s="117">
        <v>35</v>
      </c>
      <c r="J70" s="117"/>
      <c r="K70" s="117"/>
      <c r="L70" s="117"/>
      <c r="M70" s="117"/>
      <c r="N70" s="117"/>
      <c r="O70" s="117"/>
      <c r="P70" s="117"/>
      <c r="Q70" s="117"/>
      <c r="R70" s="117">
        <v>112</v>
      </c>
      <c r="S70" s="117">
        <v>13.8</v>
      </c>
      <c r="T70" s="117">
        <v>138</v>
      </c>
      <c r="U70" s="117"/>
      <c r="V70" s="117">
        <v>205</v>
      </c>
      <c r="W70" s="117"/>
      <c r="X70" s="117"/>
      <c r="Y70" s="117"/>
      <c r="Z70" s="117"/>
      <c r="AA70" s="21"/>
    </row>
    <row r="71" spans="1:27" s="2" customFormat="1" ht="30" hidden="1" customHeight="1" x14ac:dyDescent="0.3">
      <c r="A71" s="18" t="s">
        <v>72</v>
      </c>
      <c r="B71" s="23">
        <v>915</v>
      </c>
      <c r="C71" s="23">
        <f t="shared" si="17"/>
        <v>2435</v>
      </c>
      <c r="D71" s="15"/>
      <c r="E71" s="105">
        <v>1271</v>
      </c>
      <c r="F71" s="99"/>
      <c r="G71" s="99"/>
      <c r="H71" s="99"/>
      <c r="I71" s="124"/>
      <c r="J71" s="124">
        <v>20</v>
      </c>
      <c r="K71" s="117">
        <v>400</v>
      </c>
      <c r="L71" s="117"/>
      <c r="M71" s="117"/>
      <c r="N71" s="117"/>
      <c r="O71" s="117"/>
      <c r="P71" s="117"/>
      <c r="Q71" s="117"/>
      <c r="R71" s="117">
        <v>1915</v>
      </c>
      <c r="S71" s="117"/>
      <c r="T71" s="117"/>
      <c r="U71" s="117"/>
      <c r="V71" s="117"/>
      <c r="W71" s="117"/>
      <c r="X71" s="117">
        <v>100</v>
      </c>
      <c r="Y71" s="117"/>
      <c r="Z71" s="117"/>
      <c r="AA71" s="21"/>
    </row>
    <row r="72" spans="1:27" s="2" customFormat="1" ht="30" hidden="1" customHeight="1" x14ac:dyDescent="0.3">
      <c r="A72" s="18" t="s">
        <v>73</v>
      </c>
      <c r="B72" s="23">
        <v>861</v>
      </c>
      <c r="C72" s="23">
        <f t="shared" si="17"/>
        <v>1376</v>
      </c>
      <c r="D72" s="15"/>
      <c r="E72" s="105"/>
      <c r="F72" s="117"/>
      <c r="G72" s="117"/>
      <c r="H72" s="117">
        <v>50</v>
      </c>
      <c r="I72" s="117">
        <v>559</v>
      </c>
      <c r="J72" s="117">
        <v>636</v>
      </c>
      <c r="K72" s="117">
        <v>31</v>
      </c>
      <c r="L72" s="117"/>
      <c r="M72" s="117">
        <v>100</v>
      </c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21"/>
    </row>
    <row r="73" spans="1:27" s="2" customFormat="1" ht="30" hidden="1" customHeight="1" x14ac:dyDescent="0.3">
      <c r="A73" s="18" t="s">
        <v>74</v>
      </c>
      <c r="B73" s="23"/>
      <c r="C73" s="23">
        <f t="shared" si="17"/>
        <v>0</v>
      </c>
      <c r="D73" s="15" t="e">
        <f>C73/B73</f>
        <v>#DIV/0!</v>
      </c>
      <c r="E73" s="105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21"/>
    </row>
    <row r="74" spans="1:27" s="2" customFormat="1" ht="30" hidden="1" customHeight="1" x14ac:dyDescent="0.3">
      <c r="A74" s="18" t="s">
        <v>75</v>
      </c>
      <c r="B74" s="23">
        <v>103</v>
      </c>
      <c r="C74" s="23">
        <f t="shared" si="17"/>
        <v>97</v>
      </c>
      <c r="D74" s="15"/>
      <c r="E74" s="105"/>
      <c r="F74" s="117"/>
      <c r="G74" s="117"/>
      <c r="H74" s="117"/>
      <c r="I74" s="117">
        <v>22</v>
      </c>
      <c r="J74" s="117"/>
      <c r="K74" s="117"/>
      <c r="L74" s="117"/>
      <c r="M74" s="117"/>
      <c r="N74" s="117"/>
      <c r="O74" s="117"/>
      <c r="P74" s="117"/>
      <c r="Q74" s="117"/>
      <c r="R74" s="117"/>
      <c r="S74" s="117">
        <v>30</v>
      </c>
      <c r="T74" s="117">
        <v>9</v>
      </c>
      <c r="U74" s="117"/>
      <c r="V74" s="117"/>
      <c r="W74" s="117"/>
      <c r="X74" s="117">
        <v>36</v>
      </c>
      <c r="Y74" s="117"/>
      <c r="Z74" s="117"/>
      <c r="AA74" s="21"/>
    </row>
    <row r="75" spans="1:27" ht="30" hidden="1" customHeight="1" x14ac:dyDescent="0.3">
      <c r="A75" s="11" t="s">
        <v>76</v>
      </c>
      <c r="B75" s="23"/>
      <c r="C75" s="23">
        <f t="shared" si="17"/>
        <v>0</v>
      </c>
      <c r="D75" s="15" t="e">
        <f>C75/B75</f>
        <v>#DIV/0!</v>
      </c>
      <c r="E75" s="105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</row>
    <row r="76" spans="1:27" ht="30" hidden="1" customHeight="1" x14ac:dyDescent="0.3">
      <c r="A76" s="32" t="s">
        <v>77</v>
      </c>
      <c r="B76" s="23">
        <v>103</v>
      </c>
      <c r="C76" s="23">
        <f>SUM(F76:Z76)</f>
        <v>105</v>
      </c>
      <c r="D76" s="15">
        <f>C76/B76</f>
        <v>1.0194174757281553</v>
      </c>
      <c r="E76" s="105"/>
      <c r="F76" s="117"/>
      <c r="G76" s="117"/>
      <c r="H76" s="117"/>
      <c r="I76" s="117">
        <v>22</v>
      </c>
      <c r="J76" s="117"/>
      <c r="K76" s="117"/>
      <c r="L76" s="117"/>
      <c r="M76" s="117"/>
      <c r="N76" s="117"/>
      <c r="O76" s="117"/>
      <c r="P76" s="117"/>
      <c r="Q76" s="117"/>
      <c r="R76" s="117"/>
      <c r="S76" s="117">
        <v>30</v>
      </c>
      <c r="T76" s="117">
        <v>15</v>
      </c>
      <c r="U76" s="117"/>
      <c r="V76" s="117"/>
      <c r="W76" s="117"/>
      <c r="X76" s="117">
        <v>38</v>
      </c>
      <c r="Y76" s="117"/>
      <c r="Z76" s="117"/>
    </row>
    <row r="77" spans="1:27" ht="30" hidden="1" customHeight="1" x14ac:dyDescent="0.3">
      <c r="A77" s="13" t="s">
        <v>52</v>
      </c>
      <c r="B77" s="33"/>
      <c r="C77" s="23">
        <f>SUM(F77:Z77)</f>
        <v>0</v>
      </c>
      <c r="D77" s="15" t="e">
        <f>C77/B77</f>
        <v>#DIV/0!</v>
      </c>
      <c r="E77" s="105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:27" ht="30" hidden="1" customHeight="1" x14ac:dyDescent="0.3">
      <c r="A78" s="13" t="s">
        <v>78</v>
      </c>
      <c r="B78" s="33"/>
      <c r="C78" s="23">
        <f>SUM(F78:Z78)</f>
        <v>364</v>
      </c>
      <c r="D78" s="15"/>
      <c r="E78" s="105"/>
      <c r="F78" s="125">
        <v>8</v>
      </c>
      <c r="G78" s="125">
        <v>13</v>
      </c>
      <c r="H78" s="125">
        <v>48</v>
      </c>
      <c r="I78" s="125">
        <v>20</v>
      </c>
      <c r="J78" s="125">
        <v>15</v>
      </c>
      <c r="K78" s="125">
        <v>42</v>
      </c>
      <c r="L78" s="125">
        <v>13</v>
      </c>
      <c r="M78" s="125">
        <v>7</v>
      </c>
      <c r="N78" s="125">
        <v>10</v>
      </c>
      <c r="O78" s="125">
        <v>1</v>
      </c>
      <c r="P78" s="125"/>
      <c r="Q78" s="125">
        <v>8</v>
      </c>
      <c r="R78" s="125">
        <v>19</v>
      </c>
      <c r="S78" s="125">
        <v>31</v>
      </c>
      <c r="T78" s="125">
        <v>8</v>
      </c>
      <c r="U78" s="125">
        <v>11</v>
      </c>
      <c r="V78" s="125">
        <v>10</v>
      </c>
      <c r="W78" s="125">
        <v>3</v>
      </c>
      <c r="X78" s="125">
        <v>10</v>
      </c>
      <c r="Y78" s="125">
        <v>62</v>
      </c>
      <c r="Z78" s="125">
        <v>25</v>
      </c>
    </row>
    <row r="79" spans="1:27" ht="30" hidden="1" customHeight="1" x14ac:dyDescent="0.3">
      <c r="A79" s="13"/>
      <c r="B79" s="33"/>
      <c r="C79" s="39"/>
      <c r="D79" s="15" t="e">
        <f>C79/B79</f>
        <v>#DIV/0!</v>
      </c>
      <c r="E79" s="10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</row>
    <row r="80" spans="1:27" s="4" customFormat="1" ht="30" hidden="1" customHeight="1" x14ac:dyDescent="0.3">
      <c r="A80" s="75" t="s">
        <v>79</v>
      </c>
      <c r="B80" s="40">
        <v>12</v>
      </c>
      <c r="C80" s="40">
        <f>SUM(F80:Z80)</f>
        <v>22</v>
      </c>
      <c r="D80" s="15">
        <f>C80/B80</f>
        <v>1.8333333333333333</v>
      </c>
      <c r="E80" s="105"/>
      <c r="F80" s="127"/>
      <c r="G80" s="127">
        <v>1</v>
      </c>
      <c r="H80" s="127"/>
      <c r="I80" s="127">
        <v>4</v>
      </c>
      <c r="J80" s="127">
        <v>2</v>
      </c>
      <c r="K80" s="127"/>
      <c r="L80" s="127"/>
      <c r="M80" s="127">
        <v>2</v>
      </c>
      <c r="N80" s="127"/>
      <c r="O80" s="127">
        <v>1</v>
      </c>
      <c r="P80" s="127"/>
      <c r="Q80" s="127">
        <v>2</v>
      </c>
      <c r="R80" s="127">
        <v>3</v>
      </c>
      <c r="S80" s="127">
        <v>2</v>
      </c>
      <c r="T80" s="127">
        <v>2</v>
      </c>
      <c r="U80" s="127">
        <v>1</v>
      </c>
      <c r="V80" s="127"/>
      <c r="W80" s="127">
        <v>1</v>
      </c>
      <c r="X80" s="127">
        <v>1</v>
      </c>
      <c r="Y80" s="127"/>
      <c r="Z80" s="127"/>
    </row>
    <row r="81" spans="1:27" ht="30" hidden="1" customHeight="1" x14ac:dyDescent="0.3">
      <c r="A81" s="13"/>
      <c r="B81" s="33"/>
      <c r="C81" s="39"/>
      <c r="D81" s="15" t="e">
        <f>C81/B81</f>
        <v>#DIV/0!</v>
      </c>
      <c r="E81" s="1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</row>
    <row r="82" spans="1:27" ht="21.6" hidden="1" customHeight="1" x14ac:dyDescent="0.3">
      <c r="A82" s="13"/>
      <c r="B82" s="33"/>
      <c r="C82" s="19"/>
      <c r="D82" s="15"/>
      <c r="E82" s="15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</row>
    <row r="83" spans="1:27" s="43" customFormat="1" ht="30" hidden="1" customHeight="1" x14ac:dyDescent="0.3">
      <c r="A83" s="13" t="s">
        <v>80</v>
      </c>
      <c r="B83" s="42"/>
      <c r="C83" s="42">
        <f>SUM(F83:Z83)</f>
        <v>9102</v>
      </c>
      <c r="D83" s="15"/>
      <c r="E83" s="15"/>
      <c r="F83" s="94">
        <f t="shared" ref="F83:Z83" si="18">(F42-F84)</f>
        <v>302</v>
      </c>
      <c r="G83" s="94">
        <f t="shared" si="18"/>
        <v>0</v>
      </c>
      <c r="H83" s="94">
        <f t="shared" si="18"/>
        <v>1429</v>
      </c>
      <c r="I83" s="94">
        <f t="shared" si="18"/>
        <v>306</v>
      </c>
      <c r="J83" s="94">
        <f t="shared" si="18"/>
        <v>80</v>
      </c>
      <c r="K83" s="94">
        <f t="shared" si="18"/>
        <v>0</v>
      </c>
      <c r="L83" s="94">
        <f t="shared" si="18"/>
        <v>98</v>
      </c>
      <c r="M83" s="94">
        <f t="shared" si="18"/>
        <v>478</v>
      </c>
      <c r="N83" s="94">
        <f t="shared" si="18"/>
        <v>275</v>
      </c>
      <c r="O83" s="94">
        <f t="shared" si="18"/>
        <v>30</v>
      </c>
      <c r="P83" s="94">
        <f t="shared" si="18"/>
        <v>442</v>
      </c>
      <c r="Q83" s="94">
        <f t="shared" si="18"/>
        <v>466</v>
      </c>
      <c r="R83" s="94">
        <f t="shared" si="18"/>
        <v>457</v>
      </c>
      <c r="S83" s="94">
        <f t="shared" si="18"/>
        <v>738</v>
      </c>
      <c r="T83" s="94">
        <f t="shared" si="18"/>
        <v>539</v>
      </c>
      <c r="U83" s="94">
        <f t="shared" si="18"/>
        <v>153</v>
      </c>
      <c r="V83" s="94">
        <f t="shared" si="18"/>
        <v>2085</v>
      </c>
      <c r="W83" s="94">
        <f t="shared" si="18"/>
        <v>626</v>
      </c>
      <c r="X83" s="94">
        <f t="shared" si="18"/>
        <v>598</v>
      </c>
      <c r="Y83" s="94">
        <f t="shared" si="18"/>
        <v>0</v>
      </c>
      <c r="Z83" s="94">
        <f t="shared" si="18"/>
        <v>0</v>
      </c>
    </row>
    <row r="84" spans="1:27" ht="30.6" hidden="1" customHeight="1" x14ac:dyDescent="0.3">
      <c r="A84" s="13" t="s">
        <v>81</v>
      </c>
      <c r="B84" s="23">
        <v>213382</v>
      </c>
      <c r="C84" s="23">
        <f>SUM(F84:Z84)</f>
        <v>195920</v>
      </c>
      <c r="D84" s="15"/>
      <c r="E84" s="15"/>
      <c r="F84" s="10">
        <v>8529</v>
      </c>
      <c r="G84" s="10">
        <v>6007</v>
      </c>
      <c r="H84" s="10">
        <v>13125</v>
      </c>
      <c r="I84" s="10">
        <v>12611</v>
      </c>
      <c r="J84" s="10">
        <v>5905</v>
      </c>
      <c r="K84" s="10">
        <v>12100</v>
      </c>
      <c r="L84" s="10">
        <v>9773</v>
      </c>
      <c r="M84" s="10">
        <v>11490</v>
      </c>
      <c r="N84" s="10">
        <v>10267</v>
      </c>
      <c r="O84" s="10">
        <v>3000</v>
      </c>
      <c r="P84" s="10">
        <v>6411</v>
      </c>
      <c r="Q84" s="10">
        <v>8254</v>
      </c>
      <c r="R84" s="10">
        <v>11612</v>
      </c>
      <c r="S84" s="10">
        <v>12792</v>
      </c>
      <c r="T84" s="10">
        <v>12546</v>
      </c>
      <c r="U84" s="10">
        <v>9671</v>
      </c>
      <c r="V84" s="10">
        <v>7225</v>
      </c>
      <c r="W84" s="10">
        <v>2750</v>
      </c>
      <c r="X84" s="10">
        <v>7012</v>
      </c>
      <c r="Y84" s="10">
        <v>15901</v>
      </c>
      <c r="Z84" s="10">
        <v>8939</v>
      </c>
      <c r="AA84" s="20"/>
    </row>
    <row r="85" spans="1:27" ht="30.6" hidden="1" customHeight="1" x14ac:dyDescent="0.3">
      <c r="A85" s="13" t="s">
        <v>201</v>
      </c>
      <c r="B85" s="23"/>
      <c r="C85" s="23">
        <f t="shared" ref="C85:C86" si="19">SUM(F85:Z85)</f>
        <v>22549.5</v>
      </c>
      <c r="D85" s="15"/>
      <c r="E85" s="15"/>
      <c r="F85" s="10">
        <v>125</v>
      </c>
      <c r="G85" s="10"/>
      <c r="H85" s="10"/>
      <c r="I85" s="10">
        <v>375.5</v>
      </c>
      <c r="J85" s="10">
        <v>0</v>
      </c>
      <c r="K85" s="10">
        <v>3865</v>
      </c>
      <c r="L85" s="10">
        <v>1883</v>
      </c>
      <c r="M85" s="10">
        <v>1800</v>
      </c>
      <c r="N85" s="10"/>
      <c r="O85" s="10"/>
      <c r="P85" s="10"/>
      <c r="Q85" s="10">
        <v>527</v>
      </c>
      <c r="R85" s="10"/>
      <c r="S85" s="10">
        <v>8211</v>
      </c>
      <c r="T85" s="10">
        <v>0</v>
      </c>
      <c r="U85" s="10">
        <v>0</v>
      </c>
      <c r="V85" s="10"/>
      <c r="W85" s="10"/>
      <c r="X85" s="10">
        <v>400</v>
      </c>
      <c r="Y85" s="10">
        <v>3150</v>
      </c>
      <c r="Z85" s="10">
        <v>2213</v>
      </c>
      <c r="AA85" s="20"/>
    </row>
    <row r="86" spans="1:27" ht="30" hidden="1" customHeight="1" x14ac:dyDescent="0.3">
      <c r="A86" s="13" t="s">
        <v>202</v>
      </c>
      <c r="B86" s="33"/>
      <c r="C86" s="23">
        <f t="shared" si="19"/>
        <v>47</v>
      </c>
      <c r="D86" s="15" t="e">
        <f>C86/B86</f>
        <v>#DIV/0!</v>
      </c>
      <c r="E86" s="15"/>
      <c r="F86" s="10">
        <v>1</v>
      </c>
      <c r="G86" s="10"/>
      <c r="H86" s="10"/>
      <c r="I86" s="10">
        <v>1</v>
      </c>
      <c r="J86" s="10">
        <v>0</v>
      </c>
      <c r="K86" s="10">
        <v>3</v>
      </c>
      <c r="L86" s="10">
        <v>3</v>
      </c>
      <c r="M86" s="10">
        <v>3</v>
      </c>
      <c r="N86" s="10"/>
      <c r="O86" s="10"/>
      <c r="P86" s="10"/>
      <c r="Q86" s="10">
        <v>1</v>
      </c>
      <c r="R86" s="10"/>
      <c r="S86" s="10">
        <v>25</v>
      </c>
      <c r="T86" s="10">
        <v>0</v>
      </c>
      <c r="U86" s="10">
        <v>0</v>
      </c>
      <c r="V86" s="10"/>
      <c r="W86" s="10"/>
      <c r="X86" s="10">
        <v>1</v>
      </c>
      <c r="Y86" s="10">
        <v>4</v>
      </c>
      <c r="Z86" s="10">
        <v>5</v>
      </c>
    </row>
    <row r="87" spans="1:27" s="43" customFormat="1" ht="30" hidden="1" customHeight="1" x14ac:dyDescent="0.3">
      <c r="A87" s="13" t="s">
        <v>82</v>
      </c>
      <c r="B87" s="42"/>
      <c r="C87" s="42"/>
      <c r="D87" s="15"/>
      <c r="E87" s="1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7" ht="30" hidden="1" customHeight="1" x14ac:dyDescent="0.3">
      <c r="A88" s="13" t="s">
        <v>83</v>
      </c>
      <c r="B88" s="34"/>
      <c r="C88" s="27">
        <f>SUM(F88:Z88)</f>
        <v>0</v>
      </c>
      <c r="D88" s="15" t="e">
        <f>C88/B88</f>
        <v>#DIV/0!</v>
      </c>
      <c r="E88" s="101"/>
      <c r="F88" s="34"/>
      <c r="G88" s="34"/>
      <c r="H88" s="34"/>
      <c r="I88" s="34"/>
      <c r="J88" s="34"/>
      <c r="K88" s="34"/>
      <c r="L88" s="34"/>
      <c r="M88" s="34"/>
      <c r="N88" s="34"/>
      <c r="O88" s="3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7" ht="30" hidden="1" customHeight="1" x14ac:dyDescent="0.3">
      <c r="A89" s="44" t="s">
        <v>84</v>
      </c>
      <c r="B89" s="45"/>
      <c r="C89" s="45"/>
      <c r="D89" s="15" t="e">
        <f>C89/B89</f>
        <v>#DIV/0!</v>
      </c>
      <c r="E89" s="102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7" ht="30" hidden="1" customHeight="1" x14ac:dyDescent="0.3">
      <c r="A90" s="13" t="s">
        <v>85</v>
      </c>
      <c r="B90" s="41"/>
      <c r="C90" s="41"/>
      <c r="D90" s="15" t="e">
        <f>C90/B90</f>
        <v>#DIV/0!</v>
      </c>
      <c r="E90" s="102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7" ht="30" hidden="1" customHeight="1" x14ac:dyDescent="0.3">
      <c r="A91" s="13" t="s">
        <v>86</v>
      </c>
      <c r="B91" s="29"/>
      <c r="C91" s="29" t="e">
        <f>C90/C89</f>
        <v>#DIV/0!</v>
      </c>
      <c r="D91" s="15" t="e">
        <f>C91/B91</f>
        <v>#DIV/0!</v>
      </c>
      <c r="E91" s="102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7" ht="30" hidden="1" customHeight="1" x14ac:dyDescent="0.3">
      <c r="A92" s="44" t="s">
        <v>177</v>
      </c>
      <c r="B92" s="79"/>
      <c r="C92" s="79"/>
      <c r="D92" s="47"/>
      <c r="E92" s="47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7" s="12" customFormat="1" ht="30" hidden="1" customHeight="1" outlineLevel="1" x14ac:dyDescent="0.25">
      <c r="A93" s="48" t="s">
        <v>87</v>
      </c>
      <c r="B93" s="23"/>
      <c r="C93" s="27">
        <f t="shared" ref="C93:C156" si="20">SUM(F93:Z93)</f>
        <v>0</v>
      </c>
      <c r="D93" s="15" t="e">
        <f>C93/B93</f>
        <v>#DIV/0!</v>
      </c>
      <c r="E93" s="15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7" s="12" customFormat="1" ht="30" hidden="1" customHeight="1" outlineLevel="1" x14ac:dyDescent="0.25">
      <c r="A94" s="48" t="s">
        <v>92</v>
      </c>
      <c r="B94" s="39"/>
      <c r="C94" s="27">
        <f t="shared" si="20"/>
        <v>0</v>
      </c>
      <c r="D94" s="15"/>
      <c r="E94" s="15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7" s="12" customFormat="1" ht="30" hidden="1" customHeight="1" outlineLevel="1" x14ac:dyDescent="0.25">
      <c r="A95" s="48" t="s">
        <v>154</v>
      </c>
      <c r="B95" s="39"/>
      <c r="C95" s="27">
        <f t="shared" si="20"/>
        <v>0</v>
      </c>
      <c r="D95" s="15"/>
      <c r="E95" s="1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7" s="12" customFormat="1" ht="30" hidden="1" customHeight="1" outlineLevel="1" x14ac:dyDescent="0.25">
      <c r="A96" s="48" t="s">
        <v>155</v>
      </c>
      <c r="B96" s="39"/>
      <c r="C96" s="27">
        <f t="shared" si="20"/>
        <v>0</v>
      </c>
      <c r="D96" s="15"/>
      <c r="E96" s="15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s="50" customFormat="1" ht="34.799999999999997" hidden="1" customHeight="1" outlineLevel="1" x14ac:dyDescent="0.25">
      <c r="A97" s="13" t="s">
        <v>88</v>
      </c>
      <c r="B97" s="39"/>
      <c r="C97" s="27">
        <f t="shared" si="20"/>
        <v>0</v>
      </c>
      <c r="D97" s="15"/>
      <c r="E97" s="15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s="50" customFormat="1" ht="33" hidden="1" customHeight="1" outlineLevel="1" x14ac:dyDescent="0.25">
      <c r="A98" s="13" t="s">
        <v>89</v>
      </c>
      <c r="B98" s="39"/>
      <c r="C98" s="27">
        <f t="shared" si="20"/>
        <v>0</v>
      </c>
      <c r="D98" s="15"/>
      <c r="E98" s="15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s="12" customFormat="1" ht="34.200000000000003" customHeight="1" outlineLevel="1" x14ac:dyDescent="0.25">
      <c r="A99" s="11" t="s">
        <v>90</v>
      </c>
      <c r="B99" s="27">
        <v>264737</v>
      </c>
      <c r="C99" s="27">
        <f t="shared" si="20"/>
        <v>291493</v>
      </c>
      <c r="D99" s="15">
        <f>C99/B99</f>
        <v>1.1010663413123214</v>
      </c>
      <c r="E99" s="15"/>
      <c r="F99" s="10">
        <v>12488</v>
      </c>
      <c r="G99" s="10">
        <v>8189</v>
      </c>
      <c r="H99" s="10">
        <v>17843</v>
      </c>
      <c r="I99" s="10">
        <v>18108</v>
      </c>
      <c r="J99" s="10">
        <v>8809</v>
      </c>
      <c r="K99" s="10">
        <v>20108</v>
      </c>
      <c r="L99" s="10">
        <v>13038</v>
      </c>
      <c r="M99" s="10">
        <v>15559</v>
      </c>
      <c r="N99" s="10">
        <v>15266</v>
      </c>
      <c r="O99" s="10">
        <v>4358</v>
      </c>
      <c r="P99" s="10">
        <v>9482</v>
      </c>
      <c r="Q99" s="10">
        <v>14031</v>
      </c>
      <c r="R99" s="10">
        <v>18400</v>
      </c>
      <c r="S99" s="10">
        <v>16658</v>
      </c>
      <c r="T99" s="10">
        <v>20579</v>
      </c>
      <c r="U99" s="10">
        <v>13864</v>
      </c>
      <c r="V99" s="10">
        <v>11507</v>
      </c>
      <c r="W99" s="10">
        <v>5389</v>
      </c>
      <c r="X99" s="10">
        <v>13504</v>
      </c>
      <c r="Y99" s="10">
        <v>23514</v>
      </c>
      <c r="Z99" s="10">
        <v>10799</v>
      </c>
    </row>
    <row r="100" spans="1:26" s="12" customFormat="1" ht="30" customHeight="1" x14ac:dyDescent="0.25">
      <c r="A100" s="32" t="s">
        <v>91</v>
      </c>
      <c r="B100" s="23">
        <v>68435</v>
      </c>
      <c r="C100" s="27">
        <f t="shared" si="20"/>
        <v>101865</v>
      </c>
      <c r="D100" s="15">
        <f>C100/B100</f>
        <v>1.4884927303280484</v>
      </c>
      <c r="E100" s="15"/>
      <c r="F100" s="39">
        <v>4205</v>
      </c>
      <c r="G100" s="39">
        <v>2413</v>
      </c>
      <c r="H100" s="39">
        <v>7720</v>
      </c>
      <c r="I100" s="39">
        <v>4977</v>
      </c>
      <c r="J100" s="39">
        <v>3141</v>
      </c>
      <c r="K100" s="39">
        <v>7562</v>
      </c>
      <c r="L100" s="39">
        <v>4138</v>
      </c>
      <c r="M100" s="39">
        <v>5866</v>
      </c>
      <c r="N100" s="39">
        <v>4847</v>
      </c>
      <c r="O100" s="39">
        <v>1416</v>
      </c>
      <c r="P100" s="39">
        <v>2246</v>
      </c>
      <c r="Q100" s="39">
        <v>4849</v>
      </c>
      <c r="R100" s="39">
        <v>5264</v>
      </c>
      <c r="S100" s="39">
        <v>4096</v>
      </c>
      <c r="T100" s="39">
        <v>5980</v>
      </c>
      <c r="U100" s="39">
        <v>4017</v>
      </c>
      <c r="V100" s="39">
        <v>4500</v>
      </c>
      <c r="W100" s="39">
        <v>1865</v>
      </c>
      <c r="X100" s="39">
        <v>4991</v>
      </c>
      <c r="Y100" s="39">
        <v>13712</v>
      </c>
      <c r="Z100" s="39">
        <v>4060</v>
      </c>
    </row>
    <row r="101" spans="1:26" s="12" customFormat="1" ht="30" customHeight="1" x14ac:dyDescent="0.25">
      <c r="A101" s="13" t="s">
        <v>183</v>
      </c>
      <c r="B101" s="29">
        <f t="shared" ref="B101:E101" si="21">B100/B99</f>
        <v>0.2585018338955265</v>
      </c>
      <c r="C101" s="29">
        <f t="shared" si="21"/>
        <v>0.34945950674630266</v>
      </c>
      <c r="D101" s="15">
        <f>C101/B101</f>
        <v>1.3518647101263379</v>
      </c>
      <c r="E101" s="29" t="e">
        <f t="shared" si="21"/>
        <v>#DIV/0!</v>
      </c>
      <c r="F101" s="29">
        <f>F100/F99</f>
        <v>0.33672325432415118</v>
      </c>
      <c r="G101" s="29">
        <f>G100/G99</f>
        <v>0.29466357308584684</v>
      </c>
      <c r="H101" s="29">
        <f t="shared" ref="H101:Z101" si="22">H100/H99</f>
        <v>0.43266266883371629</v>
      </c>
      <c r="I101" s="29">
        <f t="shared" si="22"/>
        <v>0.27485089463220674</v>
      </c>
      <c r="J101" s="29">
        <f t="shared" si="22"/>
        <v>0.35656714723578159</v>
      </c>
      <c r="K101" s="29">
        <f t="shared" si="22"/>
        <v>0.37606922617863536</v>
      </c>
      <c r="L101" s="29">
        <f t="shared" si="22"/>
        <v>0.31737996625249271</v>
      </c>
      <c r="M101" s="29">
        <f t="shared" si="22"/>
        <v>0.37701651777106499</v>
      </c>
      <c r="N101" s="29">
        <f t="shared" si="22"/>
        <v>0.31750294772697496</v>
      </c>
      <c r="O101" s="29">
        <f t="shared" si="22"/>
        <v>0.32491968793024323</v>
      </c>
      <c r="P101" s="29">
        <f t="shared" si="22"/>
        <v>0.23686985867960345</v>
      </c>
      <c r="Q101" s="29">
        <f t="shared" si="22"/>
        <v>0.3455919036419357</v>
      </c>
      <c r="R101" s="29">
        <f t="shared" si="22"/>
        <v>0.28608695652173916</v>
      </c>
      <c r="S101" s="29">
        <f t="shared" si="22"/>
        <v>0.2458878616880778</v>
      </c>
      <c r="T101" s="29">
        <f t="shared" si="22"/>
        <v>0.29058749210360074</v>
      </c>
      <c r="U101" s="29">
        <f t="shared" si="22"/>
        <v>0.28974321984997115</v>
      </c>
      <c r="V101" s="29">
        <f t="shared" si="22"/>
        <v>0.3910663074650213</v>
      </c>
      <c r="W101" s="29">
        <f t="shared" si="22"/>
        <v>0.34607533865281126</v>
      </c>
      <c r="X101" s="29">
        <f t="shared" si="22"/>
        <v>0.36959419431279622</v>
      </c>
      <c r="Y101" s="29">
        <f t="shared" si="22"/>
        <v>0.58314195798247848</v>
      </c>
      <c r="Z101" s="29">
        <f t="shared" si="22"/>
        <v>0.37596073710528755</v>
      </c>
    </row>
    <row r="102" spans="1:26" s="91" customFormat="1" ht="31.8" hidden="1" customHeight="1" x14ac:dyDescent="0.25">
      <c r="A102" s="89" t="s">
        <v>96</v>
      </c>
      <c r="B102" s="92">
        <f>B99-B100</f>
        <v>196302</v>
      </c>
      <c r="C102" s="27">
        <f t="shared" si="20"/>
        <v>189628</v>
      </c>
      <c r="D102" s="92"/>
      <c r="E102" s="92"/>
      <c r="F102" s="92">
        <f t="shared" ref="F102:Z102" si="23">F99-F100</f>
        <v>8283</v>
      </c>
      <c r="G102" s="92">
        <f t="shared" si="23"/>
        <v>5776</v>
      </c>
      <c r="H102" s="92">
        <f t="shared" si="23"/>
        <v>10123</v>
      </c>
      <c r="I102" s="92">
        <f t="shared" si="23"/>
        <v>13131</v>
      </c>
      <c r="J102" s="92">
        <f t="shared" si="23"/>
        <v>5668</v>
      </c>
      <c r="K102" s="92">
        <f t="shared" si="23"/>
        <v>12546</v>
      </c>
      <c r="L102" s="92">
        <f t="shared" si="23"/>
        <v>8900</v>
      </c>
      <c r="M102" s="92">
        <f t="shared" si="23"/>
        <v>9693</v>
      </c>
      <c r="N102" s="92">
        <f t="shared" si="23"/>
        <v>10419</v>
      </c>
      <c r="O102" s="92">
        <f t="shared" si="23"/>
        <v>2942</v>
      </c>
      <c r="P102" s="92">
        <f t="shared" si="23"/>
        <v>7236</v>
      </c>
      <c r="Q102" s="92">
        <f t="shared" si="23"/>
        <v>9182</v>
      </c>
      <c r="R102" s="92">
        <f t="shared" si="23"/>
        <v>13136</v>
      </c>
      <c r="S102" s="92">
        <f t="shared" si="23"/>
        <v>12562</v>
      </c>
      <c r="T102" s="92">
        <f t="shared" si="23"/>
        <v>14599</v>
      </c>
      <c r="U102" s="92">
        <f t="shared" si="23"/>
        <v>9847</v>
      </c>
      <c r="V102" s="92">
        <f t="shared" si="23"/>
        <v>7007</v>
      </c>
      <c r="W102" s="92">
        <f t="shared" si="23"/>
        <v>3524</v>
      </c>
      <c r="X102" s="92">
        <f t="shared" si="23"/>
        <v>8513</v>
      </c>
      <c r="Y102" s="92">
        <f t="shared" si="23"/>
        <v>9802</v>
      </c>
      <c r="Z102" s="92">
        <f t="shared" si="23"/>
        <v>6739</v>
      </c>
    </row>
    <row r="103" spans="1:26" s="12" customFormat="1" ht="30" customHeight="1" x14ac:dyDescent="0.25">
      <c r="A103" s="11" t="s">
        <v>92</v>
      </c>
      <c r="B103" s="39">
        <v>31124</v>
      </c>
      <c r="C103" s="27">
        <f t="shared" si="20"/>
        <v>61275</v>
      </c>
      <c r="D103" s="15">
        <f>C103/B103</f>
        <v>1.968737951420126</v>
      </c>
      <c r="E103" s="15"/>
      <c r="F103" s="10">
        <v>3310</v>
      </c>
      <c r="G103" s="10">
        <v>1200</v>
      </c>
      <c r="H103" s="10">
        <v>3361</v>
      </c>
      <c r="I103" s="10">
        <v>3652</v>
      </c>
      <c r="J103" s="10">
        <v>1813</v>
      </c>
      <c r="K103" s="10">
        <v>4104</v>
      </c>
      <c r="L103" s="10">
        <v>1167</v>
      </c>
      <c r="M103" s="10">
        <v>2751</v>
      </c>
      <c r="N103" s="10">
        <v>3913</v>
      </c>
      <c r="O103" s="10">
        <v>1146</v>
      </c>
      <c r="P103" s="10">
        <v>1859</v>
      </c>
      <c r="Q103" s="10">
        <v>4090</v>
      </c>
      <c r="R103" s="10">
        <v>4328</v>
      </c>
      <c r="S103" s="10">
        <v>2745</v>
      </c>
      <c r="T103" s="10">
        <v>4917</v>
      </c>
      <c r="U103" s="10">
        <v>2998</v>
      </c>
      <c r="V103" s="10">
        <v>1610</v>
      </c>
      <c r="W103" s="10">
        <v>1730</v>
      </c>
      <c r="X103" s="10">
        <v>3871</v>
      </c>
      <c r="Y103" s="10">
        <v>5240</v>
      </c>
      <c r="Z103" s="10">
        <v>1470</v>
      </c>
    </row>
    <row r="104" spans="1:26" s="12" customFormat="1" ht="30" customHeight="1" x14ac:dyDescent="0.25">
      <c r="A104" s="11" t="s">
        <v>93</v>
      </c>
      <c r="B104" s="39">
        <v>3265</v>
      </c>
      <c r="C104" s="27">
        <f t="shared" si="20"/>
        <v>5595</v>
      </c>
      <c r="D104" s="15">
        <f>C104/B104</f>
        <v>1.7136294027565084</v>
      </c>
      <c r="E104" s="15"/>
      <c r="F104" s="10">
        <v>50</v>
      </c>
      <c r="G104" s="10">
        <v>231</v>
      </c>
      <c r="H104" s="10"/>
      <c r="I104" s="10">
        <v>225</v>
      </c>
      <c r="J104" s="10">
        <v>183</v>
      </c>
      <c r="K104" s="10">
        <v>491</v>
      </c>
      <c r="L104" s="10">
        <v>1463</v>
      </c>
      <c r="M104" s="10">
        <v>367</v>
      </c>
      <c r="N104" s="10">
        <v>15</v>
      </c>
      <c r="O104" s="10"/>
      <c r="P104" s="10"/>
      <c r="Q104" s="10"/>
      <c r="R104" s="10"/>
      <c r="S104" s="10">
        <v>232</v>
      </c>
      <c r="T104" s="10">
        <v>390</v>
      </c>
      <c r="U104" s="10">
        <v>126</v>
      </c>
      <c r="V104" s="10"/>
      <c r="W104" s="10"/>
      <c r="X104" s="10">
        <v>362</v>
      </c>
      <c r="Y104" s="10">
        <v>660</v>
      </c>
      <c r="Z104" s="10">
        <v>800</v>
      </c>
    </row>
    <row r="105" spans="1:26" s="12" customFormat="1" ht="30" customHeight="1" x14ac:dyDescent="0.25">
      <c r="A105" s="11" t="s">
        <v>94</v>
      </c>
      <c r="B105" s="39">
        <v>26383</v>
      </c>
      <c r="C105" s="27">
        <f t="shared" si="20"/>
        <v>25423</v>
      </c>
      <c r="D105" s="15">
        <f>C105/B105</f>
        <v>0.96361293257021563</v>
      </c>
      <c r="E105" s="15"/>
      <c r="F105" s="10">
        <v>30</v>
      </c>
      <c r="G105" s="10">
        <v>731</v>
      </c>
      <c r="H105" s="10">
        <v>4359</v>
      </c>
      <c r="I105" s="10">
        <v>738</v>
      </c>
      <c r="J105" s="10">
        <v>632</v>
      </c>
      <c r="K105" s="10">
        <v>1957</v>
      </c>
      <c r="L105" s="10">
        <v>735</v>
      </c>
      <c r="M105" s="10">
        <v>2421</v>
      </c>
      <c r="N105" s="10">
        <v>649</v>
      </c>
      <c r="O105" s="10">
        <v>195</v>
      </c>
      <c r="P105" s="10">
        <v>440</v>
      </c>
      <c r="Q105" s="10">
        <v>429</v>
      </c>
      <c r="R105" s="10">
        <v>870</v>
      </c>
      <c r="S105" s="10">
        <v>871</v>
      </c>
      <c r="T105" s="10">
        <v>534</v>
      </c>
      <c r="U105" s="10">
        <v>335</v>
      </c>
      <c r="V105" s="10">
        <v>2350</v>
      </c>
      <c r="W105" s="10">
        <v>135</v>
      </c>
      <c r="X105" s="10">
        <v>248</v>
      </c>
      <c r="Y105" s="10">
        <v>5444</v>
      </c>
      <c r="Z105" s="10">
        <v>1320</v>
      </c>
    </row>
    <row r="106" spans="1:26" s="12" customFormat="1" ht="30" hidden="1" customHeight="1" x14ac:dyDescent="0.25">
      <c r="A106" s="11" t="s">
        <v>95</v>
      </c>
      <c r="B106" s="39"/>
      <c r="C106" s="27">
        <f t="shared" si="20"/>
        <v>0</v>
      </c>
      <c r="D106" s="15" t="e">
        <f>C106/B106</f>
        <v>#DIV/0!</v>
      </c>
      <c r="E106" s="15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s="12" customFormat="1" ht="30" customHeight="1" x14ac:dyDescent="0.25">
      <c r="A107" s="32" t="s">
        <v>97</v>
      </c>
      <c r="B107" s="27">
        <v>67618</v>
      </c>
      <c r="C107" s="27">
        <f t="shared" si="20"/>
        <v>100902</v>
      </c>
      <c r="D107" s="15">
        <f>C107/B107</f>
        <v>1.492235795202461</v>
      </c>
      <c r="E107" s="15"/>
      <c r="F107" s="39">
        <v>4005</v>
      </c>
      <c r="G107" s="39">
        <v>2162</v>
      </c>
      <c r="H107" s="39">
        <v>7720</v>
      </c>
      <c r="I107" s="39">
        <v>4977</v>
      </c>
      <c r="J107" s="39">
        <v>3141</v>
      </c>
      <c r="K107" s="39">
        <v>7562</v>
      </c>
      <c r="L107" s="39">
        <v>4138</v>
      </c>
      <c r="M107" s="39">
        <v>5866</v>
      </c>
      <c r="N107" s="39">
        <v>4847</v>
      </c>
      <c r="O107" s="39">
        <v>1416</v>
      </c>
      <c r="P107" s="39">
        <v>2246</v>
      </c>
      <c r="Q107" s="39">
        <v>4849</v>
      </c>
      <c r="R107" s="39">
        <v>5264</v>
      </c>
      <c r="S107" s="39">
        <v>4096</v>
      </c>
      <c r="T107" s="39">
        <v>5980</v>
      </c>
      <c r="U107" s="39">
        <v>4017</v>
      </c>
      <c r="V107" s="39">
        <v>4380</v>
      </c>
      <c r="W107" s="39">
        <v>1865</v>
      </c>
      <c r="X107" s="39">
        <v>4991</v>
      </c>
      <c r="Y107" s="39">
        <v>13320</v>
      </c>
      <c r="Z107" s="39">
        <v>4060</v>
      </c>
    </row>
    <row r="108" spans="1:26" s="12" customFormat="1" ht="31.2" hidden="1" customHeight="1" x14ac:dyDescent="0.25">
      <c r="A108" s="13" t="s">
        <v>183</v>
      </c>
      <c r="B108" s="29">
        <f>B107/B99</f>
        <v>0.25541575223712593</v>
      </c>
      <c r="C108" s="27">
        <f t="shared" si="20"/>
        <v>7.0951961097742107</v>
      </c>
      <c r="D108" s="29"/>
      <c r="E108" s="29"/>
      <c r="F108" s="29">
        <f t="shared" ref="F108:Z108" si="24">F107/F99</f>
        <v>0.32070787956438179</v>
      </c>
      <c r="G108" s="29">
        <f t="shared" si="24"/>
        <v>0.26401269996336552</v>
      </c>
      <c r="H108" s="29">
        <f t="shared" si="24"/>
        <v>0.43266266883371629</v>
      </c>
      <c r="I108" s="29">
        <f t="shared" si="24"/>
        <v>0.27485089463220674</v>
      </c>
      <c r="J108" s="29">
        <f t="shared" si="24"/>
        <v>0.35656714723578159</v>
      </c>
      <c r="K108" s="29">
        <f t="shared" si="24"/>
        <v>0.37606922617863536</v>
      </c>
      <c r="L108" s="29">
        <f t="shared" si="24"/>
        <v>0.31737996625249271</v>
      </c>
      <c r="M108" s="29">
        <f t="shared" si="24"/>
        <v>0.37701651777106499</v>
      </c>
      <c r="N108" s="29">
        <f t="shared" si="24"/>
        <v>0.31750294772697496</v>
      </c>
      <c r="O108" s="29">
        <f t="shared" si="24"/>
        <v>0.32491968793024323</v>
      </c>
      <c r="P108" s="29">
        <f t="shared" si="24"/>
        <v>0.23686985867960345</v>
      </c>
      <c r="Q108" s="29">
        <f t="shared" si="24"/>
        <v>0.3455919036419357</v>
      </c>
      <c r="R108" s="29">
        <f t="shared" si="24"/>
        <v>0.28608695652173916</v>
      </c>
      <c r="S108" s="29">
        <f t="shared" si="24"/>
        <v>0.2458878616880778</v>
      </c>
      <c r="T108" s="29">
        <f t="shared" si="24"/>
        <v>0.29058749210360074</v>
      </c>
      <c r="U108" s="29">
        <f t="shared" si="24"/>
        <v>0.28974321984997115</v>
      </c>
      <c r="V108" s="29">
        <f t="shared" si="24"/>
        <v>0.38063787259928739</v>
      </c>
      <c r="W108" s="29">
        <f t="shared" si="24"/>
        <v>0.34607533865281126</v>
      </c>
      <c r="X108" s="29">
        <f t="shared" si="24"/>
        <v>0.36959419431279622</v>
      </c>
      <c r="Y108" s="29">
        <f t="shared" si="24"/>
        <v>0.56647103853023728</v>
      </c>
      <c r="Z108" s="29">
        <f t="shared" si="24"/>
        <v>0.37596073710528755</v>
      </c>
    </row>
    <row r="109" spans="1:26" s="12" customFormat="1" ht="30" customHeight="1" x14ac:dyDescent="0.25">
      <c r="A109" s="11" t="s">
        <v>92</v>
      </c>
      <c r="B109" s="39">
        <v>30675</v>
      </c>
      <c r="C109" s="27">
        <f t="shared" si="20"/>
        <v>60933</v>
      </c>
      <c r="D109" s="15">
        <f t="shared" ref="D109:D114" si="25">C109/B109</f>
        <v>1.9864058679706602</v>
      </c>
      <c r="E109" s="15"/>
      <c r="F109" s="10">
        <v>3115</v>
      </c>
      <c r="G109" s="10">
        <v>1200</v>
      </c>
      <c r="H109" s="10">
        <v>3361</v>
      </c>
      <c r="I109" s="10">
        <v>3652</v>
      </c>
      <c r="J109" s="10">
        <v>1813</v>
      </c>
      <c r="K109" s="10">
        <v>4104</v>
      </c>
      <c r="L109" s="10">
        <v>1167</v>
      </c>
      <c r="M109" s="10">
        <v>2751</v>
      </c>
      <c r="N109" s="10">
        <v>3913</v>
      </c>
      <c r="O109" s="10">
        <v>1146</v>
      </c>
      <c r="P109" s="10">
        <v>1859</v>
      </c>
      <c r="Q109" s="10">
        <v>4090</v>
      </c>
      <c r="R109" s="10">
        <v>4328</v>
      </c>
      <c r="S109" s="10">
        <v>2745</v>
      </c>
      <c r="T109" s="10">
        <v>4917</v>
      </c>
      <c r="U109" s="10">
        <v>2998</v>
      </c>
      <c r="V109" s="10">
        <v>1590</v>
      </c>
      <c r="W109" s="10">
        <v>1730</v>
      </c>
      <c r="X109" s="10">
        <v>3871</v>
      </c>
      <c r="Y109" s="10">
        <v>5113</v>
      </c>
      <c r="Z109" s="10">
        <v>1470</v>
      </c>
    </row>
    <row r="110" spans="1:26" s="12" customFormat="1" ht="30" customHeight="1" x14ac:dyDescent="0.25">
      <c r="A110" s="11" t="s">
        <v>93</v>
      </c>
      <c r="B110" s="39">
        <v>3265</v>
      </c>
      <c r="C110" s="27">
        <f t="shared" si="20"/>
        <v>5520</v>
      </c>
      <c r="D110" s="15">
        <f t="shared" si="25"/>
        <v>1.6906584992343032</v>
      </c>
      <c r="E110" s="15"/>
      <c r="F110" s="10">
        <v>50</v>
      </c>
      <c r="G110" s="10">
        <v>231</v>
      </c>
      <c r="H110" s="10"/>
      <c r="I110" s="10">
        <v>225</v>
      </c>
      <c r="J110" s="10">
        <v>183</v>
      </c>
      <c r="K110" s="10">
        <v>491</v>
      </c>
      <c r="L110" s="10">
        <v>1463</v>
      </c>
      <c r="M110" s="10">
        <v>367</v>
      </c>
      <c r="N110" s="10">
        <v>15</v>
      </c>
      <c r="O110" s="10"/>
      <c r="P110" s="10"/>
      <c r="Q110" s="10"/>
      <c r="R110" s="10"/>
      <c r="S110" s="10">
        <v>232</v>
      </c>
      <c r="T110" s="10">
        <v>390</v>
      </c>
      <c r="U110" s="10">
        <v>126</v>
      </c>
      <c r="V110" s="10"/>
      <c r="W110" s="10"/>
      <c r="X110" s="10">
        <v>362</v>
      </c>
      <c r="Y110" s="10">
        <v>585</v>
      </c>
      <c r="Z110" s="10">
        <v>800</v>
      </c>
    </row>
    <row r="111" spans="1:26" s="12" customFormat="1" ht="30" customHeight="1" x14ac:dyDescent="0.25">
      <c r="A111" s="11" t="s">
        <v>94</v>
      </c>
      <c r="B111" s="39">
        <v>25929</v>
      </c>
      <c r="C111" s="27">
        <f t="shared" si="20"/>
        <v>25216</v>
      </c>
      <c r="D111" s="15">
        <f t="shared" si="25"/>
        <v>0.9725018319256431</v>
      </c>
      <c r="E111" s="15"/>
      <c r="F111" s="10"/>
      <c r="G111" s="10">
        <v>731</v>
      </c>
      <c r="H111" s="10">
        <v>4359</v>
      </c>
      <c r="I111" s="10">
        <v>738</v>
      </c>
      <c r="J111" s="10">
        <v>632</v>
      </c>
      <c r="K111" s="10">
        <v>1957</v>
      </c>
      <c r="L111" s="10">
        <v>735</v>
      </c>
      <c r="M111" s="10">
        <v>2421</v>
      </c>
      <c r="N111" s="10">
        <v>649</v>
      </c>
      <c r="O111" s="10">
        <v>195</v>
      </c>
      <c r="P111" s="10">
        <v>440</v>
      </c>
      <c r="Q111" s="10">
        <v>429</v>
      </c>
      <c r="R111" s="10">
        <v>870</v>
      </c>
      <c r="S111" s="10">
        <v>871</v>
      </c>
      <c r="T111" s="10">
        <v>534</v>
      </c>
      <c r="U111" s="10">
        <v>335</v>
      </c>
      <c r="V111" s="10">
        <v>2250</v>
      </c>
      <c r="W111" s="10">
        <v>135</v>
      </c>
      <c r="X111" s="10">
        <v>248</v>
      </c>
      <c r="Y111" s="10">
        <v>5367</v>
      </c>
      <c r="Z111" s="10">
        <v>1320</v>
      </c>
    </row>
    <row r="112" spans="1:26" s="12" customFormat="1" ht="30" hidden="1" customHeight="1" x14ac:dyDescent="0.25">
      <c r="A112" s="11" t="s">
        <v>95</v>
      </c>
      <c r="B112" s="39"/>
      <c r="C112" s="27">
        <f t="shared" si="20"/>
        <v>0</v>
      </c>
      <c r="D112" s="15" t="e">
        <f t="shared" si="25"/>
        <v>#DIV/0!</v>
      </c>
      <c r="E112" s="15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80"/>
      <c r="V112" s="24"/>
      <c r="W112" s="24"/>
      <c r="X112" s="24"/>
      <c r="Y112" s="24"/>
      <c r="Z112" s="24"/>
    </row>
    <row r="113" spans="1:26" s="50" customFormat="1" ht="48" hidden="1" customHeight="1" x14ac:dyDescent="0.25">
      <c r="A113" s="13" t="s">
        <v>192</v>
      </c>
      <c r="B113" s="39"/>
      <c r="C113" s="27">
        <f t="shared" si="20"/>
        <v>0</v>
      </c>
      <c r="D113" s="16" t="e">
        <f t="shared" si="25"/>
        <v>#DIV/0!</v>
      </c>
      <c r="E113" s="16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s="12" customFormat="1" ht="30" customHeight="1" x14ac:dyDescent="0.25">
      <c r="A114" s="32" t="s">
        <v>193</v>
      </c>
      <c r="B114" s="27">
        <v>183533</v>
      </c>
      <c r="C114" s="27">
        <f t="shared" si="20"/>
        <v>351813</v>
      </c>
      <c r="D114" s="15">
        <f t="shared" si="25"/>
        <v>1.916892329989702</v>
      </c>
      <c r="E114" s="15"/>
      <c r="F114" s="39">
        <v>14417</v>
      </c>
      <c r="G114" s="39">
        <v>6010</v>
      </c>
      <c r="H114" s="39">
        <v>25340</v>
      </c>
      <c r="I114" s="39">
        <v>17387</v>
      </c>
      <c r="J114" s="39">
        <v>10349</v>
      </c>
      <c r="K114" s="39">
        <v>27067</v>
      </c>
      <c r="L114" s="39">
        <v>13445</v>
      </c>
      <c r="M114" s="39">
        <v>18940</v>
      </c>
      <c r="N114" s="39">
        <v>19680</v>
      </c>
      <c r="O114" s="39">
        <v>4552</v>
      </c>
      <c r="P114" s="39">
        <v>7585</v>
      </c>
      <c r="Q114" s="39">
        <v>16331</v>
      </c>
      <c r="R114" s="39">
        <v>18950</v>
      </c>
      <c r="S114" s="39">
        <v>13293</v>
      </c>
      <c r="T114" s="39">
        <v>28816</v>
      </c>
      <c r="U114" s="39">
        <v>13239</v>
      </c>
      <c r="V114" s="39">
        <v>13464</v>
      </c>
      <c r="W114" s="39">
        <v>6183</v>
      </c>
      <c r="X114" s="39">
        <v>17865</v>
      </c>
      <c r="Y114" s="39">
        <v>47540</v>
      </c>
      <c r="Z114" s="39">
        <v>11360</v>
      </c>
    </row>
    <row r="115" spans="1:26" s="12" customFormat="1" ht="27" hidden="1" customHeight="1" x14ac:dyDescent="0.25">
      <c r="A115" s="13" t="s">
        <v>52</v>
      </c>
      <c r="B115" s="30" t="e">
        <f>B114/B113</f>
        <v>#DIV/0!</v>
      </c>
      <c r="C115" s="27" t="e">
        <f t="shared" si="20"/>
        <v>#DIV/0!</v>
      </c>
      <c r="D115" s="9"/>
      <c r="E115" s="9"/>
      <c r="F115" s="30" t="e">
        <f t="shared" ref="F115:Z115" si="26">F114/F113</f>
        <v>#DIV/0!</v>
      </c>
      <c r="G115" s="30" t="e">
        <f t="shared" si="26"/>
        <v>#DIV/0!</v>
      </c>
      <c r="H115" s="30" t="e">
        <f t="shared" si="26"/>
        <v>#DIV/0!</v>
      </c>
      <c r="I115" s="30" t="e">
        <f t="shared" si="26"/>
        <v>#DIV/0!</v>
      </c>
      <c r="J115" s="30" t="e">
        <f t="shared" si="26"/>
        <v>#DIV/0!</v>
      </c>
      <c r="K115" s="30" t="e">
        <f t="shared" si="26"/>
        <v>#DIV/0!</v>
      </c>
      <c r="L115" s="30" t="e">
        <f t="shared" si="26"/>
        <v>#DIV/0!</v>
      </c>
      <c r="M115" s="30" t="e">
        <f t="shared" si="26"/>
        <v>#DIV/0!</v>
      </c>
      <c r="N115" s="30" t="e">
        <f t="shared" si="26"/>
        <v>#DIV/0!</v>
      </c>
      <c r="O115" s="30" t="e">
        <f t="shared" si="26"/>
        <v>#DIV/0!</v>
      </c>
      <c r="P115" s="30" t="e">
        <f t="shared" si="26"/>
        <v>#DIV/0!</v>
      </c>
      <c r="Q115" s="30" t="e">
        <f t="shared" si="26"/>
        <v>#DIV/0!</v>
      </c>
      <c r="R115" s="30" t="e">
        <f t="shared" si="26"/>
        <v>#DIV/0!</v>
      </c>
      <c r="S115" s="30" t="e">
        <f t="shared" si="26"/>
        <v>#DIV/0!</v>
      </c>
      <c r="T115" s="30" t="e">
        <f t="shared" si="26"/>
        <v>#DIV/0!</v>
      </c>
      <c r="U115" s="30" t="e">
        <f t="shared" si="26"/>
        <v>#DIV/0!</v>
      </c>
      <c r="V115" s="30" t="e">
        <f t="shared" si="26"/>
        <v>#DIV/0!</v>
      </c>
      <c r="W115" s="30" t="e">
        <f t="shared" si="26"/>
        <v>#DIV/0!</v>
      </c>
      <c r="X115" s="30" t="e">
        <f t="shared" si="26"/>
        <v>#DIV/0!</v>
      </c>
      <c r="Y115" s="30" t="e">
        <f t="shared" si="26"/>
        <v>#DIV/0!</v>
      </c>
      <c r="Z115" s="30" t="e">
        <f t="shared" si="26"/>
        <v>#DIV/0!</v>
      </c>
    </row>
    <row r="116" spans="1:26" s="12" customFormat="1" ht="30" customHeight="1" x14ac:dyDescent="0.25">
      <c r="A116" s="11" t="s">
        <v>92</v>
      </c>
      <c r="B116" s="26">
        <v>81943</v>
      </c>
      <c r="C116" s="27">
        <f t="shared" si="20"/>
        <v>225467</v>
      </c>
      <c r="D116" s="15">
        <f t="shared" ref="D116:D124" si="27">C116/B116</f>
        <v>2.7515101961119313</v>
      </c>
      <c r="E116" s="15"/>
      <c r="F116" s="10">
        <v>12425</v>
      </c>
      <c r="G116" s="10">
        <v>3240</v>
      </c>
      <c r="H116" s="10">
        <v>10520</v>
      </c>
      <c r="I116" s="10">
        <v>13036</v>
      </c>
      <c r="J116" s="10">
        <v>6659</v>
      </c>
      <c r="K116" s="10">
        <v>14601</v>
      </c>
      <c r="L116" s="10">
        <v>4077</v>
      </c>
      <c r="M116" s="10">
        <v>9692</v>
      </c>
      <c r="N116" s="10">
        <v>17226</v>
      </c>
      <c r="O116" s="10">
        <v>3937</v>
      </c>
      <c r="P116" s="10">
        <v>6026</v>
      </c>
      <c r="Q116" s="10">
        <v>13993</v>
      </c>
      <c r="R116" s="10">
        <v>16300</v>
      </c>
      <c r="S116" s="10">
        <v>9992</v>
      </c>
      <c r="T116" s="10">
        <v>25120</v>
      </c>
      <c r="U116" s="10">
        <v>10395</v>
      </c>
      <c r="V116" s="10">
        <v>4802</v>
      </c>
      <c r="W116" s="10">
        <v>5789</v>
      </c>
      <c r="X116" s="10">
        <v>14778</v>
      </c>
      <c r="Y116" s="10">
        <v>18449</v>
      </c>
      <c r="Z116" s="10">
        <v>4410</v>
      </c>
    </row>
    <row r="117" spans="1:26" s="12" customFormat="1" ht="30" customHeight="1" x14ac:dyDescent="0.25">
      <c r="A117" s="11" t="s">
        <v>93</v>
      </c>
      <c r="B117" s="26">
        <v>7590</v>
      </c>
      <c r="C117" s="27">
        <f t="shared" si="20"/>
        <v>16576</v>
      </c>
      <c r="D117" s="15">
        <f t="shared" si="27"/>
        <v>2.1839262187088275</v>
      </c>
      <c r="E117" s="15"/>
      <c r="F117" s="10">
        <v>195</v>
      </c>
      <c r="G117" s="10">
        <v>577</v>
      </c>
      <c r="H117" s="10"/>
      <c r="I117" s="10">
        <v>895</v>
      </c>
      <c r="J117" s="10">
        <v>714</v>
      </c>
      <c r="K117" s="10">
        <v>1776</v>
      </c>
      <c r="L117" s="10">
        <v>4515</v>
      </c>
      <c r="M117" s="10">
        <v>1230</v>
      </c>
      <c r="N117" s="10">
        <v>30</v>
      </c>
      <c r="O117" s="10"/>
      <c r="P117" s="10"/>
      <c r="Q117" s="10"/>
      <c r="R117" s="10"/>
      <c r="S117" s="10">
        <v>556</v>
      </c>
      <c r="T117" s="10">
        <v>1130</v>
      </c>
      <c r="U117" s="10">
        <v>283</v>
      </c>
      <c r="V117" s="10"/>
      <c r="W117" s="10"/>
      <c r="X117" s="10">
        <v>912</v>
      </c>
      <c r="Y117" s="10">
        <v>1363</v>
      </c>
      <c r="Z117" s="10">
        <v>2400</v>
      </c>
    </row>
    <row r="118" spans="1:26" s="12" customFormat="1" ht="31.2" customHeight="1" x14ac:dyDescent="0.25">
      <c r="A118" s="11" t="s">
        <v>94</v>
      </c>
      <c r="B118" s="26">
        <v>74332</v>
      </c>
      <c r="C118" s="27">
        <f t="shared" si="20"/>
        <v>81987</v>
      </c>
      <c r="D118" s="15">
        <f t="shared" si="27"/>
        <v>1.1029839100252918</v>
      </c>
      <c r="E118" s="15"/>
      <c r="F118" s="10">
        <v>60</v>
      </c>
      <c r="G118" s="10">
        <v>2193</v>
      </c>
      <c r="H118" s="10">
        <v>14820</v>
      </c>
      <c r="I118" s="10">
        <v>2310</v>
      </c>
      <c r="J118" s="10">
        <v>1819</v>
      </c>
      <c r="K118" s="10">
        <v>7029</v>
      </c>
      <c r="L118" s="10">
        <v>2403</v>
      </c>
      <c r="M118" s="10">
        <v>7121</v>
      </c>
      <c r="N118" s="10">
        <v>1732</v>
      </c>
      <c r="O118" s="10">
        <v>420</v>
      </c>
      <c r="P118" s="10">
        <v>1000</v>
      </c>
      <c r="Q118" s="10">
        <v>1364</v>
      </c>
      <c r="R118" s="10">
        <v>2386</v>
      </c>
      <c r="S118" s="10">
        <v>2177</v>
      </c>
      <c r="T118" s="10">
        <v>2174</v>
      </c>
      <c r="U118" s="10">
        <v>954</v>
      </c>
      <c r="V118" s="10">
        <v>7200</v>
      </c>
      <c r="W118" s="10">
        <v>393</v>
      </c>
      <c r="X118" s="10">
        <v>590</v>
      </c>
      <c r="Y118" s="10">
        <v>20252</v>
      </c>
      <c r="Z118" s="10">
        <v>3590</v>
      </c>
    </row>
    <row r="119" spans="1:26" s="12" customFormat="1" ht="31.2" hidden="1" customHeight="1" x14ac:dyDescent="0.25">
      <c r="A119" s="11" t="s">
        <v>95</v>
      </c>
      <c r="B119" s="39"/>
      <c r="C119" s="27">
        <f t="shared" si="20"/>
        <v>0</v>
      </c>
      <c r="D119" s="15" t="e">
        <f t="shared" si="27"/>
        <v>#DIV/0!</v>
      </c>
      <c r="E119" s="15"/>
      <c r="F119" s="24"/>
      <c r="G119" s="24"/>
      <c r="H119" s="51"/>
      <c r="I119" s="51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80"/>
      <c r="V119" s="24"/>
      <c r="W119" s="24"/>
      <c r="X119" s="24"/>
      <c r="Y119" s="24"/>
      <c r="Z119" s="24"/>
    </row>
    <row r="120" spans="1:26" s="12" customFormat="1" ht="31.2" customHeight="1" x14ac:dyDescent="0.25">
      <c r="A120" s="32" t="s">
        <v>98</v>
      </c>
      <c r="B120" s="53">
        <f t="shared" ref="B120" si="28">B114/B107*10</f>
        <v>27.142624744890416</v>
      </c>
      <c r="C120" s="53">
        <f t="shared" ref="C120:Z120" si="29">C114/C107*10</f>
        <v>34.866801450912767</v>
      </c>
      <c r="D120" s="15">
        <f t="shared" si="27"/>
        <v>1.2845773678345689</v>
      </c>
      <c r="E120" s="53" t="e">
        <f t="shared" si="29"/>
        <v>#DIV/0!</v>
      </c>
      <c r="F120" s="54">
        <v>34.299999999999997</v>
      </c>
      <c r="G120" s="54">
        <f t="shared" ref="G120" si="30">G114/G107*10</f>
        <v>27.798334875115636</v>
      </c>
      <c r="H120" s="54">
        <f t="shared" si="29"/>
        <v>32.823834196891191</v>
      </c>
      <c r="I120" s="54">
        <f t="shared" si="29"/>
        <v>34.934699618243926</v>
      </c>
      <c r="J120" s="54">
        <f t="shared" si="29"/>
        <v>32.948105698822033</v>
      </c>
      <c r="K120" s="54">
        <f t="shared" si="29"/>
        <v>35.793440888653791</v>
      </c>
      <c r="L120" s="54">
        <f t="shared" si="29"/>
        <v>32.491541807636544</v>
      </c>
      <c r="M120" s="54">
        <f t="shared" si="29"/>
        <v>32.287759972724174</v>
      </c>
      <c r="N120" s="54">
        <f t="shared" si="29"/>
        <v>40.602434495564268</v>
      </c>
      <c r="O120" s="54">
        <f t="shared" si="29"/>
        <v>32.146892655367232</v>
      </c>
      <c r="P120" s="54">
        <f t="shared" si="29"/>
        <v>33.771148708815673</v>
      </c>
      <c r="Q120" s="54">
        <f t="shared" si="29"/>
        <v>33.679109094658692</v>
      </c>
      <c r="R120" s="54">
        <f t="shared" si="29"/>
        <v>35.999240121580549</v>
      </c>
      <c r="S120" s="54">
        <f t="shared" si="29"/>
        <v>32.45361328125</v>
      </c>
      <c r="T120" s="54">
        <f t="shared" si="29"/>
        <v>48.187290969899664</v>
      </c>
      <c r="U120" s="54">
        <f t="shared" si="29"/>
        <v>32.957430918595968</v>
      </c>
      <c r="V120" s="54">
        <f t="shared" si="29"/>
        <v>30.739726027397261</v>
      </c>
      <c r="W120" s="54">
        <f t="shared" si="29"/>
        <v>33.152815013404826</v>
      </c>
      <c r="X120" s="54">
        <f>X114/X107*10</f>
        <v>35.794429973953115</v>
      </c>
      <c r="Y120" s="54">
        <f>Y114/Y107*10</f>
        <v>35.690690690690687</v>
      </c>
      <c r="Z120" s="54">
        <f t="shared" si="29"/>
        <v>27.980295566502463</v>
      </c>
    </row>
    <row r="121" spans="1:26" s="12" customFormat="1" ht="30" customHeight="1" x14ac:dyDescent="0.25">
      <c r="A121" s="11" t="s">
        <v>92</v>
      </c>
      <c r="B121" s="53">
        <f t="shared" ref="B121:B122" si="31">B116/B109*10</f>
        <v>26.713284433577833</v>
      </c>
      <c r="C121" s="53">
        <f t="shared" ref="C121:P122" si="32">C116/C109*10</f>
        <v>37.002445308781773</v>
      </c>
      <c r="D121" s="15">
        <f t="shared" si="27"/>
        <v>1.385170191287701</v>
      </c>
      <c r="E121" s="53" t="e">
        <f t="shared" si="32"/>
        <v>#DIV/0!</v>
      </c>
      <c r="F121" s="54">
        <f t="shared" si="32"/>
        <v>39.887640449438202</v>
      </c>
      <c r="G121" s="54">
        <f t="shared" ref="G121" si="33">G116/G109*10</f>
        <v>27</v>
      </c>
      <c r="H121" s="54">
        <f t="shared" si="32"/>
        <v>31.300208271347813</v>
      </c>
      <c r="I121" s="54">
        <f t="shared" si="32"/>
        <v>35.695509309967136</v>
      </c>
      <c r="J121" s="54">
        <f t="shared" si="32"/>
        <v>36.729178157749587</v>
      </c>
      <c r="K121" s="54">
        <f t="shared" si="32"/>
        <v>35.577485380116954</v>
      </c>
      <c r="L121" s="54">
        <f t="shared" si="32"/>
        <v>34.935732647814909</v>
      </c>
      <c r="M121" s="54">
        <f t="shared" si="32"/>
        <v>35.230825154489274</v>
      </c>
      <c r="N121" s="54">
        <f t="shared" si="32"/>
        <v>44.022489138768208</v>
      </c>
      <c r="O121" s="54">
        <f t="shared" si="32"/>
        <v>34.354275741710296</v>
      </c>
      <c r="P121" s="54">
        <f t="shared" si="32"/>
        <v>32.415277030661642</v>
      </c>
      <c r="Q121" s="54">
        <f t="shared" ref="Q121:T121" si="34">Q116/Q109*10</f>
        <v>34.212713936430319</v>
      </c>
      <c r="R121" s="54">
        <f t="shared" si="34"/>
        <v>37.661737523105359</v>
      </c>
      <c r="S121" s="54">
        <f t="shared" si="34"/>
        <v>36.400728597449906</v>
      </c>
      <c r="T121" s="54">
        <f t="shared" si="34"/>
        <v>51.08806182631686</v>
      </c>
      <c r="U121" s="54">
        <f t="shared" ref="U121:Z122" si="35">U116/U109*10</f>
        <v>34.67311541027351</v>
      </c>
      <c r="V121" s="54">
        <f t="shared" si="35"/>
        <v>30.20125786163522</v>
      </c>
      <c r="W121" s="54">
        <f t="shared" si="35"/>
        <v>33.462427745664741</v>
      </c>
      <c r="X121" s="54">
        <f t="shared" si="35"/>
        <v>38.176181865151122</v>
      </c>
      <c r="Y121" s="54">
        <f t="shared" si="35"/>
        <v>36.082534715431251</v>
      </c>
      <c r="Z121" s="54">
        <f t="shared" si="35"/>
        <v>30</v>
      </c>
    </row>
    <row r="122" spans="1:26" s="12" customFormat="1" ht="30" customHeight="1" x14ac:dyDescent="0.25">
      <c r="A122" s="11" t="s">
        <v>93</v>
      </c>
      <c r="B122" s="53">
        <f t="shared" si="31"/>
        <v>23.246554364471667</v>
      </c>
      <c r="C122" s="53">
        <f>C117/C110*10</f>
        <v>30.028985507246375</v>
      </c>
      <c r="D122" s="15">
        <f t="shared" si="27"/>
        <v>1.2917607072616526</v>
      </c>
      <c r="E122" s="54" t="e">
        <f t="shared" ref="E122:M122" si="36">E117/E110*10</f>
        <v>#DIV/0!</v>
      </c>
      <c r="F122" s="54"/>
      <c r="G122" s="54"/>
      <c r="H122" s="54"/>
      <c r="I122" s="54">
        <f t="shared" si="36"/>
        <v>39.777777777777779</v>
      </c>
      <c r="J122" s="54"/>
      <c r="K122" s="54"/>
      <c r="L122" s="54">
        <f t="shared" si="36"/>
        <v>30.861244019138752</v>
      </c>
      <c r="M122" s="54">
        <f t="shared" si="36"/>
        <v>33.514986376021795</v>
      </c>
      <c r="N122" s="54">
        <f t="shared" si="32"/>
        <v>20</v>
      </c>
      <c r="O122" s="54"/>
      <c r="P122" s="54"/>
      <c r="Q122" s="54"/>
      <c r="R122" s="54"/>
      <c r="S122" s="54"/>
      <c r="T122" s="54">
        <f t="shared" ref="T122" si="37">T117/T110*10</f>
        <v>28.974358974358974</v>
      </c>
      <c r="U122" s="54"/>
      <c r="V122" s="54"/>
      <c r="W122" s="54"/>
      <c r="X122" s="54"/>
      <c r="Y122" s="54">
        <f t="shared" si="35"/>
        <v>23.299145299145302</v>
      </c>
      <c r="Z122" s="54">
        <f t="shared" si="35"/>
        <v>30</v>
      </c>
    </row>
    <row r="123" spans="1:26" s="12" customFormat="1" ht="30" customHeight="1" x14ac:dyDescent="0.25">
      <c r="A123" s="11" t="s">
        <v>94</v>
      </c>
      <c r="B123" s="53">
        <f t="shared" ref="B123:W123" si="38">B118/B111*10</f>
        <v>28.667515137490838</v>
      </c>
      <c r="C123" s="53">
        <f t="shared" si="38"/>
        <v>32.513880076142129</v>
      </c>
      <c r="D123" s="15">
        <f t="shared" si="27"/>
        <v>1.1341715499304328</v>
      </c>
      <c r="E123" s="53" t="e">
        <f t="shared" si="38"/>
        <v>#DIV/0!</v>
      </c>
      <c r="F123" s="54"/>
      <c r="G123" s="54">
        <f t="shared" si="38"/>
        <v>30</v>
      </c>
      <c r="H123" s="54">
        <f t="shared" si="38"/>
        <v>33.998623537508607</v>
      </c>
      <c r="I123" s="54">
        <f t="shared" si="38"/>
        <v>31.300813008130078</v>
      </c>
      <c r="J123" s="54"/>
      <c r="K123" s="54">
        <f>K118/K111*10</f>
        <v>35.917220235053655</v>
      </c>
      <c r="L123" s="54">
        <f t="shared" si="38"/>
        <v>32.693877551020407</v>
      </c>
      <c r="M123" s="54">
        <f t="shared" si="38"/>
        <v>29.413465510119785</v>
      </c>
      <c r="N123" s="54"/>
      <c r="O123" s="54">
        <f t="shared" si="38"/>
        <v>21.538461538461537</v>
      </c>
      <c r="P123" s="54">
        <f t="shared" si="38"/>
        <v>22.72727272727273</v>
      </c>
      <c r="Q123" s="54">
        <f t="shared" si="38"/>
        <v>31.794871794871792</v>
      </c>
      <c r="R123" s="54">
        <f t="shared" si="38"/>
        <v>27.425287356321839</v>
      </c>
      <c r="S123" s="54">
        <f t="shared" si="38"/>
        <v>24.994259471871413</v>
      </c>
      <c r="T123" s="54">
        <f t="shared" si="38"/>
        <v>40.711610486891388</v>
      </c>
      <c r="U123" s="54">
        <f t="shared" si="38"/>
        <v>28.477611940298505</v>
      </c>
      <c r="V123" s="54">
        <f t="shared" si="38"/>
        <v>32</v>
      </c>
      <c r="W123" s="54">
        <f t="shared" si="38"/>
        <v>29.111111111111111</v>
      </c>
      <c r="X123" s="54">
        <f>X118/X111*10</f>
        <v>23.79032258064516</v>
      </c>
      <c r="Y123" s="54">
        <f>Y118/Y111*10</f>
        <v>37.734302217253585</v>
      </c>
      <c r="Z123" s="54">
        <f>Z118/Z111*10</f>
        <v>27.196969696969695</v>
      </c>
    </row>
    <row r="124" spans="1:26" s="12" customFormat="1" ht="30" hidden="1" customHeight="1" x14ac:dyDescent="0.25">
      <c r="A124" s="11" t="s">
        <v>95</v>
      </c>
      <c r="B124" s="54" t="e">
        <f t="shared" ref="B124:F124" si="39">B119/B112*10</f>
        <v>#DIV/0!</v>
      </c>
      <c r="C124" s="27" t="e">
        <f t="shared" si="20"/>
        <v>#DIV/0!</v>
      </c>
      <c r="D124" s="15" t="e">
        <f t="shared" si="27"/>
        <v>#DIV/0!</v>
      </c>
      <c r="E124" s="15"/>
      <c r="F124" s="54" t="e">
        <f t="shared" si="39"/>
        <v>#DIV/0!</v>
      </c>
      <c r="G124" s="54"/>
      <c r="H124" s="54">
        <v>10</v>
      </c>
      <c r="I124" s="54"/>
      <c r="J124" s="54" t="e">
        <f>J119/J112*10</f>
        <v>#DIV/0!</v>
      </c>
      <c r="K124" s="54"/>
      <c r="L124" s="54"/>
      <c r="M124" s="54"/>
      <c r="N124" s="54"/>
      <c r="O124" s="54"/>
      <c r="P124" s="54"/>
      <c r="Q124" s="54"/>
      <c r="R124" s="54" t="e">
        <f>R119/R112*10</f>
        <v>#DIV/0!</v>
      </c>
      <c r="S124" s="54" t="e">
        <f>S119/S112*10</f>
        <v>#DIV/0!</v>
      </c>
      <c r="T124" s="54"/>
      <c r="U124" s="54"/>
      <c r="V124" s="54" t="e">
        <f>V119/V112*10</f>
        <v>#DIV/0!</v>
      </c>
      <c r="W124" s="54"/>
      <c r="X124" s="54" t="e">
        <f>X119/X112*10</f>
        <v>#DIV/0!</v>
      </c>
      <c r="Y124" s="54"/>
      <c r="Z124" s="54"/>
    </row>
    <row r="125" spans="1:26" s="12" customFormat="1" ht="30" hidden="1" customHeight="1" outlineLevel="1" x14ac:dyDescent="0.25">
      <c r="A125" s="55" t="s">
        <v>158</v>
      </c>
      <c r="B125" s="23"/>
      <c r="C125" s="27">
        <f t="shared" si="20"/>
        <v>0</v>
      </c>
      <c r="D125" s="15"/>
      <c r="E125" s="15"/>
      <c r="F125" s="38"/>
      <c r="G125" s="37"/>
      <c r="H125" s="58"/>
      <c r="I125" s="37"/>
      <c r="J125" s="37"/>
      <c r="K125" s="37"/>
      <c r="L125" s="37"/>
      <c r="M125" s="54"/>
      <c r="N125" s="37"/>
      <c r="O125" s="37"/>
      <c r="P125" s="37"/>
      <c r="Q125" s="37"/>
      <c r="R125" s="37"/>
      <c r="S125" s="37"/>
      <c r="T125" s="54"/>
      <c r="U125" s="26"/>
      <c r="V125" s="93"/>
      <c r="W125" s="93"/>
      <c r="X125" s="93"/>
      <c r="Y125" s="26"/>
      <c r="Z125" s="37"/>
    </row>
    <row r="126" spans="1:26" s="12" customFormat="1" ht="30" hidden="1" customHeight="1" x14ac:dyDescent="0.25">
      <c r="A126" s="32" t="s">
        <v>159</v>
      </c>
      <c r="B126" s="23"/>
      <c r="C126" s="27">
        <f t="shared" si="20"/>
        <v>0</v>
      </c>
      <c r="D126" s="15"/>
      <c r="E126" s="15"/>
      <c r="F126" s="38"/>
      <c r="G126" s="37"/>
      <c r="H126" s="37"/>
      <c r="I126" s="37"/>
      <c r="J126" s="37"/>
      <c r="K126" s="37"/>
      <c r="L126" s="37"/>
      <c r="M126" s="54"/>
      <c r="N126" s="37"/>
      <c r="O126" s="37"/>
      <c r="P126" s="37"/>
      <c r="Q126" s="37"/>
      <c r="R126" s="37"/>
      <c r="S126" s="37"/>
      <c r="T126" s="54"/>
      <c r="U126" s="26"/>
      <c r="V126" s="93"/>
      <c r="W126" s="93"/>
      <c r="X126" s="93"/>
      <c r="Y126" s="26"/>
      <c r="Z126" s="37"/>
    </row>
    <row r="127" spans="1:26" s="12" customFormat="1" ht="30" hidden="1" customHeight="1" x14ac:dyDescent="0.25">
      <c r="A127" s="32" t="s">
        <v>98</v>
      </c>
      <c r="B127" s="60"/>
      <c r="C127" s="27" t="e">
        <f t="shared" si="20"/>
        <v>#DIV/0!</v>
      </c>
      <c r="D127" s="58"/>
      <c r="E127" s="58"/>
      <c r="F127" s="58"/>
      <c r="G127" s="58"/>
      <c r="H127" s="58"/>
      <c r="I127" s="58" t="e">
        <f>I126/I125*10</f>
        <v>#DIV/0!</v>
      </c>
      <c r="J127" s="58"/>
      <c r="K127" s="58"/>
      <c r="L127" s="58"/>
      <c r="M127" s="58"/>
      <c r="N127" s="58" t="e">
        <f>N126/N125*10</f>
        <v>#DIV/0!</v>
      </c>
      <c r="O127" s="58"/>
      <c r="P127" s="58"/>
      <c r="Q127" s="58" t="e">
        <f>Q126/Q125*10</f>
        <v>#DIV/0!</v>
      </c>
      <c r="R127" s="58"/>
      <c r="S127" s="54" t="e">
        <f>S126/S125*10</f>
        <v>#DIV/0!</v>
      </c>
      <c r="T127" s="54"/>
      <c r="U127" s="54" t="e">
        <f>U126/U125*10</f>
        <v>#DIV/0!</v>
      </c>
      <c r="V127" s="58"/>
      <c r="W127" s="58"/>
      <c r="X127" s="58"/>
      <c r="Y127" s="54" t="e">
        <f>Y126/Y125*10</f>
        <v>#DIV/0!</v>
      </c>
      <c r="Z127" s="38"/>
    </row>
    <row r="128" spans="1:26" s="12" customFormat="1" ht="30" hidden="1" customHeight="1" x14ac:dyDescent="0.25">
      <c r="A128" s="55" t="s">
        <v>99</v>
      </c>
      <c r="B128" s="56">
        <v>1780</v>
      </c>
      <c r="C128" s="27">
        <f t="shared" si="20"/>
        <v>10183</v>
      </c>
      <c r="D128" s="15"/>
      <c r="E128" s="15"/>
      <c r="F128" s="51">
        <f>(F107-F227)</f>
        <v>98</v>
      </c>
      <c r="G128" s="51">
        <f t="shared" ref="G128:Z128" si="40">(G107-G227)</f>
        <v>15</v>
      </c>
      <c r="H128" s="51">
        <f t="shared" si="40"/>
        <v>621</v>
      </c>
      <c r="I128" s="51">
        <f t="shared" si="40"/>
        <v>1218</v>
      </c>
      <c r="J128" s="51">
        <f t="shared" si="40"/>
        <v>215</v>
      </c>
      <c r="K128" s="51">
        <f t="shared" si="40"/>
        <v>350</v>
      </c>
      <c r="L128" s="51">
        <f t="shared" si="40"/>
        <v>254</v>
      </c>
      <c r="M128" s="51">
        <f t="shared" si="40"/>
        <v>268</v>
      </c>
      <c r="N128" s="51">
        <f t="shared" si="40"/>
        <v>845</v>
      </c>
      <c r="O128" s="51">
        <f t="shared" si="40"/>
        <v>267</v>
      </c>
      <c r="P128" s="51">
        <f t="shared" si="40"/>
        <v>137</v>
      </c>
      <c r="Q128" s="51">
        <f t="shared" si="40"/>
        <v>727</v>
      </c>
      <c r="R128" s="51">
        <f t="shared" si="40"/>
        <v>500</v>
      </c>
      <c r="S128" s="51">
        <f t="shared" si="40"/>
        <v>395</v>
      </c>
      <c r="T128" s="51">
        <f t="shared" si="40"/>
        <v>422</v>
      </c>
      <c r="U128" s="51">
        <f t="shared" si="40"/>
        <v>752</v>
      </c>
      <c r="V128" s="51">
        <f t="shared" si="40"/>
        <v>710</v>
      </c>
      <c r="W128" s="51">
        <f t="shared" si="40"/>
        <v>273</v>
      </c>
      <c r="X128" s="51">
        <f t="shared" si="40"/>
        <v>733</v>
      </c>
      <c r="Y128" s="51">
        <f t="shared" si="40"/>
        <v>1053</v>
      </c>
      <c r="Z128" s="51">
        <f t="shared" si="40"/>
        <v>330</v>
      </c>
    </row>
    <row r="129" spans="1:27" s="12" customFormat="1" ht="30" customHeight="1" x14ac:dyDescent="0.25">
      <c r="A129" s="32" t="s">
        <v>100</v>
      </c>
      <c r="B129" s="27">
        <v>327</v>
      </c>
      <c r="C129" s="27">
        <f t="shared" si="20"/>
        <v>465</v>
      </c>
      <c r="D129" s="15">
        <f>C129/B129</f>
        <v>1.4220183486238531</v>
      </c>
      <c r="E129" s="15"/>
      <c r="F129" s="24">
        <v>16</v>
      </c>
      <c r="G129" s="24">
        <v>26</v>
      </c>
      <c r="H129" s="24">
        <v>29</v>
      </c>
      <c r="I129" s="24">
        <v>11</v>
      </c>
      <c r="J129" s="24">
        <v>17</v>
      </c>
      <c r="K129" s="24">
        <v>46</v>
      </c>
      <c r="L129" s="26">
        <v>11</v>
      </c>
      <c r="M129" s="26">
        <v>29</v>
      </c>
      <c r="N129" s="26">
        <v>42</v>
      </c>
      <c r="O129" s="24">
        <v>6</v>
      </c>
      <c r="P129" s="24">
        <v>10</v>
      </c>
      <c r="Q129" s="24">
        <v>23</v>
      </c>
      <c r="R129" s="24">
        <v>18</v>
      </c>
      <c r="S129" s="24">
        <v>21</v>
      </c>
      <c r="T129" s="24">
        <v>34</v>
      </c>
      <c r="U129" s="24">
        <v>27</v>
      </c>
      <c r="V129" s="24">
        <v>19</v>
      </c>
      <c r="W129" s="24">
        <v>10</v>
      </c>
      <c r="X129" s="24">
        <v>20</v>
      </c>
      <c r="Y129" s="24">
        <v>15</v>
      </c>
      <c r="Z129" s="24">
        <v>35</v>
      </c>
    </row>
    <row r="130" spans="1:27" s="12" customFormat="1" ht="30" hidden="1" customHeight="1" x14ac:dyDescent="0.25">
      <c r="A130" s="32" t="s">
        <v>101</v>
      </c>
      <c r="B130" s="54"/>
      <c r="C130" s="27">
        <f t="shared" si="20"/>
        <v>0</v>
      </c>
      <c r="D130" s="15" t="e">
        <f t="shared" ref="D130:D133" si="41">C130/B130</f>
        <v>#DIV/0!</v>
      </c>
      <c r="E130" s="15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7" s="12" customFormat="1" ht="30" hidden="1" customHeight="1" x14ac:dyDescent="0.25">
      <c r="A131" s="11" t="s">
        <v>102</v>
      </c>
      <c r="B131" s="27"/>
      <c r="C131" s="27">
        <f t="shared" si="20"/>
        <v>0</v>
      </c>
      <c r="D131" s="15" t="e">
        <f t="shared" si="41"/>
        <v>#DIV/0!</v>
      </c>
      <c r="E131" s="15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spans="1:27" s="12" customFormat="1" ht="27" hidden="1" customHeight="1" x14ac:dyDescent="0.25">
      <c r="A132" s="13" t="s">
        <v>103</v>
      </c>
      <c r="B132" s="23"/>
      <c r="C132" s="27">
        <f t="shared" si="20"/>
        <v>0</v>
      </c>
      <c r="D132" s="15" t="e">
        <f t="shared" si="41"/>
        <v>#DIV/0!</v>
      </c>
      <c r="E132" s="15"/>
      <c r="F132" s="51"/>
      <c r="G132" s="51"/>
      <c r="H132" s="51"/>
      <c r="I132" s="51"/>
      <c r="J132" s="51"/>
      <c r="K132" s="51"/>
      <c r="L132" s="51"/>
      <c r="M132" s="26"/>
      <c r="N132" s="51"/>
      <c r="O132" s="51"/>
      <c r="P132" s="51"/>
      <c r="Q132" s="51"/>
      <c r="R132" s="51"/>
      <c r="S132" s="51"/>
      <c r="T132" s="51"/>
      <c r="U132" s="54"/>
      <c r="V132" s="51"/>
      <c r="W132" s="51"/>
      <c r="X132" s="51"/>
      <c r="Y132" s="51"/>
      <c r="Z132" s="51"/>
    </row>
    <row r="133" spans="1:27" s="12" customFormat="1" ht="31.8" customHeight="1" outlineLevel="1" x14ac:dyDescent="0.25">
      <c r="A133" s="13" t="s">
        <v>104</v>
      </c>
      <c r="B133" s="27">
        <v>6399</v>
      </c>
      <c r="C133" s="27">
        <f t="shared" si="20"/>
        <v>5041.4599999999991</v>
      </c>
      <c r="D133" s="15">
        <f t="shared" si="41"/>
        <v>0.78785122675418018</v>
      </c>
      <c r="E133" s="15"/>
      <c r="F133" s="51">
        <v>106</v>
      </c>
      <c r="G133" s="51">
        <v>149.19999999999999</v>
      </c>
      <c r="H133" s="51">
        <v>722.1</v>
      </c>
      <c r="I133" s="51">
        <v>350</v>
      </c>
      <c r="J133" s="51">
        <v>61.2</v>
      </c>
      <c r="K133" s="51">
        <v>99.8</v>
      </c>
      <c r="L133" s="51">
        <v>768.5</v>
      </c>
      <c r="M133" s="51">
        <v>780.6</v>
      </c>
      <c r="N133" s="51">
        <v>252</v>
      </c>
      <c r="O133" s="51">
        <v>14.56</v>
      </c>
      <c r="P133" s="51">
        <v>79</v>
      </c>
      <c r="Q133" s="51">
        <v>202.8</v>
      </c>
      <c r="R133" s="51">
        <v>67</v>
      </c>
      <c r="S133" s="51">
        <v>395.3</v>
      </c>
      <c r="T133" s="51">
        <v>157.4</v>
      </c>
      <c r="U133" s="51">
        <v>52.2</v>
      </c>
      <c r="V133" s="51">
        <v>118</v>
      </c>
      <c r="W133" s="51">
        <v>6.9</v>
      </c>
      <c r="X133" s="51">
        <v>246.9</v>
      </c>
      <c r="Y133" s="51">
        <v>412</v>
      </c>
      <c r="Z133" s="51"/>
      <c r="AA133" s="74"/>
    </row>
    <row r="134" spans="1:27" s="12" customFormat="1" ht="30" customHeight="1" outlineLevel="1" x14ac:dyDescent="0.25">
      <c r="A134" s="55" t="s">
        <v>105</v>
      </c>
      <c r="B134" s="23">
        <v>191</v>
      </c>
      <c r="C134" s="27">
        <f>SUM(F134:Z134)</f>
        <v>59</v>
      </c>
      <c r="D134" s="15">
        <f>C134/B134</f>
        <v>0.30890052356020942</v>
      </c>
      <c r="E134" s="15"/>
      <c r="F134" s="39">
        <v>3</v>
      </c>
      <c r="G134" s="39"/>
      <c r="H134" s="39">
        <v>4</v>
      </c>
      <c r="I134" s="39"/>
      <c r="J134" s="39"/>
      <c r="K134" s="39"/>
      <c r="L134" s="39">
        <v>32</v>
      </c>
      <c r="M134" s="39">
        <v>8</v>
      </c>
      <c r="N134" s="39"/>
      <c r="O134" s="39"/>
      <c r="P134" s="39"/>
      <c r="Q134" s="39">
        <v>1</v>
      </c>
      <c r="R134" s="39"/>
      <c r="S134" s="39">
        <v>0.5</v>
      </c>
      <c r="T134" s="39"/>
      <c r="U134" s="39">
        <v>1.5</v>
      </c>
      <c r="V134" s="39"/>
      <c r="W134" s="39"/>
      <c r="X134" s="39"/>
      <c r="Y134" s="39">
        <v>9</v>
      </c>
      <c r="Z134" s="39"/>
    </row>
    <row r="135" spans="1:27" s="12" customFormat="1" ht="19.2" hidden="1" customHeight="1" x14ac:dyDescent="0.25">
      <c r="A135" s="13" t="s">
        <v>187</v>
      </c>
      <c r="B135" s="33">
        <f>B134/B133</f>
        <v>2.9848413814658539E-2</v>
      </c>
      <c r="C135" s="27" t="e">
        <f t="shared" ref="C135:C139" si="42">SUM(F135:Z135)</f>
        <v>#DIV/0!</v>
      </c>
      <c r="D135" s="15"/>
      <c r="E135" s="15"/>
      <c r="F135" s="35">
        <f t="shared" ref="F135:Z135" si="43">F134/F133</f>
        <v>2.8301886792452831E-2</v>
      </c>
      <c r="G135" s="35">
        <f t="shared" si="43"/>
        <v>0</v>
      </c>
      <c r="H135" s="35">
        <f t="shared" si="43"/>
        <v>5.5393989752111896E-3</v>
      </c>
      <c r="I135" s="35">
        <f t="shared" si="43"/>
        <v>0</v>
      </c>
      <c r="J135" s="35">
        <f t="shared" si="43"/>
        <v>0</v>
      </c>
      <c r="K135" s="35">
        <f t="shared" si="43"/>
        <v>0</v>
      </c>
      <c r="L135" s="35">
        <f t="shared" si="43"/>
        <v>4.1639557579700719E-2</v>
      </c>
      <c r="M135" s="35">
        <f t="shared" si="43"/>
        <v>1.0248526774276198E-2</v>
      </c>
      <c r="N135" s="35">
        <f t="shared" si="43"/>
        <v>0</v>
      </c>
      <c r="O135" s="35">
        <f t="shared" si="43"/>
        <v>0</v>
      </c>
      <c r="P135" s="35">
        <f t="shared" si="43"/>
        <v>0</v>
      </c>
      <c r="Q135" s="35">
        <f t="shared" si="43"/>
        <v>4.9309664694280079E-3</v>
      </c>
      <c r="R135" s="35">
        <f t="shared" si="43"/>
        <v>0</v>
      </c>
      <c r="S135" s="35">
        <f t="shared" si="43"/>
        <v>1.2648621300278269E-3</v>
      </c>
      <c r="T135" s="35">
        <f t="shared" si="43"/>
        <v>0</v>
      </c>
      <c r="U135" s="35">
        <f t="shared" si="43"/>
        <v>2.8735632183908046E-2</v>
      </c>
      <c r="V135" s="35">
        <f t="shared" si="43"/>
        <v>0</v>
      </c>
      <c r="W135" s="35">
        <f t="shared" si="43"/>
        <v>0</v>
      </c>
      <c r="X135" s="35">
        <f t="shared" si="43"/>
        <v>0</v>
      </c>
      <c r="Y135" s="35">
        <f t="shared" si="43"/>
        <v>2.1844660194174758E-2</v>
      </c>
      <c r="Z135" s="35" t="e">
        <f t="shared" si="43"/>
        <v>#DIV/0!</v>
      </c>
    </row>
    <row r="136" spans="1:27" s="91" customFormat="1" ht="21" hidden="1" customHeight="1" x14ac:dyDescent="0.25">
      <c r="A136" s="89" t="s">
        <v>96</v>
      </c>
      <c r="B136" s="90">
        <f>B133-B134</f>
        <v>6208</v>
      </c>
      <c r="C136" s="27">
        <f t="shared" si="42"/>
        <v>4982.4599999999991</v>
      </c>
      <c r="D136" s="90"/>
      <c r="E136" s="90"/>
      <c r="F136" s="90">
        <f t="shared" ref="F136:Z136" si="44">F133-F134</f>
        <v>103</v>
      </c>
      <c r="G136" s="90">
        <f t="shared" si="44"/>
        <v>149.19999999999999</v>
      </c>
      <c r="H136" s="90">
        <f t="shared" si="44"/>
        <v>718.1</v>
      </c>
      <c r="I136" s="90">
        <f t="shared" si="44"/>
        <v>350</v>
      </c>
      <c r="J136" s="90">
        <f t="shared" si="44"/>
        <v>61.2</v>
      </c>
      <c r="K136" s="90">
        <f t="shared" si="44"/>
        <v>99.8</v>
      </c>
      <c r="L136" s="90">
        <f t="shared" si="44"/>
        <v>736.5</v>
      </c>
      <c r="M136" s="90">
        <f t="shared" si="44"/>
        <v>772.6</v>
      </c>
      <c r="N136" s="90">
        <f t="shared" si="44"/>
        <v>252</v>
      </c>
      <c r="O136" s="90">
        <f t="shared" si="44"/>
        <v>14.56</v>
      </c>
      <c r="P136" s="90">
        <f t="shared" si="44"/>
        <v>79</v>
      </c>
      <c r="Q136" s="90">
        <f t="shared" si="44"/>
        <v>201.8</v>
      </c>
      <c r="R136" s="90">
        <f t="shared" si="44"/>
        <v>67</v>
      </c>
      <c r="S136" s="90">
        <f t="shared" si="44"/>
        <v>394.8</v>
      </c>
      <c r="T136" s="90">
        <f t="shared" si="44"/>
        <v>157.4</v>
      </c>
      <c r="U136" s="90">
        <f t="shared" si="44"/>
        <v>50.7</v>
      </c>
      <c r="V136" s="90">
        <f t="shared" si="44"/>
        <v>118</v>
      </c>
      <c r="W136" s="90">
        <f t="shared" si="44"/>
        <v>6.9</v>
      </c>
      <c r="X136" s="90">
        <f t="shared" si="44"/>
        <v>246.9</v>
      </c>
      <c r="Y136" s="90">
        <f t="shared" si="44"/>
        <v>403</v>
      </c>
      <c r="Z136" s="90">
        <f t="shared" si="44"/>
        <v>0</v>
      </c>
    </row>
    <row r="137" spans="1:27" s="12" customFormat="1" ht="22.8" hidden="1" customHeight="1" x14ac:dyDescent="0.25">
      <c r="A137" s="13" t="s">
        <v>190</v>
      </c>
      <c r="B137" s="39"/>
      <c r="C137" s="27">
        <f t="shared" si="42"/>
        <v>0</v>
      </c>
      <c r="D137" s="16" t="e">
        <f>C137/B137</f>
        <v>#DIV/0!</v>
      </c>
      <c r="E137" s="16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7" s="12" customFormat="1" ht="30" customHeight="1" x14ac:dyDescent="0.25">
      <c r="A138" s="32" t="s">
        <v>106</v>
      </c>
      <c r="B138" s="23">
        <v>4429</v>
      </c>
      <c r="C138" s="27">
        <f>SUM(F138:Z138)</f>
        <v>1335</v>
      </c>
      <c r="D138" s="15">
        <f>C138/B138</f>
        <v>0.30142244298938814</v>
      </c>
      <c r="E138" s="15"/>
      <c r="F138" s="39">
        <v>30</v>
      </c>
      <c r="G138" s="39"/>
      <c r="H138" s="39">
        <v>64</v>
      </c>
      <c r="I138" s="39"/>
      <c r="J138" s="39"/>
      <c r="K138" s="39"/>
      <c r="L138" s="39">
        <v>760</v>
      </c>
      <c r="M138" s="39">
        <v>200</v>
      </c>
      <c r="N138" s="39"/>
      <c r="O138" s="39"/>
      <c r="P138" s="39"/>
      <c r="Q138" s="39">
        <v>16</v>
      </c>
      <c r="R138" s="39"/>
      <c r="S138" s="39">
        <v>10</v>
      </c>
      <c r="T138" s="39"/>
      <c r="U138" s="39">
        <v>30</v>
      </c>
      <c r="V138" s="39"/>
      <c r="W138" s="39"/>
      <c r="X138" s="39"/>
      <c r="Y138" s="39">
        <v>225</v>
      </c>
      <c r="Z138" s="39"/>
    </row>
    <row r="139" spans="1:27" s="12" customFormat="1" ht="31.2" hidden="1" customHeight="1" x14ac:dyDescent="0.25">
      <c r="A139" s="13" t="s">
        <v>52</v>
      </c>
      <c r="B139" s="15" t="e">
        <f>B138/B137</f>
        <v>#DIV/0!</v>
      </c>
      <c r="C139" s="27" t="e">
        <f t="shared" si="42"/>
        <v>#DIV/0!</v>
      </c>
      <c r="D139" s="15"/>
      <c r="E139" s="15"/>
      <c r="F139" s="29" t="e">
        <f t="shared" ref="F139:Z139" si="45">F138/F137</f>
        <v>#DIV/0!</v>
      </c>
      <c r="G139" s="29" t="e">
        <f t="shared" si="45"/>
        <v>#DIV/0!</v>
      </c>
      <c r="H139" s="29" t="e">
        <f t="shared" si="45"/>
        <v>#DIV/0!</v>
      </c>
      <c r="I139" s="29" t="e">
        <f t="shared" si="45"/>
        <v>#DIV/0!</v>
      </c>
      <c r="J139" s="29" t="e">
        <f t="shared" si="45"/>
        <v>#DIV/0!</v>
      </c>
      <c r="K139" s="29" t="e">
        <f t="shared" si="45"/>
        <v>#DIV/0!</v>
      </c>
      <c r="L139" s="29" t="e">
        <f t="shared" si="45"/>
        <v>#DIV/0!</v>
      </c>
      <c r="M139" s="29" t="e">
        <f t="shared" si="45"/>
        <v>#DIV/0!</v>
      </c>
      <c r="N139" s="29" t="e">
        <f t="shared" si="45"/>
        <v>#DIV/0!</v>
      </c>
      <c r="O139" s="29" t="e">
        <f t="shared" si="45"/>
        <v>#DIV/0!</v>
      </c>
      <c r="P139" s="29" t="e">
        <f t="shared" si="45"/>
        <v>#DIV/0!</v>
      </c>
      <c r="Q139" s="29" t="e">
        <f t="shared" si="45"/>
        <v>#DIV/0!</v>
      </c>
      <c r="R139" s="29" t="e">
        <f t="shared" si="45"/>
        <v>#DIV/0!</v>
      </c>
      <c r="S139" s="29" t="e">
        <f t="shared" si="45"/>
        <v>#DIV/0!</v>
      </c>
      <c r="T139" s="29" t="e">
        <f t="shared" si="45"/>
        <v>#DIV/0!</v>
      </c>
      <c r="U139" s="29" t="e">
        <f t="shared" si="45"/>
        <v>#DIV/0!</v>
      </c>
      <c r="V139" s="29" t="e">
        <f t="shared" si="45"/>
        <v>#DIV/0!</v>
      </c>
      <c r="W139" s="29" t="e">
        <f t="shared" si="45"/>
        <v>#DIV/0!</v>
      </c>
      <c r="X139" s="29" t="e">
        <f t="shared" si="45"/>
        <v>#DIV/0!</v>
      </c>
      <c r="Y139" s="29" t="e">
        <f t="shared" si="45"/>
        <v>#DIV/0!</v>
      </c>
      <c r="Z139" s="29" t="e">
        <f t="shared" si="45"/>
        <v>#DIV/0!</v>
      </c>
    </row>
    <row r="140" spans="1:27" s="12" customFormat="1" ht="30" customHeight="1" x14ac:dyDescent="0.25">
      <c r="A140" s="32" t="s">
        <v>98</v>
      </c>
      <c r="B140" s="53">
        <f>B138/B134*10</f>
        <v>231.88481675392669</v>
      </c>
      <c r="C140" s="53">
        <f>C138/C134*10</f>
        <v>226.27118644067795</v>
      </c>
      <c r="D140" s="15">
        <f>C140/B140</f>
        <v>0.97579129849107005</v>
      </c>
      <c r="E140" s="15"/>
      <c r="F140" s="58">
        <f t="shared" ref="F140:H140" si="46">F138/F134*10</f>
        <v>100</v>
      </c>
      <c r="G140" s="58"/>
      <c r="H140" s="58">
        <f t="shared" si="46"/>
        <v>160</v>
      </c>
      <c r="I140" s="58"/>
      <c r="J140" s="58"/>
      <c r="K140" s="58"/>
      <c r="L140" s="58">
        <f>L138/L134*10</f>
        <v>237.5</v>
      </c>
      <c r="M140" s="58">
        <f>M138/M134*10</f>
        <v>250</v>
      </c>
      <c r="N140" s="58"/>
      <c r="O140" s="58"/>
      <c r="P140" s="58"/>
      <c r="Q140" s="58">
        <f>Q138/Q134*10</f>
        <v>160</v>
      </c>
      <c r="R140" s="58"/>
      <c r="S140" s="58">
        <f>S138/S134*10</f>
        <v>200</v>
      </c>
      <c r="T140" s="58"/>
      <c r="U140" s="58"/>
      <c r="V140" s="58"/>
      <c r="W140" s="58"/>
      <c r="X140" s="58"/>
      <c r="Y140" s="58">
        <f>Y138/Y134*10</f>
        <v>250</v>
      </c>
      <c r="Z140" s="58"/>
    </row>
    <row r="141" spans="1:27" s="12" customFormat="1" ht="30" hidden="1" customHeight="1" outlineLevel="1" x14ac:dyDescent="0.25">
      <c r="A141" s="11" t="s">
        <v>107</v>
      </c>
      <c r="B141" s="8"/>
      <c r="C141" s="27"/>
      <c r="D141" s="15" t="e">
        <f t="shared" ref="D141:D143" si="47">C141/B141</f>
        <v>#DIV/0!</v>
      </c>
      <c r="E141" s="15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7" s="12" customFormat="1" ht="30" hidden="1" customHeight="1" x14ac:dyDescent="0.25">
      <c r="A142" s="11" t="s">
        <v>108</v>
      </c>
      <c r="B142" s="57"/>
      <c r="C142" s="27"/>
      <c r="D142" s="15" t="e">
        <f t="shared" si="47"/>
        <v>#DIV/0!</v>
      </c>
      <c r="E142" s="15"/>
      <c r="F142" s="58"/>
      <c r="G142" s="58"/>
      <c r="H142" s="59"/>
      <c r="I142" s="58"/>
      <c r="J142" s="58"/>
      <c r="K142" s="58"/>
      <c r="L142" s="58"/>
      <c r="M142" s="26"/>
      <c r="N142" s="58"/>
      <c r="O142" s="58"/>
      <c r="P142" s="58"/>
      <c r="Q142" s="58"/>
      <c r="R142" s="58"/>
      <c r="S142" s="58"/>
      <c r="T142" s="58"/>
      <c r="U142" s="54"/>
      <c r="V142" s="58"/>
      <c r="W142" s="58"/>
      <c r="X142" s="58"/>
      <c r="Y142" s="57"/>
      <c r="Z142" s="58"/>
    </row>
    <row r="143" spans="1:27" s="12" customFormat="1" ht="30" customHeight="1" outlineLevel="1" x14ac:dyDescent="0.25">
      <c r="A143" s="11" t="s">
        <v>109</v>
      </c>
      <c r="B143" s="56">
        <v>960</v>
      </c>
      <c r="C143" s="27">
        <v>920</v>
      </c>
      <c r="D143" s="15">
        <f t="shared" si="47"/>
        <v>0.95833333333333337</v>
      </c>
      <c r="E143" s="15"/>
      <c r="F143" s="51">
        <v>16.16</v>
      </c>
      <c r="G143" s="51">
        <v>117.6</v>
      </c>
      <c r="H143" s="51">
        <v>86.6</v>
      </c>
      <c r="I143" s="51">
        <v>5</v>
      </c>
      <c r="J143" s="51">
        <v>11</v>
      </c>
      <c r="K143" s="51">
        <v>12</v>
      </c>
      <c r="L143" s="51">
        <v>107.5</v>
      </c>
      <c r="M143" s="51">
        <v>78.400000000000006</v>
      </c>
      <c r="N143" s="51">
        <v>62.7</v>
      </c>
      <c r="O143" s="51">
        <v>11.3</v>
      </c>
      <c r="P143" s="51">
        <v>14</v>
      </c>
      <c r="Q143" s="51">
        <v>99.4</v>
      </c>
      <c r="R143" s="51">
        <v>0</v>
      </c>
      <c r="S143" s="51">
        <v>17.5</v>
      </c>
      <c r="T143" s="51">
        <v>49</v>
      </c>
      <c r="U143" s="51">
        <v>18.5</v>
      </c>
      <c r="V143" s="51">
        <v>10.5</v>
      </c>
      <c r="W143" s="51">
        <v>18.100000000000001</v>
      </c>
      <c r="X143" s="51">
        <v>86.6</v>
      </c>
      <c r="Y143" s="51">
        <v>55.1</v>
      </c>
      <c r="Z143" s="51">
        <v>2</v>
      </c>
    </row>
    <row r="144" spans="1:27" s="12" customFormat="1" ht="30" customHeight="1" outlineLevel="1" x14ac:dyDescent="0.25">
      <c r="A144" s="55" t="s">
        <v>178</v>
      </c>
      <c r="B144" s="23">
        <v>41</v>
      </c>
      <c r="C144" s="27">
        <f>SUM(F144:Z144)</f>
        <v>49.3</v>
      </c>
      <c r="D144" s="15">
        <f>C144/B144</f>
        <v>1.2024390243902439</v>
      </c>
      <c r="E144" s="15"/>
      <c r="F144" s="107">
        <v>0.3</v>
      </c>
      <c r="G144" s="39">
        <v>9</v>
      </c>
      <c r="H144" s="39"/>
      <c r="I144" s="39"/>
      <c r="J144" s="39">
        <v>2</v>
      </c>
      <c r="K144" s="39">
        <v>1</v>
      </c>
      <c r="L144" s="107">
        <v>25.5</v>
      </c>
      <c r="M144" s="39"/>
      <c r="N144" s="39">
        <v>2.5</v>
      </c>
      <c r="O144" s="39">
        <v>3</v>
      </c>
      <c r="P144" s="39"/>
      <c r="Q144" s="39">
        <v>5</v>
      </c>
      <c r="R144" s="39"/>
      <c r="S144" s="39"/>
      <c r="T144" s="39"/>
      <c r="U144" s="39">
        <v>1</v>
      </c>
      <c r="V144" s="39"/>
      <c r="W144" s="39"/>
      <c r="X144" s="39"/>
      <c r="Y144" s="39"/>
      <c r="Z144" s="39"/>
    </row>
    <row r="145" spans="1:26" s="12" customFormat="1" ht="27" hidden="1" customHeight="1" x14ac:dyDescent="0.25">
      <c r="A145" s="13" t="s">
        <v>187</v>
      </c>
      <c r="B145" s="33">
        <f>B144/B143</f>
        <v>4.2708333333333334E-2</v>
      </c>
      <c r="C145" s="33">
        <f>C144/C143</f>
        <v>5.3586956521739129E-2</v>
      </c>
      <c r="D145" s="15"/>
      <c r="E145" s="15"/>
      <c r="F145" s="29">
        <f>F144/F143</f>
        <v>1.8564356435643563E-2</v>
      </c>
      <c r="G145" s="29">
        <f t="shared" ref="G145:Z145" si="48">G144/G143</f>
        <v>7.6530612244897961E-2</v>
      </c>
      <c r="H145" s="29">
        <f t="shared" si="48"/>
        <v>0</v>
      </c>
      <c r="I145" s="29">
        <f t="shared" si="48"/>
        <v>0</v>
      </c>
      <c r="J145" s="29">
        <f t="shared" si="48"/>
        <v>0.18181818181818182</v>
      </c>
      <c r="K145" s="29">
        <f t="shared" si="48"/>
        <v>8.3333333333333329E-2</v>
      </c>
      <c r="L145" s="29">
        <f t="shared" si="48"/>
        <v>0.23720930232558141</v>
      </c>
      <c r="M145" s="29">
        <f t="shared" si="48"/>
        <v>0</v>
      </c>
      <c r="N145" s="29">
        <f t="shared" si="48"/>
        <v>3.987240829346092E-2</v>
      </c>
      <c r="O145" s="29">
        <f t="shared" si="48"/>
        <v>0.26548672566371678</v>
      </c>
      <c r="P145" s="29">
        <f t="shared" si="48"/>
        <v>0</v>
      </c>
      <c r="Q145" s="29">
        <f t="shared" si="48"/>
        <v>5.0301810865191143E-2</v>
      </c>
      <c r="R145" s="29"/>
      <c r="S145" s="29">
        <f t="shared" si="48"/>
        <v>0</v>
      </c>
      <c r="T145" s="29">
        <f t="shared" si="48"/>
        <v>0</v>
      </c>
      <c r="U145" s="29">
        <f t="shared" si="48"/>
        <v>5.4054054054054057E-2</v>
      </c>
      <c r="V145" s="29">
        <f t="shared" si="48"/>
        <v>0</v>
      </c>
      <c r="W145" s="29">
        <f t="shared" si="48"/>
        <v>0</v>
      </c>
      <c r="X145" s="29">
        <f t="shared" si="48"/>
        <v>0</v>
      </c>
      <c r="Y145" s="29">
        <f t="shared" si="48"/>
        <v>0</v>
      </c>
      <c r="Z145" s="29">
        <f t="shared" si="48"/>
        <v>0</v>
      </c>
    </row>
    <row r="146" spans="1:26" s="12" customFormat="1" ht="31.2" hidden="1" customHeight="1" x14ac:dyDescent="0.25">
      <c r="A146" s="13" t="s">
        <v>191</v>
      </c>
      <c r="B146" s="39"/>
      <c r="C146" s="27">
        <f t="shared" ref="C146:C147" si="49">SUM(F146:Z146)</f>
        <v>0</v>
      </c>
      <c r="D146" s="16" t="e">
        <f>C146/B146</f>
        <v>#DIV/0!</v>
      </c>
      <c r="E146" s="16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s="12" customFormat="1" ht="30" customHeight="1" x14ac:dyDescent="0.25">
      <c r="A147" s="32" t="s">
        <v>110</v>
      </c>
      <c r="B147" s="23">
        <v>1959</v>
      </c>
      <c r="C147" s="27">
        <f t="shared" si="49"/>
        <v>2183.6999999999998</v>
      </c>
      <c r="D147" s="15">
        <f>C147/B147</f>
        <v>1.1147013782542112</v>
      </c>
      <c r="E147" s="15"/>
      <c r="F147" s="39">
        <v>4.9000000000000004</v>
      </c>
      <c r="G147" s="39">
        <v>270</v>
      </c>
      <c r="H147" s="39"/>
      <c r="I147" s="39"/>
      <c r="J147" s="39">
        <v>13</v>
      </c>
      <c r="K147" s="39">
        <v>25</v>
      </c>
      <c r="L147" s="39">
        <v>1575</v>
      </c>
      <c r="M147" s="39"/>
      <c r="N147" s="39">
        <v>65</v>
      </c>
      <c r="O147" s="39">
        <v>0.8</v>
      </c>
      <c r="P147" s="39"/>
      <c r="Q147" s="39">
        <v>180</v>
      </c>
      <c r="R147" s="39"/>
      <c r="S147" s="39"/>
      <c r="T147" s="39"/>
      <c r="U147" s="39">
        <v>50</v>
      </c>
      <c r="V147" s="39"/>
      <c r="W147" s="39"/>
      <c r="X147" s="39"/>
      <c r="Y147" s="39"/>
      <c r="Z147" s="39"/>
    </row>
    <row r="148" spans="1:26" s="12" customFormat="1" ht="30" hidden="1" customHeight="1" x14ac:dyDescent="0.25">
      <c r="A148" s="13" t="s">
        <v>52</v>
      </c>
      <c r="B148" s="30" t="e">
        <f>B147/B146</f>
        <v>#DIV/0!</v>
      </c>
      <c r="C148" s="27"/>
      <c r="D148" s="9"/>
      <c r="E148" s="9"/>
      <c r="F148" s="30" t="e">
        <f t="shared" ref="F148:N148" si="50">F147/F146</f>
        <v>#DIV/0!</v>
      </c>
      <c r="G148" s="30" t="e">
        <f t="shared" si="50"/>
        <v>#DIV/0!</v>
      </c>
      <c r="H148" s="30" t="e">
        <f t="shared" si="50"/>
        <v>#DIV/0!</v>
      </c>
      <c r="I148" s="30" t="e">
        <f t="shared" si="50"/>
        <v>#DIV/0!</v>
      </c>
      <c r="J148" s="30" t="e">
        <f t="shared" si="50"/>
        <v>#DIV/0!</v>
      </c>
      <c r="K148" s="30" t="e">
        <f t="shared" si="50"/>
        <v>#DIV/0!</v>
      </c>
      <c r="L148" s="30" t="e">
        <f t="shared" si="50"/>
        <v>#DIV/0!</v>
      </c>
      <c r="M148" s="30" t="e">
        <f t="shared" si="50"/>
        <v>#DIV/0!</v>
      </c>
      <c r="N148" s="30" t="e">
        <f t="shared" si="50"/>
        <v>#DIV/0!</v>
      </c>
      <c r="O148" s="30"/>
      <c r="P148" s="30" t="e">
        <f>P147/P146</f>
        <v>#DIV/0!</v>
      </c>
      <c r="Q148" s="30" t="e">
        <f>Q147/Q146</f>
        <v>#DIV/0!</v>
      </c>
      <c r="R148" s="30"/>
      <c r="S148" s="30" t="e">
        <f>S147/S146</f>
        <v>#DIV/0!</v>
      </c>
      <c r="T148" s="30" t="e">
        <f>T147/T146</f>
        <v>#DIV/0!</v>
      </c>
      <c r="U148" s="30" t="e">
        <f>U147/U146</f>
        <v>#DIV/0!</v>
      </c>
      <c r="V148" s="30" t="e">
        <f>V147/V146</f>
        <v>#DIV/0!</v>
      </c>
      <c r="W148" s="30"/>
      <c r="X148" s="30" t="e">
        <f>X147/X146</f>
        <v>#DIV/0!</v>
      </c>
      <c r="Y148" s="30" t="e">
        <f>Y147/Y146</f>
        <v>#DIV/0!</v>
      </c>
      <c r="Z148" s="30" t="e">
        <f>Z147/Z146</f>
        <v>#DIV/0!</v>
      </c>
    </row>
    <row r="149" spans="1:26" s="12" customFormat="1" ht="30" customHeight="1" x14ac:dyDescent="0.25">
      <c r="A149" s="32" t="s">
        <v>98</v>
      </c>
      <c r="B149" s="60">
        <f>B147/B144*10</f>
        <v>477.80487804878049</v>
      </c>
      <c r="C149" s="60">
        <f>C147/C144*10</f>
        <v>442.94117647058818</v>
      </c>
      <c r="D149" s="15">
        <f t="shared" ref="D149:D161" si="51">C149/B149</f>
        <v>0.92703360057652451</v>
      </c>
      <c r="E149" s="15"/>
      <c r="F149" s="58">
        <f t="shared" ref="F149:G149" si="52">F147/F144*10</f>
        <v>163.33333333333337</v>
      </c>
      <c r="G149" s="58">
        <f t="shared" si="52"/>
        <v>300</v>
      </c>
      <c r="H149" s="58"/>
      <c r="I149" s="58"/>
      <c r="J149" s="58">
        <f t="shared" ref="J149:N149" si="53">J147/J144*10</f>
        <v>65</v>
      </c>
      <c r="K149" s="58">
        <f t="shared" si="53"/>
        <v>250</v>
      </c>
      <c r="L149" s="58">
        <f t="shared" si="53"/>
        <v>617.64705882352939</v>
      </c>
      <c r="M149" s="58"/>
      <c r="N149" s="58">
        <f t="shared" si="53"/>
        <v>260</v>
      </c>
      <c r="O149" s="58">
        <f t="shared" ref="O149:Q149" si="54">O147/O144*10</f>
        <v>2.6666666666666665</v>
      </c>
      <c r="P149" s="58"/>
      <c r="Q149" s="58">
        <f t="shared" si="54"/>
        <v>360</v>
      </c>
      <c r="R149" s="58"/>
      <c r="S149" s="58"/>
      <c r="T149" s="58"/>
      <c r="U149" s="58"/>
      <c r="V149" s="58"/>
      <c r="W149" s="58"/>
      <c r="X149" s="58"/>
      <c r="Y149" s="58"/>
      <c r="Z149" s="58"/>
    </row>
    <row r="150" spans="1:26" s="12" customFormat="1" ht="30" customHeight="1" outlineLevel="1" x14ac:dyDescent="0.25">
      <c r="A150" s="55" t="s">
        <v>179</v>
      </c>
      <c r="B150" s="23">
        <v>430</v>
      </c>
      <c r="C150" s="27">
        <f t="shared" si="20"/>
        <v>478</v>
      </c>
      <c r="D150" s="15">
        <f t="shared" si="51"/>
        <v>1.1116279069767443</v>
      </c>
      <c r="E150" s="15"/>
      <c r="F150" s="38"/>
      <c r="G150" s="37"/>
      <c r="H150" s="57">
        <v>437</v>
      </c>
      <c r="I150" s="37"/>
      <c r="J150" s="37"/>
      <c r="K150" s="37"/>
      <c r="L150" s="37"/>
      <c r="M150" s="37">
        <v>29</v>
      </c>
      <c r="N150" s="37"/>
      <c r="O150" s="37"/>
      <c r="P150" s="37"/>
      <c r="Q150" s="37"/>
      <c r="R150" s="37"/>
      <c r="S150" s="37"/>
      <c r="T150" s="61"/>
      <c r="U150" s="37"/>
      <c r="V150" s="37">
        <v>2</v>
      </c>
      <c r="W150" s="37"/>
      <c r="X150" s="37"/>
      <c r="Y150" s="37"/>
      <c r="Z150" s="37">
        <v>10</v>
      </c>
    </row>
    <row r="151" spans="1:26" s="12" customFormat="1" ht="30" hidden="1" customHeight="1" x14ac:dyDescent="0.25">
      <c r="A151" s="32" t="s">
        <v>180</v>
      </c>
      <c r="B151" s="23"/>
      <c r="C151" s="27">
        <f t="shared" si="20"/>
        <v>0</v>
      </c>
      <c r="D151" s="15" t="e">
        <f t="shared" si="51"/>
        <v>#DIV/0!</v>
      </c>
      <c r="E151" s="15"/>
      <c r="F151" s="38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61"/>
      <c r="U151" s="37"/>
      <c r="V151" s="37"/>
      <c r="W151" s="37"/>
      <c r="X151" s="37"/>
      <c r="Y151" s="37"/>
      <c r="Z151" s="37"/>
    </row>
    <row r="152" spans="1:26" s="12" customFormat="1" ht="30" hidden="1" customHeight="1" x14ac:dyDescent="0.25">
      <c r="A152" s="32" t="s">
        <v>98</v>
      </c>
      <c r="B152" s="60">
        <f>B151/B150*10</f>
        <v>0</v>
      </c>
      <c r="C152" s="27">
        <f t="shared" si="20"/>
        <v>0</v>
      </c>
      <c r="D152" s="15" t="e">
        <f t="shared" si="51"/>
        <v>#DIV/0!</v>
      </c>
      <c r="E152" s="15"/>
      <c r="F152" s="38"/>
      <c r="G152" s="58"/>
      <c r="H152" s="58">
        <f>H151/H150*10</f>
        <v>0</v>
      </c>
      <c r="I152" s="58"/>
      <c r="J152" s="58"/>
      <c r="K152" s="58"/>
      <c r="L152" s="58"/>
      <c r="M152" s="58">
        <f>M151/M150*10</f>
        <v>0</v>
      </c>
      <c r="N152" s="58"/>
      <c r="O152" s="58"/>
      <c r="P152" s="58"/>
      <c r="Q152" s="58"/>
      <c r="R152" s="58"/>
      <c r="S152" s="58"/>
      <c r="T152" s="58"/>
      <c r="U152" s="58"/>
      <c r="V152" s="58"/>
      <c r="W152" s="38"/>
      <c r="X152" s="58"/>
      <c r="Y152" s="38"/>
      <c r="Z152" s="58">
        <f>Z151/Z150*10</f>
        <v>0</v>
      </c>
    </row>
    <row r="153" spans="1:26" s="12" customFormat="1" ht="30" hidden="1" customHeight="1" outlineLevel="1" x14ac:dyDescent="0.25">
      <c r="A153" s="55" t="s">
        <v>111</v>
      </c>
      <c r="B153" s="19"/>
      <c r="C153" s="27">
        <f t="shared" si="20"/>
        <v>0</v>
      </c>
      <c r="D153" s="15" t="e">
        <f t="shared" si="51"/>
        <v>#DIV/0!</v>
      </c>
      <c r="E153" s="15"/>
      <c r="F153" s="38"/>
      <c r="G153" s="37"/>
      <c r="H153" s="58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61"/>
      <c r="U153" s="37"/>
      <c r="V153" s="37"/>
      <c r="W153" s="37"/>
      <c r="X153" s="37"/>
      <c r="Y153" s="37"/>
      <c r="Z153" s="37"/>
    </row>
    <row r="154" spans="1:26" s="12" customFormat="1" ht="30" hidden="1" customHeight="1" x14ac:dyDescent="0.25">
      <c r="A154" s="32" t="s">
        <v>112</v>
      </c>
      <c r="B154" s="19"/>
      <c r="C154" s="27">
        <f t="shared" si="20"/>
        <v>0</v>
      </c>
      <c r="D154" s="15" t="e">
        <f t="shared" si="51"/>
        <v>#DIV/0!</v>
      </c>
      <c r="E154" s="15"/>
      <c r="F154" s="38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61"/>
      <c r="U154" s="37"/>
      <c r="V154" s="37"/>
      <c r="W154" s="37"/>
      <c r="X154" s="61"/>
      <c r="Y154" s="37"/>
      <c r="Z154" s="37"/>
    </row>
    <row r="155" spans="1:26" s="12" customFormat="1" ht="30" hidden="1" customHeight="1" x14ac:dyDescent="0.25">
      <c r="A155" s="32" t="s">
        <v>98</v>
      </c>
      <c r="B155" s="60" t="e">
        <f>B154/B153*10</f>
        <v>#DIV/0!</v>
      </c>
      <c r="C155" s="27" t="e">
        <f t="shared" si="20"/>
        <v>#DIV/0!</v>
      </c>
      <c r="D155" s="15" t="e">
        <f t="shared" si="51"/>
        <v>#DIV/0!</v>
      </c>
      <c r="E155" s="15"/>
      <c r="F155" s="38"/>
      <c r="G155" s="58"/>
      <c r="H155" s="58"/>
      <c r="I155" s="58" t="e">
        <f>I154/I153*10</f>
        <v>#DIV/0!</v>
      </c>
      <c r="J155" s="58"/>
      <c r="K155" s="58"/>
      <c r="L155" s="58"/>
      <c r="M155" s="58"/>
      <c r="N155" s="58"/>
      <c r="O155" s="58" t="e">
        <f>O154/O153*10</f>
        <v>#DIV/0!</v>
      </c>
      <c r="P155" s="58"/>
      <c r="Q155" s="58"/>
      <c r="R155" s="58"/>
      <c r="S155" s="58" t="e">
        <f>S154/S153*10</f>
        <v>#DIV/0!</v>
      </c>
      <c r="T155" s="58" t="e">
        <f>T154/T153*10</f>
        <v>#DIV/0!</v>
      </c>
      <c r="U155" s="58"/>
      <c r="V155" s="58"/>
      <c r="W155" s="58"/>
      <c r="X155" s="58" t="e">
        <f>X154/X153*10</f>
        <v>#DIV/0!</v>
      </c>
      <c r="Y155" s="38"/>
      <c r="Z155" s="38"/>
    </row>
    <row r="156" spans="1:26" s="12" customFormat="1" ht="30" hidden="1" customHeight="1" x14ac:dyDescent="0.25">
      <c r="A156" s="55" t="s">
        <v>156</v>
      </c>
      <c r="B156" s="60"/>
      <c r="C156" s="27">
        <f t="shared" si="20"/>
        <v>0</v>
      </c>
      <c r="D156" s="15" t="e">
        <f t="shared" si="51"/>
        <v>#DIV/0!</v>
      </c>
      <c r="E156" s="15"/>
      <c r="F156" s="3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7"/>
      <c r="W156" s="38"/>
      <c r="X156" s="58"/>
      <c r="Y156" s="38"/>
      <c r="Z156" s="38"/>
    </row>
    <row r="157" spans="1:26" s="12" customFormat="1" ht="30" hidden="1" customHeight="1" x14ac:dyDescent="0.25">
      <c r="A157" s="32" t="s">
        <v>157</v>
      </c>
      <c r="B157" s="60"/>
      <c r="C157" s="27">
        <f t="shared" ref="C157:C176" si="55">SUM(F157:Z157)</f>
        <v>0</v>
      </c>
      <c r="D157" s="15" t="e">
        <f t="shared" si="51"/>
        <v>#DIV/0!</v>
      </c>
      <c r="E157" s="15"/>
      <c r="F157" s="3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7"/>
      <c r="W157" s="38"/>
      <c r="X157" s="58"/>
      <c r="Y157" s="38"/>
      <c r="Z157" s="38"/>
    </row>
    <row r="158" spans="1:26" s="12" customFormat="1" ht="30" hidden="1" customHeight="1" x14ac:dyDescent="0.25">
      <c r="A158" s="32" t="s">
        <v>98</v>
      </c>
      <c r="B158" s="60" t="e">
        <f>B157/B156*10</f>
        <v>#DIV/0!</v>
      </c>
      <c r="C158" s="27" t="e">
        <f t="shared" si="55"/>
        <v>#DIV/0!</v>
      </c>
      <c r="D158" s="15" t="e">
        <f t="shared" si="51"/>
        <v>#DIV/0!</v>
      </c>
      <c r="E158" s="15"/>
      <c r="F158" s="38"/>
      <c r="G158" s="58"/>
      <c r="H158" s="58"/>
      <c r="I158" s="58"/>
      <c r="J158" s="58"/>
      <c r="K158" s="58"/>
      <c r="L158" s="58"/>
      <c r="M158" s="58"/>
      <c r="N158" s="58" t="e">
        <f>N157/N156*10</f>
        <v>#DIV/0!</v>
      </c>
      <c r="O158" s="58"/>
      <c r="P158" s="58"/>
      <c r="Q158" s="58"/>
      <c r="R158" s="58"/>
      <c r="S158" s="58"/>
      <c r="T158" s="58"/>
      <c r="U158" s="58" t="e">
        <f>U157/U156*10</f>
        <v>#DIV/0!</v>
      </c>
      <c r="V158" s="58" t="e">
        <f>V157/V156*10</f>
        <v>#DIV/0!</v>
      </c>
      <c r="W158" s="38"/>
      <c r="X158" s="58"/>
      <c r="Y158" s="38"/>
      <c r="Z158" s="38"/>
    </row>
    <row r="159" spans="1:26" s="12" customFormat="1" ht="30" customHeight="1" x14ac:dyDescent="0.25">
      <c r="A159" s="55" t="s">
        <v>113</v>
      </c>
      <c r="B159" s="27"/>
      <c r="C159" s="27">
        <f t="shared" si="55"/>
        <v>100</v>
      </c>
      <c r="D159" s="15" t="e">
        <f t="shared" si="51"/>
        <v>#DIV/0!</v>
      </c>
      <c r="E159" s="15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>
        <v>100</v>
      </c>
      <c r="Z159" s="37"/>
    </row>
    <row r="160" spans="1:26" s="12" customFormat="1" ht="30" customHeight="1" x14ac:dyDescent="0.25">
      <c r="A160" s="32" t="s">
        <v>114</v>
      </c>
      <c r="B160" s="27"/>
      <c r="C160" s="27">
        <f t="shared" si="55"/>
        <v>100</v>
      </c>
      <c r="D160" s="15" t="e">
        <f t="shared" si="51"/>
        <v>#DIV/0!</v>
      </c>
      <c r="E160" s="15"/>
      <c r="F160" s="37"/>
      <c r="G160" s="35"/>
      <c r="H160" s="58"/>
      <c r="I160" s="26"/>
      <c r="J160" s="26"/>
      <c r="K160" s="26"/>
      <c r="L160" s="26"/>
      <c r="M160" s="38"/>
      <c r="N160" s="38"/>
      <c r="O160" s="35"/>
      <c r="P160" s="35"/>
      <c r="Q160" s="38"/>
      <c r="R160" s="38"/>
      <c r="S160" s="38"/>
      <c r="T160" s="38"/>
      <c r="U160" s="38"/>
      <c r="V160" s="38"/>
      <c r="W160" s="38"/>
      <c r="X160" s="38"/>
      <c r="Y160" s="38">
        <v>100</v>
      </c>
      <c r="Z160" s="35"/>
    </row>
    <row r="161" spans="1:26" s="12" customFormat="1" ht="30" hidden="1" customHeight="1" x14ac:dyDescent="0.25">
      <c r="A161" s="32" t="s">
        <v>98</v>
      </c>
      <c r="B161" s="53" t="e">
        <f>B160/B159*10</f>
        <v>#DIV/0!</v>
      </c>
      <c r="C161" s="27" t="e">
        <f t="shared" si="55"/>
        <v>#DIV/0!</v>
      </c>
      <c r="D161" s="15" t="e">
        <f t="shared" si="51"/>
        <v>#DIV/0!</v>
      </c>
      <c r="E161" s="15"/>
      <c r="F161" s="54" t="e">
        <f>F160/F159*10</f>
        <v>#DIV/0!</v>
      </c>
      <c r="G161" s="54"/>
      <c r="H161" s="54"/>
      <c r="I161" s="54" t="e">
        <f t="shared" ref="I161:N161" si="56">I160/I159*10</f>
        <v>#DIV/0!</v>
      </c>
      <c r="J161" s="54" t="e">
        <f t="shared" si="56"/>
        <v>#DIV/0!</v>
      </c>
      <c r="K161" s="54" t="e">
        <f t="shared" si="56"/>
        <v>#DIV/0!</v>
      </c>
      <c r="L161" s="54" t="e">
        <f t="shared" si="56"/>
        <v>#DIV/0!</v>
      </c>
      <c r="M161" s="54" t="e">
        <f t="shared" si="56"/>
        <v>#DIV/0!</v>
      </c>
      <c r="N161" s="54" t="e">
        <f t="shared" si="56"/>
        <v>#DIV/0!</v>
      </c>
      <c r="O161" s="26"/>
      <c r="P161" s="26"/>
      <c r="Q161" s="54" t="e">
        <f>Q160/Q159*10</f>
        <v>#DIV/0!</v>
      </c>
      <c r="R161" s="54" t="e">
        <f>R160/R159*10</f>
        <v>#DIV/0!</v>
      </c>
      <c r="S161" s="54"/>
      <c r="T161" s="54" t="e">
        <f t="shared" ref="T161:Y161" si="57">T160/T159*10</f>
        <v>#DIV/0!</v>
      </c>
      <c r="U161" s="54" t="e">
        <f t="shared" si="57"/>
        <v>#DIV/0!</v>
      </c>
      <c r="V161" s="54" t="e">
        <f t="shared" si="57"/>
        <v>#DIV/0!</v>
      </c>
      <c r="W161" s="54" t="e">
        <f t="shared" si="57"/>
        <v>#DIV/0!</v>
      </c>
      <c r="X161" s="54" t="e">
        <f t="shared" si="57"/>
        <v>#DIV/0!</v>
      </c>
      <c r="Y161" s="54">
        <f t="shared" si="57"/>
        <v>10</v>
      </c>
      <c r="Z161" s="26"/>
    </row>
    <row r="162" spans="1:26" s="12" customFormat="1" ht="30" customHeight="1" x14ac:dyDescent="0.25">
      <c r="A162" s="55" t="s">
        <v>185</v>
      </c>
      <c r="B162" s="27">
        <v>2570</v>
      </c>
      <c r="C162" s="27">
        <f t="shared" si="55"/>
        <v>1019</v>
      </c>
      <c r="D162" s="15"/>
      <c r="E162" s="15"/>
      <c r="F162" s="37"/>
      <c r="G162" s="37"/>
      <c r="H162" s="37"/>
      <c r="I162" s="37">
        <v>350</v>
      </c>
      <c r="J162" s="37">
        <v>87</v>
      </c>
      <c r="K162" s="37">
        <v>450</v>
      </c>
      <c r="L162" s="37">
        <v>132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s="12" customFormat="1" ht="30" customHeight="1" x14ac:dyDescent="0.25">
      <c r="A163" s="32" t="s">
        <v>186</v>
      </c>
      <c r="B163" s="27">
        <v>3075</v>
      </c>
      <c r="C163" s="27">
        <f t="shared" si="55"/>
        <v>985</v>
      </c>
      <c r="D163" s="15"/>
      <c r="E163" s="15"/>
      <c r="F163" s="37"/>
      <c r="G163" s="35"/>
      <c r="H163" s="58"/>
      <c r="I163" s="26">
        <v>363</v>
      </c>
      <c r="J163" s="26">
        <v>122</v>
      </c>
      <c r="K163" s="26">
        <v>360</v>
      </c>
      <c r="L163" s="26">
        <v>140</v>
      </c>
      <c r="M163" s="38"/>
      <c r="N163" s="38"/>
      <c r="O163" s="26"/>
      <c r="P163" s="35"/>
      <c r="Q163" s="35"/>
      <c r="R163" s="38"/>
      <c r="S163" s="38"/>
      <c r="T163" s="38"/>
      <c r="U163" s="35"/>
      <c r="V163" s="35"/>
      <c r="W163" s="38"/>
      <c r="X163" s="35"/>
      <c r="Y163" s="38"/>
      <c r="Z163" s="35"/>
    </row>
    <row r="164" spans="1:26" s="12" customFormat="1" ht="30" customHeight="1" x14ac:dyDescent="0.25">
      <c r="A164" s="32" t="s">
        <v>98</v>
      </c>
      <c r="B164" s="54">
        <f t="shared" ref="B164:E164" si="58">B163/B162*10</f>
        <v>11.964980544747082</v>
      </c>
      <c r="C164" s="54">
        <f t="shared" si="58"/>
        <v>9.6663395485770369</v>
      </c>
      <c r="D164" s="54"/>
      <c r="E164" s="54" t="e">
        <f t="shared" si="58"/>
        <v>#DIV/0!</v>
      </c>
      <c r="F164" s="54"/>
      <c r="G164" s="54"/>
      <c r="H164" s="54"/>
      <c r="I164" s="54"/>
      <c r="J164" s="54">
        <f>J163/J162*10</f>
        <v>14.022988505747128</v>
      </c>
      <c r="K164" s="54">
        <f>K163/K162*10</f>
        <v>8</v>
      </c>
      <c r="L164" s="54"/>
      <c r="M164" s="54"/>
      <c r="N164" s="54"/>
      <c r="O164" s="54"/>
      <c r="P164" s="26"/>
      <c r="Q164" s="26"/>
      <c r="R164" s="54"/>
      <c r="S164" s="54"/>
      <c r="T164" s="54"/>
      <c r="U164" s="26"/>
      <c r="V164" s="26"/>
      <c r="W164" s="54"/>
      <c r="X164" s="54"/>
      <c r="Y164" s="54"/>
      <c r="Z164" s="26"/>
    </row>
    <row r="165" spans="1:26" s="12" customFormat="1" ht="30" hidden="1" customHeight="1" x14ac:dyDescent="0.25">
      <c r="A165" s="55" t="s">
        <v>181</v>
      </c>
      <c r="B165" s="27">
        <v>75</v>
      </c>
      <c r="C165" s="27">
        <f t="shared" si="55"/>
        <v>165</v>
      </c>
      <c r="D165" s="15">
        <f t="shared" ref="D165:D170" si="59">C165/B165</f>
        <v>2.2000000000000002</v>
      </c>
      <c r="E165" s="15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>
        <v>50</v>
      </c>
      <c r="S165" s="37"/>
      <c r="T165" s="37"/>
      <c r="U165" s="37">
        <v>115</v>
      </c>
      <c r="V165" s="37"/>
      <c r="W165" s="37"/>
      <c r="X165" s="37"/>
      <c r="Y165" s="37"/>
      <c r="Z165" s="37"/>
    </row>
    <row r="166" spans="1:26" s="12" customFormat="1" ht="30" hidden="1" customHeight="1" x14ac:dyDescent="0.25">
      <c r="A166" s="32" t="s">
        <v>182</v>
      </c>
      <c r="B166" s="27">
        <v>83</v>
      </c>
      <c r="C166" s="27">
        <f t="shared" si="55"/>
        <v>104</v>
      </c>
      <c r="D166" s="15">
        <f t="shared" si="59"/>
        <v>1.2530120481927711</v>
      </c>
      <c r="E166" s="15"/>
      <c r="F166" s="37"/>
      <c r="G166" s="35"/>
      <c r="H166" s="58"/>
      <c r="I166" s="35"/>
      <c r="J166" s="35"/>
      <c r="K166" s="35"/>
      <c r="L166" s="38"/>
      <c r="M166" s="38"/>
      <c r="N166" s="38"/>
      <c r="O166" s="35"/>
      <c r="P166" s="35"/>
      <c r="Q166" s="35"/>
      <c r="R166" s="38">
        <v>20</v>
      </c>
      <c r="S166" s="38"/>
      <c r="T166" s="38"/>
      <c r="U166" s="38">
        <v>84</v>
      </c>
      <c r="V166" s="35"/>
      <c r="W166" s="38"/>
      <c r="X166" s="35"/>
      <c r="Y166" s="38"/>
      <c r="Z166" s="35"/>
    </row>
    <row r="167" spans="1:26" s="12" customFormat="1" ht="30" hidden="1" customHeight="1" x14ac:dyDescent="0.25">
      <c r="A167" s="32" t="s">
        <v>98</v>
      </c>
      <c r="B167" s="53">
        <f>B166/B165*10</f>
        <v>11.066666666666666</v>
      </c>
      <c r="C167" s="27">
        <f t="shared" si="55"/>
        <v>11.304347826086957</v>
      </c>
      <c r="D167" s="15">
        <f t="shared" si="59"/>
        <v>1.0214772132006287</v>
      </c>
      <c r="E167" s="15"/>
      <c r="F167" s="54"/>
      <c r="G167" s="54"/>
      <c r="H167" s="54"/>
      <c r="I167" s="26"/>
      <c r="J167" s="26"/>
      <c r="K167" s="26"/>
      <c r="L167" s="54"/>
      <c r="M167" s="54"/>
      <c r="N167" s="54"/>
      <c r="O167" s="26"/>
      <c r="P167" s="26"/>
      <c r="Q167" s="26"/>
      <c r="R167" s="54">
        <f>R166/R165*10</f>
        <v>4</v>
      </c>
      <c r="S167" s="54"/>
      <c r="T167" s="54"/>
      <c r="U167" s="54">
        <f>U166/U165*10</f>
        <v>7.304347826086957</v>
      </c>
      <c r="V167" s="26"/>
      <c r="W167" s="54"/>
      <c r="X167" s="54"/>
      <c r="Y167" s="54"/>
      <c r="Z167" s="26"/>
    </row>
    <row r="168" spans="1:26" s="12" customFormat="1" ht="30" hidden="1" customHeight="1" outlineLevel="1" x14ac:dyDescent="0.25">
      <c r="A168" s="55" t="s">
        <v>115</v>
      </c>
      <c r="B168" s="27"/>
      <c r="C168" s="27">
        <f t="shared" si="55"/>
        <v>0</v>
      </c>
      <c r="D168" s="15" t="e">
        <f t="shared" si="59"/>
        <v>#DIV/0!</v>
      </c>
      <c r="E168" s="15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s="12" customFormat="1" ht="30" hidden="1" customHeight="1" outlineLevel="1" x14ac:dyDescent="0.25">
      <c r="A169" s="32" t="s">
        <v>116</v>
      </c>
      <c r="B169" s="27"/>
      <c r="C169" s="27">
        <f t="shared" si="55"/>
        <v>0</v>
      </c>
      <c r="D169" s="15" t="e">
        <f t="shared" si="59"/>
        <v>#DIV/0!</v>
      </c>
      <c r="E169" s="15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s="12" customFormat="1" ht="30" hidden="1" customHeight="1" x14ac:dyDescent="0.25">
      <c r="A170" s="32" t="s">
        <v>98</v>
      </c>
      <c r="B170" s="60" t="e">
        <f>B169/B168*10</f>
        <v>#DIV/0!</v>
      </c>
      <c r="C170" s="27" t="e">
        <f t="shared" si="55"/>
        <v>#DIV/0!</v>
      </c>
      <c r="D170" s="15" t="e">
        <f t="shared" si="59"/>
        <v>#DIV/0!</v>
      </c>
      <c r="E170" s="15"/>
      <c r="F170" s="58"/>
      <c r="G170" s="58"/>
      <c r="H170" s="58" t="e">
        <f>H169/H168*10</f>
        <v>#DIV/0!</v>
      </c>
      <c r="I170" s="58"/>
      <c r="J170" s="58"/>
      <c r="K170" s="58"/>
      <c r="L170" s="58"/>
      <c r="M170" s="58" t="e">
        <f>M169/M168*10</f>
        <v>#DIV/0!</v>
      </c>
      <c r="N170" s="58"/>
      <c r="O170" s="58"/>
      <c r="P170" s="58"/>
      <c r="Q170" s="58"/>
      <c r="R170" s="58"/>
      <c r="S170" s="58"/>
      <c r="T170" s="58"/>
      <c r="U170" s="58"/>
      <c r="V170" s="58" t="e">
        <f>V169/V168*10</f>
        <v>#DIV/0!</v>
      </c>
      <c r="W170" s="58"/>
      <c r="X170" s="58"/>
      <c r="Y170" s="58"/>
      <c r="Z170" s="58"/>
    </row>
    <row r="171" spans="1:26" s="12" customFormat="1" ht="30" hidden="1" customHeight="1" outlineLevel="1" x14ac:dyDescent="0.25">
      <c r="A171" s="55" t="s">
        <v>117</v>
      </c>
      <c r="B171" s="27"/>
      <c r="C171" s="27">
        <f t="shared" si="55"/>
        <v>0</v>
      </c>
      <c r="D171" s="15"/>
      <c r="E171" s="15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s="12" customFormat="1" ht="30" hidden="1" customHeight="1" outlineLevel="1" x14ac:dyDescent="0.25">
      <c r="A172" s="32" t="s">
        <v>118</v>
      </c>
      <c r="B172" s="27"/>
      <c r="C172" s="27">
        <f t="shared" si="55"/>
        <v>0</v>
      </c>
      <c r="D172" s="15"/>
      <c r="E172" s="15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s="12" customFormat="1" ht="30" hidden="1" customHeight="1" x14ac:dyDescent="0.25">
      <c r="A173" s="32" t="s">
        <v>98</v>
      </c>
      <c r="B173" s="60" t="e">
        <f>B172/B171*10</f>
        <v>#DIV/0!</v>
      </c>
      <c r="C173" s="27" t="e">
        <f t="shared" si="55"/>
        <v>#DIV/0!</v>
      </c>
      <c r="D173" s="15" t="e">
        <f t="shared" ref="D173:D181" si="60">C173/B173</f>
        <v>#DIV/0!</v>
      </c>
      <c r="E173" s="15"/>
      <c r="F173" s="60"/>
      <c r="G173" s="60"/>
      <c r="H173" s="58" t="e">
        <f>H172/H171*10</f>
        <v>#DIV/0!</v>
      </c>
      <c r="I173" s="60"/>
      <c r="J173" s="60"/>
      <c r="K173" s="58" t="e">
        <f>K172/K171*10</f>
        <v>#DIV/0!</v>
      </c>
      <c r="L173" s="58" t="e">
        <f>L172/L171*10</f>
        <v>#DIV/0!</v>
      </c>
      <c r="M173" s="58" t="e">
        <f>M172/M171*10</f>
        <v>#DIV/0!</v>
      </c>
      <c r="N173" s="58"/>
      <c r="O173" s="58"/>
      <c r="P173" s="58"/>
      <c r="Q173" s="58"/>
      <c r="R173" s="58"/>
      <c r="S173" s="58" t="e">
        <f>S172/S171*10</f>
        <v>#DIV/0!</v>
      </c>
      <c r="T173" s="58"/>
      <c r="U173" s="58"/>
      <c r="V173" s="58" t="e">
        <f>V172/V171*10</f>
        <v>#DIV/0!</v>
      </c>
      <c r="W173" s="58"/>
      <c r="X173" s="58"/>
      <c r="Y173" s="58" t="e">
        <f>Y172/Y171*10</f>
        <v>#DIV/0!</v>
      </c>
      <c r="Z173" s="58"/>
    </row>
    <row r="174" spans="1:26" s="12" customFormat="1" ht="30" hidden="1" customHeight="1" x14ac:dyDescent="0.25">
      <c r="A174" s="55" t="s">
        <v>119</v>
      </c>
      <c r="B174" s="23"/>
      <c r="C174" s="27">
        <f t="shared" si="55"/>
        <v>0</v>
      </c>
      <c r="D174" s="15" t="e">
        <f t="shared" si="60"/>
        <v>#DIV/0!</v>
      </c>
      <c r="E174" s="15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5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s="12" customFormat="1" ht="30" hidden="1" customHeight="1" x14ac:dyDescent="0.25">
      <c r="A175" s="55" t="s">
        <v>120</v>
      </c>
      <c r="B175" s="23"/>
      <c r="C175" s="27">
        <f t="shared" si="55"/>
        <v>0</v>
      </c>
      <c r="D175" s="15" t="e">
        <f t="shared" si="60"/>
        <v>#DIV/0!</v>
      </c>
      <c r="E175" s="15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s="12" customFormat="1" ht="30" hidden="1" customHeight="1" x14ac:dyDescent="0.25">
      <c r="A176" s="55" t="s">
        <v>121</v>
      </c>
      <c r="B176" s="23"/>
      <c r="C176" s="27">
        <f t="shared" si="55"/>
        <v>0</v>
      </c>
      <c r="D176" s="15" t="e">
        <f t="shared" si="60"/>
        <v>#DIV/0!</v>
      </c>
      <c r="E176" s="15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12" customFormat="1" ht="30" hidden="1" customHeight="1" x14ac:dyDescent="0.25">
      <c r="A177" s="55" t="s">
        <v>125</v>
      </c>
      <c r="B177" s="23">
        <v>105000</v>
      </c>
      <c r="C177" s="27">
        <f>SUM(F177:Z177)</f>
        <v>105000</v>
      </c>
      <c r="D177" s="15">
        <f t="shared" si="60"/>
        <v>1</v>
      </c>
      <c r="E177" s="15"/>
      <c r="F177" s="126">
        <v>7447</v>
      </c>
      <c r="G177" s="126">
        <v>4086</v>
      </c>
      <c r="H177" s="126">
        <v>5495</v>
      </c>
      <c r="I177" s="126">
        <v>6742</v>
      </c>
      <c r="J177" s="126">
        <v>3371</v>
      </c>
      <c r="K177" s="126">
        <v>5932</v>
      </c>
      <c r="L177" s="126">
        <v>4299</v>
      </c>
      <c r="M177" s="126">
        <v>5051</v>
      </c>
      <c r="N177" s="126">
        <v>4521</v>
      </c>
      <c r="O177" s="126">
        <v>2229</v>
      </c>
      <c r="P177" s="126">
        <v>3099</v>
      </c>
      <c r="Q177" s="126">
        <v>7053</v>
      </c>
      <c r="R177" s="126">
        <v>7553</v>
      </c>
      <c r="S177" s="126">
        <v>5109</v>
      </c>
      <c r="T177" s="126">
        <v>7663</v>
      </c>
      <c r="U177" s="126">
        <v>4085</v>
      </c>
      <c r="V177" s="126">
        <v>3293</v>
      </c>
      <c r="W177" s="126">
        <v>2128</v>
      </c>
      <c r="X177" s="126">
        <v>6096</v>
      </c>
      <c r="Y177" s="126">
        <v>6901</v>
      </c>
      <c r="Z177" s="126">
        <v>2847</v>
      </c>
    </row>
    <row r="178" spans="1:26" s="50" customFormat="1" ht="30" customHeight="1" x14ac:dyDescent="0.25">
      <c r="A178" s="32" t="s">
        <v>122</v>
      </c>
      <c r="B178" s="23">
        <v>73121</v>
      </c>
      <c r="C178" s="27">
        <f>SUM(F178:Z178)</f>
        <v>68476</v>
      </c>
      <c r="D178" s="15">
        <f t="shared" si="60"/>
        <v>0.9364751576154593</v>
      </c>
      <c r="E178" s="15"/>
      <c r="F178" s="39">
        <v>5364</v>
      </c>
      <c r="G178" s="39">
        <v>2430</v>
      </c>
      <c r="H178" s="39">
        <v>2500</v>
      </c>
      <c r="I178" s="39">
        <v>2805</v>
      </c>
      <c r="J178" s="39">
        <v>2255</v>
      </c>
      <c r="K178" s="39">
        <v>5390</v>
      </c>
      <c r="L178" s="39">
        <v>2703</v>
      </c>
      <c r="M178" s="39">
        <v>2585</v>
      </c>
      <c r="N178" s="39">
        <v>1293</v>
      </c>
      <c r="O178" s="39">
        <v>1080</v>
      </c>
      <c r="P178" s="39">
        <v>1638</v>
      </c>
      <c r="Q178" s="39">
        <v>4610</v>
      </c>
      <c r="R178" s="39">
        <v>4998</v>
      </c>
      <c r="S178" s="39">
        <v>4596</v>
      </c>
      <c r="T178" s="39">
        <v>6430</v>
      </c>
      <c r="U178" s="39">
        <v>1872</v>
      </c>
      <c r="V178" s="39">
        <v>1810</v>
      </c>
      <c r="W178" s="39">
        <v>1845</v>
      </c>
      <c r="X178" s="39">
        <v>4300</v>
      </c>
      <c r="Y178" s="39">
        <v>5852</v>
      </c>
      <c r="Z178" s="39">
        <v>2120</v>
      </c>
    </row>
    <row r="179" spans="1:26" s="50" customFormat="1" ht="30" customHeight="1" x14ac:dyDescent="0.25">
      <c r="A179" s="13" t="s">
        <v>123</v>
      </c>
      <c r="B179" s="9">
        <f>B178/B177</f>
        <v>0.69639047619047623</v>
      </c>
      <c r="C179" s="9">
        <f>C178/C177</f>
        <v>0.65215238095238093</v>
      </c>
      <c r="D179" s="15">
        <f t="shared" si="60"/>
        <v>0.93647515761545919</v>
      </c>
      <c r="E179" s="9"/>
      <c r="F179" s="30">
        <f>F178/F177</f>
        <v>0.72029004968443666</v>
      </c>
      <c r="G179" s="30">
        <f t="shared" ref="G179:Z179" si="61">G178/G177</f>
        <v>0.59471365638766516</v>
      </c>
      <c r="H179" s="30">
        <f t="shared" si="61"/>
        <v>0.45495905368516831</v>
      </c>
      <c r="I179" s="30">
        <f t="shared" si="61"/>
        <v>0.41604865025215071</v>
      </c>
      <c r="J179" s="30">
        <f t="shared" si="61"/>
        <v>0.66894096707208539</v>
      </c>
      <c r="K179" s="30">
        <f t="shared" si="61"/>
        <v>0.90863115306810516</v>
      </c>
      <c r="L179" s="30">
        <f t="shared" si="61"/>
        <v>0.62875087229588278</v>
      </c>
      <c r="M179" s="30">
        <f t="shared" si="61"/>
        <v>0.51177984557513367</v>
      </c>
      <c r="N179" s="30">
        <f t="shared" si="61"/>
        <v>0.2859986728599867</v>
      </c>
      <c r="O179" s="30">
        <f t="shared" si="61"/>
        <v>0.48452220726783313</v>
      </c>
      <c r="P179" s="30">
        <f t="shared" si="61"/>
        <v>0.52855759922555667</v>
      </c>
      <c r="Q179" s="30">
        <f t="shared" si="61"/>
        <v>0.65362257195519635</v>
      </c>
      <c r="R179" s="30">
        <f t="shared" si="61"/>
        <v>0.66172381835032434</v>
      </c>
      <c r="S179" s="30">
        <f t="shared" si="61"/>
        <v>0.89958896065766292</v>
      </c>
      <c r="T179" s="30">
        <f t="shared" si="61"/>
        <v>0.83909695941537255</v>
      </c>
      <c r="U179" s="30">
        <f t="shared" si="61"/>
        <v>0.45826193390452874</v>
      </c>
      <c r="V179" s="30">
        <f t="shared" si="61"/>
        <v>0.54965077436987553</v>
      </c>
      <c r="W179" s="30">
        <f t="shared" si="61"/>
        <v>0.86701127819548873</v>
      </c>
      <c r="X179" s="30">
        <f t="shared" si="61"/>
        <v>0.70538057742782156</v>
      </c>
      <c r="Y179" s="30">
        <f t="shared" si="61"/>
        <v>0.8479930444863063</v>
      </c>
      <c r="Z179" s="30">
        <f t="shared" si="61"/>
        <v>0.74464348436951178</v>
      </c>
    </row>
    <row r="180" spans="1:26" s="12" customFormat="1" ht="30" customHeight="1" x14ac:dyDescent="0.25">
      <c r="A180" s="32" t="s">
        <v>124</v>
      </c>
      <c r="B180" s="23">
        <v>7654</v>
      </c>
      <c r="C180" s="27">
        <f>SUM(F180:Z180)</f>
        <v>16682</v>
      </c>
      <c r="D180" s="15">
        <f t="shared" si="60"/>
        <v>2.1795139796185001</v>
      </c>
      <c r="E180" s="15"/>
      <c r="F180" s="10"/>
      <c r="G180" s="10">
        <v>80</v>
      </c>
      <c r="H180" s="10">
        <v>2250</v>
      </c>
      <c r="I180" s="10">
        <v>790</v>
      </c>
      <c r="J180" s="10">
        <v>577</v>
      </c>
      <c r="K180" s="10">
        <v>1890</v>
      </c>
      <c r="L180" s="10">
        <v>462</v>
      </c>
      <c r="M180" s="10">
        <v>1037</v>
      </c>
      <c r="N180" s="10">
        <v>100</v>
      </c>
      <c r="O180" s="10">
        <v>100</v>
      </c>
      <c r="P180" s="10"/>
      <c r="Q180" s="10">
        <v>1050</v>
      </c>
      <c r="R180" s="10"/>
      <c r="S180" s="10"/>
      <c r="T180" s="10">
        <v>1608</v>
      </c>
      <c r="U180" s="10">
        <v>400</v>
      </c>
      <c r="V180" s="10">
        <v>560</v>
      </c>
      <c r="W180" s="10">
        <v>200</v>
      </c>
      <c r="X180" s="10"/>
      <c r="Y180" s="10">
        <v>3978</v>
      </c>
      <c r="Z180" s="10">
        <v>1600</v>
      </c>
    </row>
    <row r="181" spans="1:26" s="12" customFormat="1" ht="30" customHeight="1" outlineLevel="1" x14ac:dyDescent="0.25">
      <c r="A181" s="32" t="s">
        <v>125</v>
      </c>
      <c r="B181" s="23">
        <v>105000</v>
      </c>
      <c r="C181" s="27">
        <f>SUM(F181:Z181)</f>
        <v>105000</v>
      </c>
      <c r="D181" s="15">
        <f t="shared" si="60"/>
        <v>1</v>
      </c>
      <c r="E181" s="15"/>
      <c r="F181" s="10">
        <v>7447</v>
      </c>
      <c r="G181" s="10">
        <v>4086</v>
      </c>
      <c r="H181" s="10">
        <v>5495</v>
      </c>
      <c r="I181" s="10">
        <v>6742</v>
      </c>
      <c r="J181" s="10">
        <v>3371</v>
      </c>
      <c r="K181" s="10">
        <v>5932</v>
      </c>
      <c r="L181" s="10">
        <v>4299</v>
      </c>
      <c r="M181" s="10">
        <v>5051</v>
      </c>
      <c r="N181" s="10">
        <v>4521</v>
      </c>
      <c r="O181" s="10">
        <v>2229</v>
      </c>
      <c r="P181" s="10">
        <v>3099</v>
      </c>
      <c r="Q181" s="10">
        <v>7053</v>
      </c>
      <c r="R181" s="10">
        <v>7553</v>
      </c>
      <c r="S181" s="10">
        <v>5109</v>
      </c>
      <c r="T181" s="10">
        <v>7663</v>
      </c>
      <c r="U181" s="10">
        <v>4085</v>
      </c>
      <c r="V181" s="10">
        <v>3293</v>
      </c>
      <c r="W181" s="10">
        <v>2128</v>
      </c>
      <c r="X181" s="10">
        <v>6096</v>
      </c>
      <c r="Y181" s="10">
        <v>6901</v>
      </c>
      <c r="Z181" s="10">
        <v>2847</v>
      </c>
    </row>
    <row r="182" spans="1:26" s="12" customFormat="1" ht="30" customHeight="1" outlineLevel="1" x14ac:dyDescent="0.25">
      <c r="A182" s="32" t="s">
        <v>126</v>
      </c>
      <c r="B182" s="23">
        <v>1697</v>
      </c>
      <c r="C182" s="27">
        <f>SUM(F182:Z182)</f>
        <v>1914</v>
      </c>
      <c r="D182" s="15">
        <f>C182/B182</f>
        <v>1.1278727165586329</v>
      </c>
      <c r="E182" s="15"/>
      <c r="F182" s="39"/>
      <c r="G182" s="39"/>
      <c r="H182" s="39"/>
      <c r="I182" s="39">
        <v>190</v>
      </c>
      <c r="J182" s="39">
        <v>15</v>
      </c>
      <c r="K182" s="39"/>
      <c r="L182" s="39">
        <v>365</v>
      </c>
      <c r="M182" s="39"/>
      <c r="N182" s="39"/>
      <c r="O182" s="39">
        <v>20</v>
      </c>
      <c r="P182" s="39"/>
      <c r="Q182" s="39">
        <v>900</v>
      </c>
      <c r="R182" s="39">
        <v>80</v>
      </c>
      <c r="S182" s="39"/>
      <c r="T182" s="39">
        <v>161</v>
      </c>
      <c r="U182" s="39">
        <v>23</v>
      </c>
      <c r="V182" s="39"/>
      <c r="W182" s="39"/>
      <c r="X182" s="39">
        <v>120</v>
      </c>
      <c r="Y182" s="39"/>
      <c r="Z182" s="39">
        <v>40</v>
      </c>
    </row>
    <row r="183" spans="1:26" s="12" customFormat="1" ht="30" hidden="1" customHeight="1" x14ac:dyDescent="0.25">
      <c r="A183" s="13" t="s">
        <v>52</v>
      </c>
      <c r="B183" s="87">
        <f>B182/B181</f>
        <v>1.6161904761904763E-2</v>
      </c>
      <c r="C183" s="87">
        <f>C182/C181</f>
        <v>1.8228571428571427E-2</v>
      </c>
      <c r="D183" s="15"/>
      <c r="E183" s="15"/>
      <c r="F183" s="16">
        <f>F182/F181</f>
        <v>0</v>
      </c>
      <c r="G183" s="16">
        <f t="shared" ref="G183:Z183" si="62">G182/G181</f>
        <v>0</v>
      </c>
      <c r="H183" s="16">
        <f t="shared" si="62"/>
        <v>0</v>
      </c>
      <c r="I183" s="16">
        <f t="shared" si="62"/>
        <v>2.8181548501928212E-2</v>
      </c>
      <c r="J183" s="16">
        <f t="shared" si="62"/>
        <v>4.4497181845149806E-3</v>
      </c>
      <c r="K183" s="16">
        <f t="shared" si="62"/>
        <v>0</v>
      </c>
      <c r="L183" s="16">
        <f t="shared" si="62"/>
        <v>8.4903465922307519E-2</v>
      </c>
      <c r="M183" s="16">
        <f t="shared" si="62"/>
        <v>0</v>
      </c>
      <c r="N183" s="16">
        <f t="shared" si="62"/>
        <v>0</v>
      </c>
      <c r="O183" s="16">
        <f t="shared" si="62"/>
        <v>8.9726334679228349E-3</v>
      </c>
      <c r="P183" s="16">
        <f t="shared" si="62"/>
        <v>0</v>
      </c>
      <c r="Q183" s="16">
        <f t="shared" si="62"/>
        <v>0.12760527435133986</v>
      </c>
      <c r="R183" s="16">
        <f t="shared" si="62"/>
        <v>1.0591817820733483E-2</v>
      </c>
      <c r="S183" s="16">
        <f t="shared" si="62"/>
        <v>0</v>
      </c>
      <c r="T183" s="16">
        <f t="shared" si="62"/>
        <v>2.1010048283961896E-2</v>
      </c>
      <c r="U183" s="16">
        <f t="shared" si="62"/>
        <v>5.6303549571603429E-3</v>
      </c>
      <c r="V183" s="16">
        <f t="shared" si="62"/>
        <v>0</v>
      </c>
      <c r="W183" s="16">
        <f t="shared" si="62"/>
        <v>0</v>
      </c>
      <c r="X183" s="16">
        <f t="shared" si="62"/>
        <v>1.968503937007874E-2</v>
      </c>
      <c r="Y183" s="16">
        <f t="shared" si="62"/>
        <v>0</v>
      </c>
      <c r="Z183" s="16">
        <f t="shared" si="62"/>
        <v>1.4049877063575694E-2</v>
      </c>
    </row>
    <row r="184" spans="1:26" s="12" customFormat="1" ht="30" customHeight="1" x14ac:dyDescent="0.25">
      <c r="A184" s="11" t="s">
        <v>127</v>
      </c>
      <c r="B184" s="26">
        <v>1106</v>
      </c>
      <c r="C184" s="26">
        <f>SUM(F184:Z184)</f>
        <v>1319</v>
      </c>
      <c r="D184" s="15">
        <f t="shared" ref="D184:D192" si="63">C184/B184</f>
        <v>1.1925858951175408</v>
      </c>
      <c r="E184" s="15"/>
      <c r="F184" s="10"/>
      <c r="G184" s="10"/>
      <c r="H184" s="10"/>
      <c r="I184" s="10">
        <v>190</v>
      </c>
      <c r="J184" s="10">
        <v>15</v>
      </c>
      <c r="K184" s="10"/>
      <c r="L184" s="10"/>
      <c r="M184" s="10"/>
      <c r="N184" s="10"/>
      <c r="O184" s="10">
        <v>20</v>
      </c>
      <c r="P184" s="10"/>
      <c r="Q184" s="10">
        <v>900</v>
      </c>
      <c r="R184" s="10">
        <v>40</v>
      </c>
      <c r="S184" s="10"/>
      <c r="T184" s="10">
        <v>11</v>
      </c>
      <c r="U184" s="10">
        <v>23</v>
      </c>
      <c r="V184" s="10"/>
      <c r="W184" s="10"/>
      <c r="X184" s="10">
        <v>120</v>
      </c>
      <c r="Y184" s="10"/>
      <c r="Z184" s="10"/>
    </row>
    <row r="185" spans="1:26" s="12" customFormat="1" ht="30" customHeight="1" x14ac:dyDescent="0.25">
      <c r="A185" s="11" t="s">
        <v>128</v>
      </c>
      <c r="B185" s="26">
        <v>611</v>
      </c>
      <c r="C185" s="26">
        <f>SUM(F185:Z185)</f>
        <v>565</v>
      </c>
      <c r="D185" s="15">
        <f t="shared" si="63"/>
        <v>0.92471358428805239</v>
      </c>
      <c r="E185" s="15"/>
      <c r="F185" s="10"/>
      <c r="G185" s="10"/>
      <c r="H185" s="10"/>
      <c r="I185" s="10"/>
      <c r="J185" s="10"/>
      <c r="K185" s="10"/>
      <c r="L185" s="10">
        <v>365</v>
      </c>
      <c r="M185" s="10"/>
      <c r="N185" s="10"/>
      <c r="O185" s="10"/>
      <c r="P185" s="10"/>
      <c r="Q185" s="10"/>
      <c r="R185" s="10">
        <v>40</v>
      </c>
      <c r="S185" s="10"/>
      <c r="T185" s="10">
        <v>150</v>
      </c>
      <c r="U185" s="10"/>
      <c r="V185" s="10"/>
      <c r="W185" s="10"/>
      <c r="X185" s="10"/>
      <c r="Y185" s="10"/>
      <c r="Z185" s="10">
        <v>10</v>
      </c>
    </row>
    <row r="186" spans="1:26" s="12" customFormat="1" ht="30" hidden="1" customHeight="1" x14ac:dyDescent="0.25">
      <c r="A186" s="32" t="s">
        <v>151</v>
      </c>
      <c r="B186" s="23"/>
      <c r="C186" s="27">
        <f>SUM(F186:Z186)</f>
        <v>0</v>
      </c>
      <c r="D186" s="15" t="e">
        <f t="shared" si="63"/>
        <v>#DIV/0!</v>
      </c>
      <c r="E186" s="15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spans="1:26" s="50" customFormat="1" ht="41.4" customHeight="1" outlineLevel="1" x14ac:dyDescent="0.25">
      <c r="A187" s="11" t="s">
        <v>205</v>
      </c>
      <c r="B187" s="27">
        <v>98768</v>
      </c>
      <c r="C187" s="27">
        <f>SUM(F187:Z187)</f>
        <v>93118</v>
      </c>
      <c r="D187" s="15">
        <f t="shared" si="63"/>
        <v>0.94279523732382953</v>
      </c>
      <c r="E187" s="15"/>
      <c r="F187" s="31">
        <v>796</v>
      </c>
      <c r="G187" s="31">
        <v>2288</v>
      </c>
      <c r="H187" s="31">
        <v>7248</v>
      </c>
      <c r="I187" s="31">
        <v>6296</v>
      </c>
      <c r="J187" s="31">
        <v>7547</v>
      </c>
      <c r="K187" s="31">
        <v>4666</v>
      </c>
      <c r="L187" s="31">
        <v>3400</v>
      </c>
      <c r="M187" s="31">
        <v>4359</v>
      </c>
      <c r="N187" s="31">
        <v>2890</v>
      </c>
      <c r="O187" s="31">
        <v>3206</v>
      </c>
      <c r="P187" s="31">
        <v>3965</v>
      </c>
      <c r="Q187" s="31">
        <v>5176</v>
      </c>
      <c r="R187" s="31">
        <v>5648</v>
      </c>
      <c r="S187" s="31">
        <v>3673</v>
      </c>
      <c r="T187" s="31">
        <v>4210</v>
      </c>
      <c r="U187" s="31">
        <v>4674</v>
      </c>
      <c r="V187" s="31">
        <v>2060</v>
      </c>
      <c r="W187" s="31">
        <v>1880</v>
      </c>
      <c r="X187" s="31">
        <v>6436</v>
      </c>
      <c r="Y187" s="31">
        <v>7830</v>
      </c>
      <c r="Z187" s="31">
        <v>4870</v>
      </c>
    </row>
    <row r="188" spans="1:26" s="63" customFormat="1" ht="30" customHeight="1" outlineLevel="1" x14ac:dyDescent="0.25">
      <c r="A188" s="32" t="s">
        <v>129</v>
      </c>
      <c r="B188" s="27">
        <v>92404</v>
      </c>
      <c r="C188" s="27">
        <f>SUM(F188:Z188)</f>
        <v>90234</v>
      </c>
      <c r="D188" s="15">
        <f t="shared" si="63"/>
        <v>0.97651616813124975</v>
      </c>
      <c r="E188" s="15"/>
      <c r="F188" s="37">
        <v>796</v>
      </c>
      <c r="G188" s="37">
        <v>2288</v>
      </c>
      <c r="H188" s="37">
        <v>6880</v>
      </c>
      <c r="I188" s="37">
        <v>6296</v>
      </c>
      <c r="J188" s="37">
        <v>7547</v>
      </c>
      <c r="K188" s="37">
        <v>4563</v>
      </c>
      <c r="L188" s="37">
        <v>3165</v>
      </c>
      <c r="M188" s="37">
        <v>4225</v>
      </c>
      <c r="N188" s="37">
        <v>2640</v>
      </c>
      <c r="O188" s="37">
        <v>3206</v>
      </c>
      <c r="P188" s="37">
        <v>3965</v>
      </c>
      <c r="Q188" s="37">
        <v>5176</v>
      </c>
      <c r="R188" s="37">
        <v>5648</v>
      </c>
      <c r="S188" s="37">
        <v>3205</v>
      </c>
      <c r="T188" s="37">
        <v>4210</v>
      </c>
      <c r="U188" s="37">
        <v>4470</v>
      </c>
      <c r="V188" s="37">
        <v>1750</v>
      </c>
      <c r="W188" s="37">
        <v>1880</v>
      </c>
      <c r="X188" s="37">
        <v>6600</v>
      </c>
      <c r="Y188" s="37">
        <v>6854</v>
      </c>
      <c r="Z188" s="37">
        <v>4870</v>
      </c>
    </row>
    <row r="189" spans="1:26" s="50" customFormat="1" ht="30" customHeight="1" x14ac:dyDescent="0.25">
      <c r="A189" s="11" t="s">
        <v>130</v>
      </c>
      <c r="B189" s="52">
        <f>B188/B187</f>
        <v>0.93556617527944275</v>
      </c>
      <c r="C189" s="52">
        <f>C188/C187</f>
        <v>0.96902854442750064</v>
      </c>
      <c r="D189" s="15">
        <f t="shared" si="63"/>
        <v>1.0357669719494327</v>
      </c>
      <c r="E189" s="15"/>
      <c r="F189" s="73">
        <f t="shared" ref="F189:Z189" si="64">F188/F187</f>
        <v>1</v>
      </c>
      <c r="G189" s="73">
        <f t="shared" si="64"/>
        <v>1</v>
      </c>
      <c r="H189" s="73">
        <f t="shared" si="64"/>
        <v>0.94922737306843263</v>
      </c>
      <c r="I189" s="73">
        <f t="shared" si="64"/>
        <v>1</v>
      </c>
      <c r="J189" s="73">
        <f t="shared" si="64"/>
        <v>1</v>
      </c>
      <c r="K189" s="73">
        <f t="shared" si="64"/>
        <v>0.97792541791684529</v>
      </c>
      <c r="L189" s="73">
        <f t="shared" si="64"/>
        <v>0.93088235294117649</v>
      </c>
      <c r="M189" s="73">
        <f t="shared" si="64"/>
        <v>0.96925900435879786</v>
      </c>
      <c r="N189" s="73">
        <f t="shared" si="64"/>
        <v>0.91349480968858132</v>
      </c>
      <c r="O189" s="73">
        <f t="shared" si="64"/>
        <v>1</v>
      </c>
      <c r="P189" s="73">
        <f t="shared" si="64"/>
        <v>1</v>
      </c>
      <c r="Q189" s="73">
        <f t="shared" si="64"/>
        <v>1</v>
      </c>
      <c r="R189" s="73">
        <f t="shared" si="64"/>
        <v>1</v>
      </c>
      <c r="S189" s="73">
        <f t="shared" si="64"/>
        <v>0.87258371903076504</v>
      </c>
      <c r="T189" s="73">
        <f t="shared" si="64"/>
        <v>1</v>
      </c>
      <c r="U189" s="73">
        <f t="shared" si="64"/>
        <v>0.95635430038510916</v>
      </c>
      <c r="V189" s="73">
        <f t="shared" si="64"/>
        <v>0.84951456310679607</v>
      </c>
      <c r="W189" s="73">
        <f t="shared" si="64"/>
        <v>1</v>
      </c>
      <c r="X189" s="73">
        <f t="shared" si="64"/>
        <v>1.0254816656308265</v>
      </c>
      <c r="Y189" s="73">
        <f t="shared" si="64"/>
        <v>0.87535121328224774</v>
      </c>
      <c r="Z189" s="73">
        <f t="shared" si="64"/>
        <v>1</v>
      </c>
    </row>
    <row r="190" spans="1:26" s="50" customFormat="1" ht="30" hidden="1" customHeight="1" outlineLevel="1" x14ac:dyDescent="0.25">
      <c r="A190" s="11" t="s">
        <v>131</v>
      </c>
      <c r="B190" s="27"/>
      <c r="C190" s="27">
        <f>SUM(F190:Z190)</f>
        <v>0</v>
      </c>
      <c r="D190" s="15" t="e">
        <f t="shared" si="63"/>
        <v>#DIV/0!</v>
      </c>
      <c r="E190" s="15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s="63" customFormat="1" ht="30" customHeight="1" outlineLevel="1" x14ac:dyDescent="0.25">
      <c r="A191" s="32" t="s">
        <v>132</v>
      </c>
      <c r="B191" s="23">
        <v>14564</v>
      </c>
      <c r="C191" s="27">
        <f>SUM(F191:Z191)</f>
        <v>14646</v>
      </c>
      <c r="D191" s="15">
        <f t="shared" si="63"/>
        <v>1.0056303213402911</v>
      </c>
      <c r="E191" s="15"/>
      <c r="F191" s="49"/>
      <c r="G191" s="37">
        <v>113</v>
      </c>
      <c r="H191" s="37">
        <v>1749</v>
      </c>
      <c r="I191" s="37">
        <v>384</v>
      </c>
      <c r="J191" s="37">
        <v>568</v>
      </c>
      <c r="K191" s="37">
        <v>1165</v>
      </c>
      <c r="L191" s="37"/>
      <c r="M191" s="37">
        <v>2052</v>
      </c>
      <c r="N191" s="37">
        <v>85</v>
      </c>
      <c r="O191" s="37">
        <v>573</v>
      </c>
      <c r="P191" s="49">
        <v>351</v>
      </c>
      <c r="Q191" s="37">
        <v>1201</v>
      </c>
      <c r="R191" s="37">
        <v>224</v>
      </c>
      <c r="S191" s="37"/>
      <c r="T191" s="37">
        <v>541</v>
      </c>
      <c r="U191" s="37">
        <v>607</v>
      </c>
      <c r="V191" s="37">
        <v>76</v>
      </c>
      <c r="W191" s="37"/>
      <c r="X191" s="37">
        <v>350</v>
      </c>
      <c r="Y191" s="37">
        <v>4182</v>
      </c>
      <c r="Z191" s="37">
        <v>425</v>
      </c>
    </row>
    <row r="192" spans="1:26" s="50" customFormat="1" ht="30" hidden="1" customHeight="1" x14ac:dyDescent="0.25">
      <c r="A192" s="11" t="s">
        <v>133</v>
      </c>
      <c r="B192" s="15"/>
      <c r="C192" s="15" t="e">
        <f>C191/C190</f>
        <v>#DIV/0!</v>
      </c>
      <c r="D192" s="15" t="e">
        <f t="shared" si="63"/>
        <v>#DIV/0!</v>
      </c>
      <c r="E192" s="15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36" s="50" customFormat="1" ht="30" customHeight="1" x14ac:dyDescent="0.25">
      <c r="A193" s="13" t="s">
        <v>134</v>
      </c>
      <c r="B193" s="23"/>
      <c r="C193" s="27"/>
      <c r="D193" s="27"/>
      <c r="E193" s="2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36" s="63" customFormat="1" ht="30" customHeight="1" outlineLevel="1" x14ac:dyDescent="0.25">
      <c r="A194" s="55" t="s">
        <v>135</v>
      </c>
      <c r="B194" s="23">
        <v>87876</v>
      </c>
      <c r="C194" s="27">
        <f>SUM(F194:Z194)</f>
        <v>116764</v>
      </c>
      <c r="D194" s="9">
        <f>C194/B194</f>
        <v>1.3287359461058765</v>
      </c>
      <c r="E194" s="9"/>
      <c r="F194" s="26">
        <v>2164</v>
      </c>
      <c r="G194" s="26">
        <v>2569</v>
      </c>
      <c r="H194" s="26">
        <v>13600</v>
      </c>
      <c r="I194" s="26">
        <v>8098</v>
      </c>
      <c r="J194" s="26">
        <v>6410</v>
      </c>
      <c r="K194" s="26">
        <v>7960</v>
      </c>
      <c r="L194" s="26">
        <v>4158</v>
      </c>
      <c r="M194" s="26">
        <v>9936</v>
      </c>
      <c r="N194" s="26">
        <v>4159</v>
      </c>
      <c r="O194" s="26">
        <v>3200</v>
      </c>
      <c r="P194" s="26">
        <v>3928</v>
      </c>
      <c r="Q194" s="26">
        <v>5425</v>
      </c>
      <c r="R194" s="26">
        <v>7262</v>
      </c>
      <c r="S194" s="26">
        <v>2610</v>
      </c>
      <c r="T194" s="26">
        <v>4662</v>
      </c>
      <c r="U194" s="26">
        <v>4613</v>
      </c>
      <c r="V194" s="26">
        <v>2250</v>
      </c>
      <c r="W194" s="26">
        <v>922</v>
      </c>
      <c r="X194" s="26">
        <v>4454</v>
      </c>
      <c r="Y194" s="26">
        <v>9812</v>
      </c>
      <c r="Z194" s="26">
        <v>8572</v>
      </c>
    </row>
    <row r="195" spans="1:36" s="50" customFormat="1" ht="30" hidden="1" customHeight="1" outlineLevel="1" x14ac:dyDescent="0.25">
      <c r="A195" s="13" t="s">
        <v>136</v>
      </c>
      <c r="B195" s="23">
        <v>108078</v>
      </c>
      <c r="C195" s="27">
        <f>SUM(F195:Z195)</f>
        <v>95029</v>
      </c>
      <c r="D195" s="9">
        <f>C195/B195</f>
        <v>0.87926312478025126</v>
      </c>
      <c r="E195" s="9"/>
      <c r="F195" s="49">
        <v>1377</v>
      </c>
      <c r="G195" s="49">
        <v>2345</v>
      </c>
      <c r="H195" s="49">
        <v>9344</v>
      </c>
      <c r="I195" s="49">
        <v>8717</v>
      </c>
      <c r="J195" s="49">
        <v>4385</v>
      </c>
      <c r="K195" s="49">
        <v>4464</v>
      </c>
      <c r="L195" s="49">
        <v>2320</v>
      </c>
      <c r="M195" s="49">
        <v>9926</v>
      </c>
      <c r="N195" s="49">
        <v>4092</v>
      </c>
      <c r="O195" s="49">
        <v>3149</v>
      </c>
      <c r="P195" s="49">
        <v>2759</v>
      </c>
      <c r="Q195" s="49">
        <v>5779</v>
      </c>
      <c r="R195" s="49">
        <v>4690</v>
      </c>
      <c r="S195" s="49">
        <v>2744</v>
      </c>
      <c r="T195" s="49">
        <v>4488</v>
      </c>
      <c r="U195" s="49">
        <v>4990</v>
      </c>
      <c r="V195" s="49">
        <v>1655</v>
      </c>
      <c r="W195" s="49">
        <v>455</v>
      </c>
      <c r="X195" s="49">
        <v>3468</v>
      </c>
      <c r="Y195" s="49">
        <v>5310</v>
      </c>
      <c r="Z195" s="49">
        <v>8572</v>
      </c>
      <c r="AJ195" s="50" t="s">
        <v>0</v>
      </c>
    </row>
    <row r="196" spans="1:36" s="50" customFormat="1" ht="30" hidden="1" customHeight="1" outlineLevel="1" x14ac:dyDescent="0.25">
      <c r="A196" s="13" t="s">
        <v>137</v>
      </c>
      <c r="B196" s="27">
        <f>B194*0.45</f>
        <v>39544.200000000004</v>
      </c>
      <c r="C196" s="27">
        <f>C194*0.45</f>
        <v>52543.8</v>
      </c>
      <c r="D196" s="27">
        <f t="shared" ref="D196:Z196" si="65">D194*0.45</f>
        <v>0.59793117574764443</v>
      </c>
      <c r="E196" s="27">
        <f t="shared" si="65"/>
        <v>0</v>
      </c>
      <c r="F196" s="26">
        <f t="shared" si="65"/>
        <v>973.80000000000007</v>
      </c>
      <c r="G196" s="26">
        <f t="shared" si="65"/>
        <v>1156.05</v>
      </c>
      <c r="H196" s="26">
        <f t="shared" si="65"/>
        <v>6120</v>
      </c>
      <c r="I196" s="26">
        <f t="shared" si="65"/>
        <v>3644.1</v>
      </c>
      <c r="J196" s="26">
        <f t="shared" si="65"/>
        <v>2884.5</v>
      </c>
      <c r="K196" s="26">
        <f t="shared" si="65"/>
        <v>3582</v>
      </c>
      <c r="L196" s="26">
        <f t="shared" si="65"/>
        <v>1871.1000000000001</v>
      </c>
      <c r="M196" s="26">
        <f t="shared" si="65"/>
        <v>4471.2</v>
      </c>
      <c r="N196" s="26">
        <f t="shared" si="65"/>
        <v>1871.55</v>
      </c>
      <c r="O196" s="26">
        <f t="shared" si="65"/>
        <v>1440</v>
      </c>
      <c r="P196" s="26">
        <f t="shared" si="65"/>
        <v>1767.6000000000001</v>
      </c>
      <c r="Q196" s="26">
        <f t="shared" si="65"/>
        <v>2441.25</v>
      </c>
      <c r="R196" s="26">
        <f t="shared" si="65"/>
        <v>3267.9</v>
      </c>
      <c r="S196" s="26">
        <f t="shared" si="65"/>
        <v>1174.5</v>
      </c>
      <c r="T196" s="26">
        <f t="shared" si="65"/>
        <v>2097.9</v>
      </c>
      <c r="U196" s="26">
        <f t="shared" si="65"/>
        <v>2075.85</v>
      </c>
      <c r="V196" s="26">
        <f t="shared" si="65"/>
        <v>1012.5</v>
      </c>
      <c r="W196" s="26">
        <f t="shared" si="65"/>
        <v>414.90000000000003</v>
      </c>
      <c r="X196" s="26">
        <f t="shared" si="65"/>
        <v>2004.3</v>
      </c>
      <c r="Y196" s="26">
        <f t="shared" si="65"/>
        <v>4415.4000000000005</v>
      </c>
      <c r="Z196" s="26">
        <f t="shared" si="65"/>
        <v>3857.4</v>
      </c>
      <c r="AA196" s="64"/>
    </row>
    <row r="197" spans="1:36" s="50" customFormat="1" ht="30" customHeight="1" collapsed="1" x14ac:dyDescent="0.25">
      <c r="A197" s="13" t="s">
        <v>138</v>
      </c>
      <c r="B197" s="52">
        <v>0.84</v>
      </c>
      <c r="C197" s="52">
        <f>C194/C195</f>
        <v>1.2287196540003578</v>
      </c>
      <c r="D197" s="9"/>
      <c r="E197" s="9"/>
      <c r="F197" s="73">
        <f t="shared" ref="F197:Z197" si="66">F194/F195</f>
        <v>1.5715323166303559</v>
      </c>
      <c r="G197" s="73">
        <f t="shared" si="66"/>
        <v>1.0955223880597016</v>
      </c>
      <c r="H197" s="73">
        <f t="shared" si="66"/>
        <v>1.4554794520547945</v>
      </c>
      <c r="I197" s="73">
        <f t="shared" si="66"/>
        <v>0.92898933119192384</v>
      </c>
      <c r="J197" s="73">
        <f t="shared" si="66"/>
        <v>1.4618015963511972</v>
      </c>
      <c r="K197" s="73">
        <f t="shared" si="66"/>
        <v>1.7831541218637992</v>
      </c>
      <c r="L197" s="73">
        <f t="shared" si="66"/>
        <v>1.7922413793103449</v>
      </c>
      <c r="M197" s="73">
        <f t="shared" si="66"/>
        <v>1.0010074551682451</v>
      </c>
      <c r="N197" s="73">
        <f t="shared" si="66"/>
        <v>1.0163734115347018</v>
      </c>
      <c r="O197" s="73">
        <f t="shared" si="66"/>
        <v>1.0161956176563989</v>
      </c>
      <c r="P197" s="73">
        <f t="shared" si="66"/>
        <v>1.4237042406669083</v>
      </c>
      <c r="Q197" s="73">
        <f t="shared" si="66"/>
        <v>0.93874372728845823</v>
      </c>
      <c r="R197" s="73">
        <f t="shared" si="66"/>
        <v>1.5484008528784647</v>
      </c>
      <c r="S197" s="73">
        <f t="shared" si="66"/>
        <v>0.95116618075801751</v>
      </c>
      <c r="T197" s="73">
        <f t="shared" si="66"/>
        <v>1.0387700534759359</v>
      </c>
      <c r="U197" s="73">
        <f t="shared" si="66"/>
        <v>0.92444889779559114</v>
      </c>
      <c r="V197" s="73">
        <f t="shared" si="66"/>
        <v>1.3595166163141994</v>
      </c>
      <c r="W197" s="73">
        <f t="shared" si="66"/>
        <v>2.0263736263736263</v>
      </c>
      <c r="X197" s="73">
        <f t="shared" si="66"/>
        <v>1.2843137254901962</v>
      </c>
      <c r="Y197" s="73">
        <f t="shared" si="66"/>
        <v>1.8478342749529191</v>
      </c>
      <c r="Z197" s="73">
        <f t="shared" si="66"/>
        <v>1</v>
      </c>
    </row>
    <row r="198" spans="1:36" s="63" customFormat="1" ht="30" customHeight="1" outlineLevel="1" x14ac:dyDescent="0.25">
      <c r="A198" s="55" t="s">
        <v>139</v>
      </c>
      <c r="B198" s="23">
        <v>266663</v>
      </c>
      <c r="C198" s="27">
        <f>SUM(F198:Z198)</f>
        <v>301807</v>
      </c>
      <c r="D198" s="9">
        <f>C198/B198</f>
        <v>1.1317918121374169</v>
      </c>
      <c r="E198" s="9"/>
      <c r="F198" s="26">
        <v>320</v>
      </c>
      <c r="G198" s="26">
        <v>7000</v>
      </c>
      <c r="H198" s="26">
        <v>21800</v>
      </c>
      <c r="I198" s="26">
        <v>20176</v>
      </c>
      <c r="J198" s="26">
        <v>6487</v>
      </c>
      <c r="K198" s="26">
        <v>16950</v>
      </c>
      <c r="L198" s="26">
        <v>2090</v>
      </c>
      <c r="M198" s="26">
        <v>18902</v>
      </c>
      <c r="N198" s="26">
        <v>9259</v>
      </c>
      <c r="O198" s="26">
        <v>12200</v>
      </c>
      <c r="P198" s="26">
        <v>7249</v>
      </c>
      <c r="Q198" s="26">
        <v>26500</v>
      </c>
      <c r="R198" s="26">
        <v>4150</v>
      </c>
      <c r="S198" s="26">
        <v>7000</v>
      </c>
      <c r="T198" s="26">
        <v>8700</v>
      </c>
      <c r="U198" s="26">
        <v>44430</v>
      </c>
      <c r="V198" s="26">
        <v>2900</v>
      </c>
      <c r="W198" s="26">
        <v>1500</v>
      </c>
      <c r="X198" s="26">
        <v>18053</v>
      </c>
      <c r="Y198" s="26">
        <v>48041</v>
      </c>
      <c r="Z198" s="26">
        <v>18100</v>
      </c>
    </row>
    <row r="199" spans="1:36" s="50" customFormat="1" ht="28.2" hidden="1" customHeight="1" outlineLevel="1" x14ac:dyDescent="0.25">
      <c r="A199" s="13" t="s">
        <v>136</v>
      </c>
      <c r="B199" s="23">
        <v>241849</v>
      </c>
      <c r="C199" s="27">
        <f>SUM(F199:Z199)</f>
        <v>262076</v>
      </c>
      <c r="D199" s="9">
        <f>C199/B199</f>
        <v>1.0836348299972296</v>
      </c>
      <c r="E199" s="9"/>
      <c r="F199" s="49">
        <v>3305</v>
      </c>
      <c r="G199" s="49">
        <v>6281</v>
      </c>
      <c r="H199" s="49">
        <v>19271</v>
      </c>
      <c r="I199" s="49">
        <v>17279</v>
      </c>
      <c r="J199" s="49">
        <v>7517</v>
      </c>
      <c r="K199" s="49">
        <v>15303</v>
      </c>
      <c r="L199" s="49">
        <v>1087</v>
      </c>
      <c r="M199" s="49">
        <v>18850</v>
      </c>
      <c r="N199" s="49">
        <v>10522</v>
      </c>
      <c r="O199" s="49">
        <v>11021</v>
      </c>
      <c r="P199" s="49">
        <v>7589</v>
      </c>
      <c r="Q199" s="49">
        <v>20228</v>
      </c>
      <c r="R199" s="49">
        <v>4200</v>
      </c>
      <c r="S199" s="49">
        <v>5350</v>
      </c>
      <c r="T199" s="49">
        <v>9723</v>
      </c>
      <c r="U199" s="49">
        <v>34931</v>
      </c>
      <c r="V199" s="49">
        <v>2483</v>
      </c>
      <c r="W199" s="49">
        <v>1479</v>
      </c>
      <c r="X199" s="49">
        <v>12139</v>
      </c>
      <c r="Y199" s="49">
        <v>32623</v>
      </c>
      <c r="Z199" s="49">
        <v>20895</v>
      </c>
    </row>
    <row r="200" spans="1:36" s="50" customFormat="1" ht="27" hidden="1" customHeight="1" outlineLevel="1" x14ac:dyDescent="0.25">
      <c r="A200" s="13" t="s">
        <v>137</v>
      </c>
      <c r="B200" s="27">
        <f>B198*0.3</f>
        <v>79998.899999999994</v>
      </c>
      <c r="C200" s="27">
        <f>C198*0.3</f>
        <v>90542.099999999991</v>
      </c>
      <c r="D200" s="27">
        <f t="shared" ref="D200:Z200" si="67">D198*0.3</f>
        <v>0.33953754364122507</v>
      </c>
      <c r="E200" s="27">
        <f t="shared" si="67"/>
        <v>0</v>
      </c>
      <c r="F200" s="26">
        <f t="shared" si="67"/>
        <v>96</v>
      </c>
      <c r="G200" s="26">
        <f t="shared" si="67"/>
        <v>2100</v>
      </c>
      <c r="H200" s="26">
        <f t="shared" si="67"/>
        <v>6540</v>
      </c>
      <c r="I200" s="26">
        <f t="shared" si="67"/>
        <v>6052.8</v>
      </c>
      <c r="J200" s="26">
        <f t="shared" si="67"/>
        <v>1946.1</v>
      </c>
      <c r="K200" s="26">
        <f t="shared" si="67"/>
        <v>5085</v>
      </c>
      <c r="L200" s="26">
        <f t="shared" si="67"/>
        <v>627</v>
      </c>
      <c r="M200" s="26">
        <f t="shared" si="67"/>
        <v>5670.5999999999995</v>
      </c>
      <c r="N200" s="26">
        <f t="shared" si="67"/>
        <v>2777.7</v>
      </c>
      <c r="O200" s="26">
        <f t="shared" si="67"/>
        <v>3660</v>
      </c>
      <c r="P200" s="26">
        <f t="shared" si="67"/>
        <v>2174.6999999999998</v>
      </c>
      <c r="Q200" s="26">
        <f t="shared" si="67"/>
        <v>7950</v>
      </c>
      <c r="R200" s="26">
        <f t="shared" si="67"/>
        <v>1245</v>
      </c>
      <c r="S200" s="26">
        <f t="shared" si="67"/>
        <v>2100</v>
      </c>
      <c r="T200" s="26">
        <f t="shared" si="67"/>
        <v>2610</v>
      </c>
      <c r="U200" s="26">
        <f t="shared" si="67"/>
        <v>13329</v>
      </c>
      <c r="V200" s="26">
        <f t="shared" si="67"/>
        <v>870</v>
      </c>
      <c r="W200" s="26">
        <f t="shared" si="67"/>
        <v>450</v>
      </c>
      <c r="X200" s="26">
        <f t="shared" si="67"/>
        <v>5415.9</v>
      </c>
      <c r="Y200" s="26">
        <f t="shared" si="67"/>
        <v>14412.3</v>
      </c>
      <c r="Z200" s="26">
        <f t="shared" si="67"/>
        <v>5430</v>
      </c>
    </row>
    <row r="201" spans="1:36" s="63" customFormat="1" ht="30" customHeight="1" collapsed="1" x14ac:dyDescent="0.25">
      <c r="A201" s="13" t="s">
        <v>138</v>
      </c>
      <c r="B201" s="9">
        <v>0.999</v>
      </c>
      <c r="C201" s="9">
        <f>C198/C199</f>
        <v>1.1516010622872754</v>
      </c>
      <c r="D201" s="9"/>
      <c r="E201" s="9"/>
      <c r="F201" s="30">
        <f t="shared" ref="F201:Z201" si="68">F198/F199</f>
        <v>9.682299546142209E-2</v>
      </c>
      <c r="G201" s="30">
        <f t="shared" si="68"/>
        <v>1.1144722177997135</v>
      </c>
      <c r="H201" s="30">
        <f t="shared" si="68"/>
        <v>1.1312334596025115</v>
      </c>
      <c r="I201" s="30">
        <f t="shared" si="68"/>
        <v>1.1676601655188379</v>
      </c>
      <c r="J201" s="30">
        <f t="shared" si="68"/>
        <v>0.86297725156312355</v>
      </c>
      <c r="K201" s="30">
        <f t="shared" si="68"/>
        <v>1.1076259556949617</v>
      </c>
      <c r="L201" s="30">
        <f t="shared" si="68"/>
        <v>1.9227230910763569</v>
      </c>
      <c r="M201" s="30">
        <f t="shared" si="68"/>
        <v>1.0027586206896553</v>
      </c>
      <c r="N201" s="30">
        <f t="shared" si="68"/>
        <v>0.87996578597224862</v>
      </c>
      <c r="O201" s="30">
        <f t="shared" si="68"/>
        <v>1.1069775882406314</v>
      </c>
      <c r="P201" s="30">
        <f t="shared" si="68"/>
        <v>0.95519831334826721</v>
      </c>
      <c r="Q201" s="30">
        <f t="shared" si="68"/>
        <v>1.3100652560806803</v>
      </c>
      <c r="R201" s="30">
        <f t="shared" si="68"/>
        <v>0.98809523809523814</v>
      </c>
      <c r="S201" s="30">
        <f t="shared" si="68"/>
        <v>1.308411214953271</v>
      </c>
      <c r="T201" s="30">
        <f t="shared" si="68"/>
        <v>0.89478556001234189</v>
      </c>
      <c r="U201" s="30">
        <f t="shared" si="68"/>
        <v>1.2719361026022731</v>
      </c>
      <c r="V201" s="30">
        <f t="shared" si="68"/>
        <v>1.1679420056383407</v>
      </c>
      <c r="W201" s="30">
        <f t="shared" si="68"/>
        <v>1.0141987829614605</v>
      </c>
      <c r="X201" s="30">
        <f t="shared" si="68"/>
        <v>1.4871900486036742</v>
      </c>
      <c r="Y201" s="30">
        <f t="shared" si="68"/>
        <v>1.4726113478220888</v>
      </c>
      <c r="Z201" s="30">
        <f t="shared" si="68"/>
        <v>0.86623594161282602</v>
      </c>
    </row>
    <row r="202" spans="1:36" s="63" customFormat="1" ht="30" customHeight="1" outlineLevel="1" x14ac:dyDescent="0.25">
      <c r="A202" s="55" t="s">
        <v>140</v>
      </c>
      <c r="B202" s="23">
        <v>40401</v>
      </c>
      <c r="C202" s="27">
        <f>SUM(F202:Z202)</f>
        <v>34402</v>
      </c>
      <c r="D202" s="9">
        <f>C202/B202</f>
        <v>0.85151357639662384</v>
      </c>
      <c r="E202" s="9"/>
      <c r="F202" s="26"/>
      <c r="G202" s="26">
        <v>1500</v>
      </c>
      <c r="H202" s="26"/>
      <c r="I202" s="26">
        <v>2000</v>
      </c>
      <c r="J202" s="26">
        <v>11138</v>
      </c>
      <c r="K202" s="26">
        <v>250</v>
      </c>
      <c r="L202" s="26">
        <v>2150</v>
      </c>
      <c r="M202" s="26">
        <v>3125</v>
      </c>
      <c r="N202" s="26"/>
      <c r="O202" s="26">
        <v>4000</v>
      </c>
      <c r="P202" s="26">
        <v>4332</v>
      </c>
      <c r="Q202" s="26">
        <v>3250</v>
      </c>
      <c r="R202" s="26">
        <v>260</v>
      </c>
      <c r="S202" s="26"/>
      <c r="T202" s="26">
        <v>1300</v>
      </c>
      <c r="U202" s="26"/>
      <c r="V202" s="26"/>
      <c r="W202" s="26"/>
      <c r="X202" s="26">
        <v>1097</v>
      </c>
      <c r="Y202" s="26"/>
      <c r="Z202" s="26"/>
    </row>
    <row r="203" spans="1:36" s="50" customFormat="1" ht="30" hidden="1" customHeight="1" outlineLevel="1" x14ac:dyDescent="0.25">
      <c r="A203" s="13" t="s">
        <v>136</v>
      </c>
      <c r="B203" s="23">
        <v>248211</v>
      </c>
      <c r="C203" s="27">
        <f>SUM(G203:Z203)</f>
        <v>326892</v>
      </c>
      <c r="D203" s="9">
        <f>C203/B203</f>
        <v>1.3169923975972055</v>
      </c>
      <c r="E203" s="9"/>
      <c r="G203" s="49">
        <v>12980</v>
      </c>
      <c r="H203" s="49">
        <v>26279</v>
      </c>
      <c r="I203" s="49">
        <v>62265</v>
      </c>
      <c r="J203" s="49">
        <v>17227</v>
      </c>
      <c r="K203" s="49">
        <v>4782</v>
      </c>
      <c r="L203" s="49">
        <v>1812</v>
      </c>
      <c r="M203" s="49">
        <v>17000</v>
      </c>
      <c r="N203" s="49">
        <v>11691</v>
      </c>
      <c r="O203" s="49">
        <v>11808</v>
      </c>
      <c r="P203" s="49">
        <v>13797</v>
      </c>
      <c r="Q203" s="49">
        <v>19265</v>
      </c>
      <c r="R203" s="49">
        <v>6395</v>
      </c>
      <c r="S203" s="49">
        <v>2058</v>
      </c>
      <c r="T203" s="49">
        <v>7479</v>
      </c>
      <c r="U203" s="49">
        <v>49901</v>
      </c>
      <c r="V203" s="49">
        <v>5173</v>
      </c>
      <c r="W203" s="49">
        <v>1897</v>
      </c>
      <c r="X203" s="49">
        <v>13006</v>
      </c>
      <c r="Y203" s="49">
        <v>23325</v>
      </c>
      <c r="Z203" s="49">
        <v>18752</v>
      </c>
    </row>
    <row r="204" spans="1:36" s="50" customFormat="1" ht="30" hidden="1" customHeight="1" outlineLevel="1" x14ac:dyDescent="0.25">
      <c r="A204" s="13" t="s">
        <v>141</v>
      </c>
      <c r="B204" s="27">
        <f>B202*0.19</f>
        <v>7676.1900000000005</v>
      </c>
      <c r="C204" s="27">
        <f>C202*0.19</f>
        <v>6536.38</v>
      </c>
      <c r="D204" s="27">
        <f t="shared" ref="D204:E204" si="69">D202*0.19</f>
        <v>0.16178757951535852</v>
      </c>
      <c r="E204" s="27">
        <f t="shared" si="69"/>
        <v>0</v>
      </c>
      <c r="F204" s="26"/>
      <c r="G204" s="26"/>
      <c r="H204" s="26"/>
      <c r="I204" s="26">
        <f>I202*0.19</f>
        <v>380</v>
      </c>
      <c r="J204" s="26">
        <f>J202*0.19</f>
        <v>2116.2199999999998</v>
      </c>
      <c r="K204" s="26"/>
      <c r="L204" s="26">
        <f t="shared" ref="L204:Q204" si="70">L202*0.19</f>
        <v>408.5</v>
      </c>
      <c r="M204" s="26">
        <f t="shared" si="70"/>
        <v>593.75</v>
      </c>
      <c r="N204" s="26"/>
      <c r="O204" s="26">
        <f t="shared" si="70"/>
        <v>760</v>
      </c>
      <c r="P204" s="26">
        <f t="shared" si="70"/>
        <v>823.08</v>
      </c>
      <c r="Q204" s="26">
        <f t="shared" si="70"/>
        <v>617.5</v>
      </c>
      <c r="R204" s="26"/>
      <c r="S204" s="26"/>
      <c r="T204" s="26"/>
      <c r="U204" s="26"/>
      <c r="V204" s="26"/>
      <c r="W204" s="26"/>
      <c r="X204" s="26">
        <f t="shared" ref="X204" si="71">X202*0.19</f>
        <v>208.43</v>
      </c>
      <c r="Y204" s="26"/>
      <c r="Z204" s="26"/>
    </row>
    <row r="205" spans="1:36" s="63" customFormat="1" ht="30" customHeight="1" collapsed="1" x14ac:dyDescent="0.25">
      <c r="A205" s="13" t="s">
        <v>142</v>
      </c>
      <c r="B205" s="9">
        <v>0.156</v>
      </c>
      <c r="C205" s="9">
        <f>C202/C203</f>
        <v>0.10523965101623778</v>
      </c>
      <c r="D205" s="9"/>
      <c r="E205" s="9"/>
      <c r="F205" s="30"/>
      <c r="G205" s="30">
        <f t="shared" ref="G205:J205" si="72">G202/H203</f>
        <v>5.7079797556984661E-2</v>
      </c>
      <c r="H205" s="30"/>
      <c r="I205" s="30">
        <f t="shared" si="72"/>
        <v>0.11609682475184303</v>
      </c>
      <c r="J205" s="30">
        <f t="shared" si="72"/>
        <v>2.3291509828523629</v>
      </c>
      <c r="K205" s="30"/>
      <c r="L205" s="30">
        <f>L202/L203</f>
        <v>1.1865342163355408</v>
      </c>
      <c r="M205" s="30">
        <f>M202/M203</f>
        <v>0.18382352941176472</v>
      </c>
      <c r="N205" s="30"/>
      <c r="O205" s="30">
        <f t="shared" ref="O205:X205" si="73">O202/O203</f>
        <v>0.33875338753387535</v>
      </c>
      <c r="P205" s="30">
        <f t="shared" si="73"/>
        <v>0.31398130028267013</v>
      </c>
      <c r="Q205" s="30">
        <f t="shared" si="73"/>
        <v>0.16869971450817545</v>
      </c>
      <c r="R205" s="30"/>
      <c r="S205" s="30"/>
      <c r="T205" s="30"/>
      <c r="U205" s="30"/>
      <c r="V205" s="30"/>
      <c r="W205" s="30"/>
      <c r="X205" s="30">
        <f t="shared" si="73"/>
        <v>8.4345686606181761E-2</v>
      </c>
      <c r="Y205" s="30"/>
      <c r="Z205" s="30"/>
    </row>
    <row r="206" spans="1:36" s="50" customFormat="1" ht="30" customHeight="1" x14ac:dyDescent="0.25">
      <c r="A206" s="55" t="s">
        <v>143</v>
      </c>
      <c r="B206" s="27">
        <v>432</v>
      </c>
      <c r="C206" s="27">
        <f>SUM(F206:Z206)</f>
        <v>226</v>
      </c>
      <c r="D206" s="9">
        <f>C206/B206</f>
        <v>0.52314814814814814</v>
      </c>
      <c r="E206" s="9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 t="s">
        <v>1</v>
      </c>
      <c r="Q206" s="37">
        <v>96</v>
      </c>
      <c r="R206" s="37"/>
      <c r="S206" s="37">
        <v>130</v>
      </c>
      <c r="T206" s="37"/>
      <c r="U206" s="37"/>
      <c r="V206" s="37"/>
      <c r="W206" s="37"/>
      <c r="X206" s="37"/>
      <c r="Y206" s="37"/>
      <c r="Z206" s="37"/>
    </row>
    <row r="207" spans="1:36" s="50" customFormat="1" ht="30" hidden="1" customHeight="1" x14ac:dyDescent="0.25">
      <c r="A207" s="13" t="s">
        <v>141</v>
      </c>
      <c r="B207" s="27">
        <v>159</v>
      </c>
      <c r="C207" s="27">
        <f>C206*0.7</f>
        <v>158.19999999999999</v>
      </c>
      <c r="D207" s="9">
        <f>C207/B207</f>
        <v>0.99496855345911939</v>
      </c>
      <c r="E207" s="9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36" s="50" customFormat="1" ht="30" hidden="1" customHeight="1" x14ac:dyDescent="0.25">
      <c r="A208" s="32" t="s">
        <v>144</v>
      </c>
      <c r="B208" s="27"/>
      <c r="C208" s="27">
        <f>SUM(F208:Z208)</f>
        <v>0</v>
      </c>
      <c r="D208" s="9" t="e">
        <f>C208/B208</f>
        <v>#DIV/0!</v>
      </c>
      <c r="E208" s="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s="50" customFormat="1" ht="30" hidden="1" customHeight="1" x14ac:dyDescent="0.25">
      <c r="A209" s="13" t="s">
        <v>141</v>
      </c>
      <c r="B209" s="27">
        <f>B208*0.2</f>
        <v>0</v>
      </c>
      <c r="C209" s="27">
        <f>C208*0.2</f>
        <v>0</v>
      </c>
      <c r="D209" s="9" t="e">
        <f>C209/B209</f>
        <v>#DIV/0!</v>
      </c>
      <c r="E209" s="9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s="50" customFormat="1" ht="30" hidden="1" customHeight="1" x14ac:dyDescent="0.25">
      <c r="A210" s="32" t="s">
        <v>165</v>
      </c>
      <c r="B210" s="27"/>
      <c r="C210" s="27">
        <f>SUM(F210:Z210)</f>
        <v>0</v>
      </c>
      <c r="D210" s="9"/>
      <c r="E210" s="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s="50" customFormat="1" ht="30" customHeight="1" x14ac:dyDescent="0.25">
      <c r="A211" s="32" t="s">
        <v>145</v>
      </c>
      <c r="B211" s="27">
        <v>113118</v>
      </c>
      <c r="C211" s="27">
        <f>C209+C207+C204+C200+C196</f>
        <v>149780.47999999998</v>
      </c>
      <c r="D211" s="9">
        <f>C211/B211</f>
        <v>1.3241082763132304</v>
      </c>
      <c r="E211" s="9"/>
      <c r="F211" s="26">
        <f>F209+F207+F204+F200+F196</f>
        <v>1069.8000000000002</v>
      </c>
      <c r="G211" s="26">
        <f t="shared" ref="G211:Z211" si="74">G209+G207+G204+G200+G196</f>
        <v>3256.05</v>
      </c>
      <c r="H211" s="26">
        <f t="shared" si="74"/>
        <v>12660</v>
      </c>
      <c r="I211" s="26">
        <f t="shared" si="74"/>
        <v>10076.9</v>
      </c>
      <c r="J211" s="26">
        <f t="shared" si="74"/>
        <v>6946.82</v>
      </c>
      <c r="K211" s="26">
        <f t="shared" si="74"/>
        <v>8667</v>
      </c>
      <c r="L211" s="26">
        <f t="shared" si="74"/>
        <v>2906.6000000000004</v>
      </c>
      <c r="M211" s="26">
        <f t="shared" si="74"/>
        <v>10735.55</v>
      </c>
      <c r="N211" s="26">
        <f t="shared" si="74"/>
        <v>4649.25</v>
      </c>
      <c r="O211" s="26">
        <f t="shared" si="74"/>
        <v>5860</v>
      </c>
      <c r="P211" s="26">
        <f t="shared" si="74"/>
        <v>4765.38</v>
      </c>
      <c r="Q211" s="26">
        <f t="shared" si="74"/>
        <v>11008.75</v>
      </c>
      <c r="R211" s="26">
        <f t="shared" si="74"/>
        <v>4512.8999999999996</v>
      </c>
      <c r="S211" s="26">
        <f t="shared" si="74"/>
        <v>3274.5</v>
      </c>
      <c r="T211" s="26">
        <f t="shared" si="74"/>
        <v>4707.8999999999996</v>
      </c>
      <c r="U211" s="26">
        <f t="shared" si="74"/>
        <v>15404.85</v>
      </c>
      <c r="V211" s="26">
        <f t="shared" si="74"/>
        <v>1882.5</v>
      </c>
      <c r="W211" s="26">
        <f t="shared" si="74"/>
        <v>864.90000000000009</v>
      </c>
      <c r="X211" s="26">
        <f t="shared" si="74"/>
        <v>7628.63</v>
      </c>
      <c r="Y211" s="26">
        <f t="shared" si="74"/>
        <v>18827.7</v>
      </c>
      <c r="Z211" s="26">
        <f t="shared" si="74"/>
        <v>9287.4</v>
      </c>
    </row>
    <row r="212" spans="1:26" s="50" customFormat="1" ht="20.399999999999999" hidden="1" customHeight="1" x14ac:dyDescent="0.25">
      <c r="A212" s="13" t="s">
        <v>171</v>
      </c>
      <c r="B212" s="26">
        <v>62181</v>
      </c>
      <c r="C212" s="26">
        <f>SUM(F212:Z212)</f>
        <v>68302</v>
      </c>
      <c r="D212" s="9">
        <f>C212/B212</f>
        <v>1.0984384297454206</v>
      </c>
      <c r="E212" s="9"/>
      <c r="F212" s="26">
        <v>620</v>
      </c>
      <c r="G212" s="26">
        <v>1884</v>
      </c>
      <c r="H212" s="26">
        <v>5256</v>
      </c>
      <c r="I212" s="26">
        <v>7005</v>
      </c>
      <c r="J212" s="26">
        <v>2819</v>
      </c>
      <c r="K212" s="26">
        <v>2869</v>
      </c>
      <c r="L212" s="26">
        <v>652</v>
      </c>
      <c r="M212" s="26">
        <v>6381</v>
      </c>
      <c r="N212" s="26">
        <v>2630</v>
      </c>
      <c r="O212" s="26">
        <v>2362</v>
      </c>
      <c r="P212" s="26">
        <v>2070</v>
      </c>
      <c r="Q212" s="26">
        <v>4335</v>
      </c>
      <c r="R212" s="26">
        <v>1919</v>
      </c>
      <c r="S212" s="26">
        <v>1235</v>
      </c>
      <c r="T212" s="26">
        <v>2244</v>
      </c>
      <c r="U212" s="26">
        <v>7485</v>
      </c>
      <c r="V212" s="26">
        <v>931</v>
      </c>
      <c r="W212" s="26">
        <v>341</v>
      </c>
      <c r="X212" s="26">
        <v>2601</v>
      </c>
      <c r="Y212" s="26">
        <v>7841</v>
      </c>
      <c r="Z212" s="26">
        <v>4822</v>
      </c>
    </row>
    <row r="213" spans="1:26" s="50" customFormat="1" ht="18" customHeight="1" x14ac:dyDescent="0.25">
      <c r="A213" s="55" t="s">
        <v>164</v>
      </c>
      <c r="B213" s="53">
        <v>20.5</v>
      </c>
      <c r="C213" s="53">
        <f>C211/C212*10</f>
        <v>21.929149951685162</v>
      </c>
      <c r="D213" s="9">
        <f>C213/B213</f>
        <v>1.0697146317895201</v>
      </c>
      <c r="E213" s="9"/>
      <c r="F213" s="54">
        <f>F211/F212*10</f>
        <v>17.254838709677422</v>
      </c>
      <c r="G213" s="54">
        <f t="shared" ref="G213:Z213" si="75">G211/G212*10</f>
        <v>17.282643312101911</v>
      </c>
      <c r="H213" s="54">
        <f t="shared" si="75"/>
        <v>24.086757990867579</v>
      </c>
      <c r="I213" s="54">
        <f t="shared" si="75"/>
        <v>14.385296216987866</v>
      </c>
      <c r="J213" s="54">
        <f t="shared" si="75"/>
        <v>24.642852075203972</v>
      </c>
      <c r="K213" s="54">
        <f t="shared" si="75"/>
        <v>30.209132101777627</v>
      </c>
      <c r="L213" s="54">
        <f t="shared" si="75"/>
        <v>44.579754601227002</v>
      </c>
      <c r="M213" s="54">
        <f t="shared" si="75"/>
        <v>16.8242438489265</v>
      </c>
      <c r="N213" s="54">
        <f t="shared" si="75"/>
        <v>17.677756653992397</v>
      </c>
      <c r="O213" s="54">
        <f t="shared" si="75"/>
        <v>24.809483488569008</v>
      </c>
      <c r="P213" s="54">
        <f t="shared" si="75"/>
        <v>23.021159420289855</v>
      </c>
      <c r="Q213" s="54">
        <f t="shared" si="75"/>
        <v>25.395040369088811</v>
      </c>
      <c r="R213" s="54">
        <f t="shared" si="75"/>
        <v>23.516935904116725</v>
      </c>
      <c r="S213" s="54">
        <f t="shared" si="75"/>
        <v>26.51417004048583</v>
      </c>
      <c r="T213" s="54">
        <f t="shared" si="75"/>
        <v>20.979946524064168</v>
      </c>
      <c r="U213" s="54">
        <f t="shared" si="75"/>
        <v>20.580961923847696</v>
      </c>
      <c r="V213" s="54">
        <f t="shared" si="75"/>
        <v>20.220193340494092</v>
      </c>
      <c r="W213" s="54">
        <f t="shared" si="75"/>
        <v>25.363636363636367</v>
      </c>
      <c r="X213" s="54">
        <f t="shared" si="75"/>
        <v>29.32960399846213</v>
      </c>
      <c r="Y213" s="54">
        <f t="shared" si="75"/>
        <v>24.011860732049485</v>
      </c>
      <c r="Z213" s="54">
        <f t="shared" si="75"/>
        <v>19.260472832849441</v>
      </c>
    </row>
    <row r="214" spans="1:26" ht="18" hidden="1" customHeight="1" x14ac:dyDescent="0.3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</row>
    <row r="215" spans="1:26" ht="27" hidden="1" customHeight="1" x14ac:dyDescent="0.3">
      <c r="A215" s="13" t="s">
        <v>184</v>
      </c>
      <c r="B215" s="81"/>
      <c r="C215" s="81">
        <f>SUM(F215:Z215)</f>
        <v>273</v>
      </c>
      <c r="D215" s="81"/>
      <c r="E215" s="81"/>
      <c r="F215" s="81">
        <v>11</v>
      </c>
      <c r="G215" s="81">
        <v>12</v>
      </c>
      <c r="H215" s="81">
        <v>15</v>
      </c>
      <c r="I215" s="81">
        <v>20</v>
      </c>
      <c r="J215" s="81">
        <v>12</v>
      </c>
      <c r="K215" s="81">
        <v>36</v>
      </c>
      <c r="L215" s="81">
        <v>18</v>
      </c>
      <c r="M215" s="81">
        <v>20</v>
      </c>
      <c r="N215" s="81">
        <v>5</v>
      </c>
      <c r="O215" s="81">
        <v>4</v>
      </c>
      <c r="P215" s="81">
        <v>5</v>
      </c>
      <c r="Q215" s="81">
        <v>16</v>
      </c>
      <c r="R215" s="81">
        <v>16</v>
      </c>
      <c r="S215" s="81">
        <v>13</v>
      </c>
      <c r="T215" s="81">
        <v>18</v>
      </c>
      <c r="U215" s="81">
        <v>10</v>
      </c>
      <c r="V215" s="81">
        <v>3</v>
      </c>
      <c r="W215" s="81">
        <v>4</v>
      </c>
      <c r="X215" s="81">
        <v>3</v>
      </c>
      <c r="Y215" s="81">
        <v>23</v>
      </c>
      <c r="Z215" s="81">
        <v>9</v>
      </c>
    </row>
    <row r="216" spans="1:26" ht="18" hidden="1" customHeight="1" x14ac:dyDescent="0.3">
      <c r="A216" s="13" t="s">
        <v>188</v>
      </c>
      <c r="B216" s="81">
        <v>108</v>
      </c>
      <c r="C216" s="81">
        <f>SUM(F216:Z216)</f>
        <v>450</v>
      </c>
      <c r="D216" s="81"/>
      <c r="E216" s="81"/>
      <c r="F216" s="81">
        <v>20</v>
      </c>
      <c r="G216" s="81">
        <v>5</v>
      </c>
      <c r="H216" s="81">
        <v>59</v>
      </c>
      <c r="I216" s="81">
        <v>16</v>
      </c>
      <c r="J216" s="81">
        <v>21</v>
      </c>
      <c r="K216" s="81">
        <v>28</v>
      </c>
      <c r="L216" s="81">
        <v>9</v>
      </c>
      <c r="M216" s="81">
        <v>20</v>
      </c>
      <c r="N216" s="81">
        <v>22</v>
      </c>
      <c r="O216" s="81">
        <v>5</v>
      </c>
      <c r="P216" s="81">
        <v>5</v>
      </c>
      <c r="Q216" s="81">
        <v>28</v>
      </c>
      <c r="R216" s="81">
        <v>25</v>
      </c>
      <c r="S216" s="81">
        <v>57</v>
      </c>
      <c r="T216" s="81">
        <v>7</v>
      </c>
      <c r="U216" s="81">
        <v>17</v>
      </c>
      <c r="V216" s="81">
        <v>25</v>
      </c>
      <c r="W216" s="81">
        <v>11</v>
      </c>
      <c r="X216" s="81">
        <v>5</v>
      </c>
      <c r="Y216" s="81">
        <v>50</v>
      </c>
      <c r="Z216" s="81">
        <v>15</v>
      </c>
    </row>
    <row r="217" spans="1:26" ht="24.6" hidden="1" customHeight="1" x14ac:dyDescent="0.4">
      <c r="A217" s="82" t="s">
        <v>146</v>
      </c>
      <c r="B217" s="66"/>
      <c r="C217" s="66">
        <f>SUM(F217:Z217)</f>
        <v>0</v>
      </c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spans="1:26" s="68" customFormat="1" ht="21.6" hidden="1" customHeight="1" x14ac:dyDescent="0.4">
      <c r="A218" s="67" t="s">
        <v>147</v>
      </c>
      <c r="B218" s="67"/>
      <c r="C218" s="67">
        <f>SUM(F218:Z218)</f>
        <v>0</v>
      </c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s="68" customFormat="1" ht="21.6" hidden="1" customHeight="1" x14ac:dyDescent="0.4">
      <c r="A219" s="67" t="s">
        <v>148</v>
      </c>
      <c r="B219" s="67"/>
      <c r="C219" s="67">
        <f>SUM(F219:Z219)</f>
        <v>0</v>
      </c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s="68" customFormat="1" ht="21.6" hidden="1" customHeight="1" x14ac:dyDescent="0.4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s="68" customFormat="1" ht="21.6" hidden="1" customHeight="1" x14ac:dyDescent="0.4">
      <c r="A221" s="69" t="s">
        <v>149</v>
      </c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spans="1:26" ht="16.95" hidden="1" customHeight="1" x14ac:dyDescent="0.3">
      <c r="A222" s="83"/>
      <c r="B222" s="84"/>
      <c r="C222" s="84"/>
      <c r="D222" s="84"/>
      <c r="E222" s="8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41.4" hidden="1" customHeight="1" x14ac:dyDescent="0.4">
      <c r="A223" s="146"/>
      <c r="B223" s="146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</row>
    <row r="224" spans="1:26" ht="20.399999999999999" hidden="1" customHeight="1" x14ac:dyDescent="0.3">
      <c r="A224" s="144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6.95" hidden="1" customHeight="1" x14ac:dyDescent="0.3">
      <c r="A225" s="85"/>
      <c r="B225" s="6"/>
      <c r="C225" s="6"/>
      <c r="D225" s="6"/>
      <c r="E225" s="6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9" hidden="1" customHeight="1" x14ac:dyDescent="0.3">
      <c r="A226" s="70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spans="1:26" s="12" customFormat="1" ht="49.2" customHeight="1" x14ac:dyDescent="0.25">
      <c r="A227" s="32" t="s">
        <v>150</v>
      </c>
      <c r="B227" s="27"/>
      <c r="C227" s="27">
        <f>SUM(F227:Z227)</f>
        <v>90719</v>
      </c>
      <c r="D227" s="27"/>
      <c r="E227" s="23"/>
      <c r="F227" s="39">
        <v>3907</v>
      </c>
      <c r="G227" s="39">
        <v>2147</v>
      </c>
      <c r="H227" s="39">
        <v>7099</v>
      </c>
      <c r="I227" s="39">
        <v>3759</v>
      </c>
      <c r="J227" s="39">
        <v>2926</v>
      </c>
      <c r="K227" s="39">
        <v>7212</v>
      </c>
      <c r="L227" s="39">
        <v>3884</v>
      </c>
      <c r="M227" s="39">
        <v>5598</v>
      </c>
      <c r="N227" s="39">
        <v>4002</v>
      </c>
      <c r="O227" s="39">
        <v>1149</v>
      </c>
      <c r="P227" s="39">
        <v>2109</v>
      </c>
      <c r="Q227" s="39">
        <v>4122</v>
      </c>
      <c r="R227" s="39">
        <v>4764</v>
      </c>
      <c r="S227" s="39">
        <v>3701</v>
      </c>
      <c r="T227" s="39">
        <v>5558</v>
      </c>
      <c r="U227" s="39">
        <v>3265</v>
      </c>
      <c r="V227" s="39">
        <v>3670</v>
      </c>
      <c r="W227" s="39">
        <v>1592</v>
      </c>
      <c r="X227" s="39">
        <v>4258</v>
      </c>
      <c r="Y227" s="39">
        <v>12267</v>
      </c>
      <c r="Z227" s="39">
        <v>3730</v>
      </c>
    </row>
    <row r="228" spans="1:26" ht="21" hidden="1" customHeight="1" x14ac:dyDescent="0.3">
      <c r="A228" s="65" t="s">
        <v>152</v>
      </c>
      <c r="B228" s="72"/>
      <c r="C228" s="27">
        <f>SUM(F228:Z228)</f>
        <v>380</v>
      </c>
      <c r="D228" s="27"/>
      <c r="E228" s="27"/>
      <c r="F228" s="65">
        <v>16</v>
      </c>
      <c r="G228" s="65">
        <v>21</v>
      </c>
      <c r="H228" s="65">
        <v>32</v>
      </c>
      <c r="I228" s="65">
        <v>25</v>
      </c>
      <c r="J228" s="65">
        <v>16</v>
      </c>
      <c r="K228" s="65">
        <v>31</v>
      </c>
      <c r="L228" s="65">
        <v>14</v>
      </c>
      <c r="M228" s="65">
        <v>29</v>
      </c>
      <c r="N228" s="65">
        <v>18</v>
      </c>
      <c r="O228" s="65">
        <v>8</v>
      </c>
      <c r="P228" s="65">
        <v>7</v>
      </c>
      <c r="Q228" s="65">
        <v>15</v>
      </c>
      <c r="R228" s="65">
        <v>25</v>
      </c>
      <c r="S228" s="65">
        <v>31</v>
      </c>
      <c r="T228" s="65">
        <v>10</v>
      </c>
      <c r="U228" s="65">
        <v>8</v>
      </c>
      <c r="V228" s="65">
        <v>8</v>
      </c>
      <c r="W228" s="65">
        <v>6</v>
      </c>
      <c r="X228" s="65">
        <v>12</v>
      </c>
      <c r="Y228" s="65">
        <v>35</v>
      </c>
      <c r="Z228" s="65">
        <v>13</v>
      </c>
    </row>
    <row r="229" spans="1:26" ht="0.6" hidden="1" customHeight="1" x14ac:dyDescent="0.3">
      <c r="A229" s="65" t="s">
        <v>153</v>
      </c>
      <c r="B229" s="72"/>
      <c r="C229" s="27">
        <f>SUM(F229:Z229)</f>
        <v>208</v>
      </c>
      <c r="D229" s="27"/>
      <c r="E229" s="27"/>
      <c r="F229" s="65">
        <v>10</v>
      </c>
      <c r="G229" s="65">
        <v>2</v>
      </c>
      <c r="H229" s="65">
        <v>42</v>
      </c>
      <c r="I229" s="65">
        <v>11</v>
      </c>
      <c r="J229" s="65">
        <v>9</v>
      </c>
      <c r="K229" s="65">
        <v>30</v>
      </c>
      <c r="L229" s="65">
        <v>9</v>
      </c>
      <c r="M229" s="65">
        <v>15</v>
      </c>
      <c r="N229" s="65">
        <v>1</v>
      </c>
      <c r="O229" s="65">
        <v>2</v>
      </c>
      <c r="P229" s="65">
        <v>5</v>
      </c>
      <c r="Q229" s="65">
        <v>1</v>
      </c>
      <c r="R229" s="65">
        <v>4</v>
      </c>
      <c r="S229" s="65">
        <v>8</v>
      </c>
      <c r="T229" s="65">
        <v>14</v>
      </c>
      <c r="U229" s="65">
        <v>2</v>
      </c>
      <c r="V229" s="65">
        <v>1</v>
      </c>
      <c r="W229" s="65">
        <v>2</v>
      </c>
      <c r="X229" s="65">
        <v>16</v>
      </c>
      <c r="Y229" s="65">
        <v>16</v>
      </c>
      <c r="Z229" s="65">
        <v>8</v>
      </c>
    </row>
    <row r="230" spans="1:26" ht="2.4" hidden="1" customHeight="1" x14ac:dyDescent="0.3">
      <c r="A230" s="65" t="s">
        <v>153</v>
      </c>
      <c r="B230" s="72"/>
      <c r="C230" s="27">
        <f>SUM(F230:Z230)</f>
        <v>194</v>
      </c>
      <c r="D230" s="27"/>
      <c r="E230" s="27"/>
      <c r="F230" s="65">
        <v>10</v>
      </c>
      <c r="G230" s="65">
        <v>2</v>
      </c>
      <c r="H230" s="65">
        <v>42</v>
      </c>
      <c r="I230" s="65">
        <v>11</v>
      </c>
      <c r="J230" s="65">
        <v>2</v>
      </c>
      <c r="K230" s="65">
        <v>30</v>
      </c>
      <c r="L230" s="65">
        <v>9</v>
      </c>
      <c r="M230" s="65">
        <v>15</v>
      </c>
      <c r="N230" s="65">
        <v>1</v>
      </c>
      <c r="O230" s="65">
        <v>2</v>
      </c>
      <c r="P230" s="65">
        <v>5</v>
      </c>
      <c r="Q230" s="65">
        <v>1</v>
      </c>
      <c r="R230" s="65">
        <v>4</v>
      </c>
      <c r="S230" s="65">
        <v>1</v>
      </c>
      <c r="T230" s="65">
        <v>14</v>
      </c>
      <c r="U230" s="65">
        <v>2</v>
      </c>
      <c r="V230" s="65">
        <v>1</v>
      </c>
      <c r="W230" s="65">
        <v>2</v>
      </c>
      <c r="X230" s="65">
        <v>16</v>
      </c>
      <c r="Y230" s="65">
        <v>16</v>
      </c>
      <c r="Z230" s="65">
        <v>8</v>
      </c>
    </row>
    <row r="231" spans="1:26" ht="24" hidden="1" customHeight="1" x14ac:dyDescent="0.3">
      <c r="A231" s="65" t="s">
        <v>78</v>
      </c>
      <c r="B231" s="27">
        <v>554</v>
      </c>
      <c r="C231" s="27">
        <f>SUM(F231:Z231)</f>
        <v>574</v>
      </c>
      <c r="D231" s="27"/>
      <c r="E231" s="27"/>
      <c r="F231" s="78">
        <v>11</v>
      </c>
      <c r="G231" s="78">
        <v>15</v>
      </c>
      <c r="H231" s="78">
        <v>93</v>
      </c>
      <c r="I231" s="78">
        <v>30</v>
      </c>
      <c r="J231" s="78">
        <v>15</v>
      </c>
      <c r="K231" s="78">
        <v>55</v>
      </c>
      <c r="L231" s="78">
        <v>16</v>
      </c>
      <c r="M231" s="78">
        <v>18</v>
      </c>
      <c r="N231" s="78">
        <v>16</v>
      </c>
      <c r="O231" s="78">
        <v>10</v>
      </c>
      <c r="P231" s="78">
        <v>11</v>
      </c>
      <c r="Q231" s="78">
        <v>40</v>
      </c>
      <c r="R231" s="78">
        <v>22</v>
      </c>
      <c r="S231" s="78">
        <v>55</v>
      </c>
      <c r="T231" s="78">
        <v>14</v>
      </c>
      <c r="U231" s="78">
        <v>29</v>
      </c>
      <c r="V231" s="78">
        <v>22</v>
      </c>
      <c r="W231" s="78">
        <v>9</v>
      </c>
      <c r="X231" s="78">
        <v>7</v>
      </c>
      <c r="Y231" s="78">
        <v>60</v>
      </c>
      <c r="Z231" s="78">
        <v>26</v>
      </c>
    </row>
    <row r="232" spans="1:26" ht="16.8" hidden="1" customHeight="1" x14ac:dyDescent="0.3"/>
    <row r="233" spans="1:26" s="65" customFormat="1" ht="16.8" hidden="1" customHeight="1" x14ac:dyDescent="0.3">
      <c r="A233" s="65" t="s">
        <v>160</v>
      </c>
      <c r="B233" s="72"/>
      <c r="C233" s="65">
        <f>SUM(F233:Z233)</f>
        <v>40</v>
      </c>
      <c r="F233" s="65">
        <v>3</v>
      </c>
      <c r="H233" s="65">
        <v>1</v>
      </c>
      <c r="I233" s="65">
        <v>6</v>
      </c>
      <c r="K233" s="65">
        <v>1</v>
      </c>
      <c r="N233" s="65">
        <v>1</v>
      </c>
      <c r="P233" s="65">
        <v>2</v>
      </c>
      <c r="Q233" s="65">
        <v>1</v>
      </c>
      <c r="R233" s="65">
        <v>3</v>
      </c>
      <c r="S233" s="65">
        <v>1</v>
      </c>
      <c r="T233" s="65">
        <v>3</v>
      </c>
      <c r="U233" s="65">
        <v>7</v>
      </c>
      <c r="V233" s="65">
        <v>1</v>
      </c>
      <c r="W233" s="65">
        <v>1</v>
      </c>
      <c r="X233" s="65">
        <v>1</v>
      </c>
      <c r="Y233" s="65">
        <v>4</v>
      </c>
      <c r="Z233" s="65">
        <v>4</v>
      </c>
    </row>
    <row r="234" spans="1:26" ht="16.8" hidden="1" customHeight="1" x14ac:dyDescent="0.3"/>
    <row r="235" spans="1:26" ht="21.6" hidden="1" customHeight="1" x14ac:dyDescent="0.3">
      <c r="A235" s="65" t="s">
        <v>163</v>
      </c>
      <c r="B235" s="27">
        <v>45</v>
      </c>
      <c r="C235" s="27">
        <f>SUM(F235:Z235)</f>
        <v>58</v>
      </c>
      <c r="D235" s="27"/>
      <c r="E235" s="27"/>
      <c r="F235" s="78">
        <v>5</v>
      </c>
      <c r="G235" s="78">
        <v>3</v>
      </c>
      <c r="H235" s="78"/>
      <c r="I235" s="78">
        <v>5</v>
      </c>
      <c r="J235" s="78">
        <v>2</v>
      </c>
      <c r="K235" s="78"/>
      <c r="L235" s="78">
        <v>2</v>
      </c>
      <c r="M235" s="78">
        <v>0</v>
      </c>
      <c r="N235" s="78">
        <v>3</v>
      </c>
      <c r="O235" s="78">
        <v>3</v>
      </c>
      <c r="P235" s="78">
        <v>3</v>
      </c>
      <c r="Q235" s="78">
        <v>2</v>
      </c>
      <c r="R235" s="78">
        <v>2</v>
      </c>
      <c r="S235" s="78">
        <v>10</v>
      </c>
      <c r="T235" s="78">
        <v>6</v>
      </c>
      <c r="U235" s="78">
        <v>6</v>
      </c>
      <c r="V235" s="78">
        <v>1</v>
      </c>
      <c r="W235" s="78">
        <v>1</v>
      </c>
      <c r="X235" s="78">
        <v>4</v>
      </c>
      <c r="Y235" s="78"/>
      <c r="Z235" s="78"/>
    </row>
    <row r="236" spans="1:26" ht="16.8" hidden="1" customHeight="1" x14ac:dyDescent="0.3"/>
    <row r="237" spans="1:26" ht="16.8" hidden="1" customHeight="1" x14ac:dyDescent="0.3"/>
    <row r="238" spans="1:26" ht="13.8" hidden="1" customHeight="1" x14ac:dyDescent="0.3"/>
    <row r="239" spans="1:26" ht="16.8" hidden="1" customHeight="1" x14ac:dyDescent="0.3">
      <c r="K239" s="1" t="s">
        <v>173</v>
      </c>
      <c r="T239" s="1" t="s">
        <v>176</v>
      </c>
      <c r="V239" s="1" t="s">
        <v>174</v>
      </c>
      <c r="Y239" s="1" t="s">
        <v>175</v>
      </c>
      <c r="Z239" s="1" t="s">
        <v>172</v>
      </c>
    </row>
    <row r="240" spans="1:26" ht="16.8" hidden="1" customHeight="1" x14ac:dyDescent="0.3"/>
    <row r="241" spans="1:26" ht="21.6" hidden="1" x14ac:dyDescent="0.3">
      <c r="A241" s="13" t="s">
        <v>189</v>
      </c>
      <c r="B241" s="72"/>
      <c r="C241" s="81">
        <f>SUM(F241:Z241)</f>
        <v>49</v>
      </c>
      <c r="D241" s="72"/>
      <c r="E241" s="72"/>
      <c r="F241" s="65">
        <v>1</v>
      </c>
      <c r="G241" s="65">
        <v>2</v>
      </c>
      <c r="H241" s="65"/>
      <c r="I241" s="65">
        <v>2</v>
      </c>
      <c r="J241" s="65"/>
      <c r="K241" s="65">
        <v>3</v>
      </c>
      <c r="L241" s="65">
        <v>1</v>
      </c>
      <c r="M241" s="65">
        <v>1</v>
      </c>
      <c r="N241" s="65">
        <v>8</v>
      </c>
      <c r="O241" s="65">
        <v>6</v>
      </c>
      <c r="P241" s="65">
        <v>1</v>
      </c>
      <c r="Q241" s="65">
        <v>0</v>
      </c>
      <c r="R241" s="65">
        <v>1</v>
      </c>
      <c r="S241" s="65">
        <v>4</v>
      </c>
      <c r="T241" s="65">
        <v>3</v>
      </c>
      <c r="U241" s="65">
        <v>2</v>
      </c>
      <c r="V241" s="65">
        <v>1</v>
      </c>
      <c r="W241" s="65">
        <v>1</v>
      </c>
      <c r="X241" s="65">
        <v>7</v>
      </c>
      <c r="Y241" s="65"/>
      <c r="Z241" s="65">
        <v>5</v>
      </c>
    </row>
    <row r="244" spans="1:26" x14ac:dyDescent="0.3">
      <c r="B244" s="2" t="s">
        <v>1</v>
      </c>
    </row>
  </sheetData>
  <dataConsolidate/>
  <mergeCells count="30">
    <mergeCell ref="A224:K224"/>
    <mergeCell ref="A223:Z223"/>
    <mergeCell ref="V5:V6"/>
    <mergeCell ref="I5:I6"/>
    <mergeCell ref="T5:T6"/>
    <mergeCell ref="U5:U6"/>
    <mergeCell ref="J5:J6"/>
    <mergeCell ref="K5:K6"/>
    <mergeCell ref="L5:L6"/>
    <mergeCell ref="M5:M6"/>
    <mergeCell ref="N5:N6"/>
    <mergeCell ref="O5:O6"/>
    <mergeCell ref="D4:D6"/>
    <mergeCell ref="E4:E6"/>
    <mergeCell ref="A2:Z2"/>
    <mergeCell ref="A4:A6"/>
    <mergeCell ref="B4:B6"/>
    <mergeCell ref="C4:C6"/>
    <mergeCell ref="F4:Z4"/>
    <mergeCell ref="F5:F6"/>
    <mergeCell ref="G5:G6"/>
    <mergeCell ref="H5:H6"/>
    <mergeCell ref="W5:W6"/>
    <mergeCell ref="X5:X6"/>
    <mergeCell ref="Y5:Y6"/>
    <mergeCell ref="Z5:Z6"/>
    <mergeCell ref="P5:P6"/>
    <mergeCell ref="Q5:Q6"/>
    <mergeCell ref="R5:R6"/>
    <mergeCell ref="S5:S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2" orientation="landscape" r:id="rId1"/>
  <headerFooter alignWithMargins="0"/>
  <ignoredErrors>
    <ignoredError sqref="C17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2020-08-20T14:14:41Z</cp:lastPrinted>
  <dcterms:created xsi:type="dcterms:W3CDTF">2017-06-08T05:54:08Z</dcterms:created>
  <dcterms:modified xsi:type="dcterms:W3CDTF">2020-08-21T10:55:42Z</dcterms:modified>
</cp:coreProperties>
</file>