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Лист1" sheetId="1" r:id="rId1"/>
  </sheets>
  <definedNames>
    <definedName name="_xlnm.Print_Titles" localSheetId="0">'Лист1'!$7:$10</definedName>
    <definedName name="_xlnm.Print_Area" localSheetId="0">'Лист1'!$A$1:$V$158</definedName>
  </definedNames>
  <calcPr fullCalcOnLoad="1"/>
</workbook>
</file>

<file path=xl/sharedStrings.xml><?xml version="1.0" encoding="utf-8"?>
<sst xmlns="http://schemas.openxmlformats.org/spreadsheetml/2006/main" count="236" uniqueCount="150">
  <si>
    <t>№ п/п</t>
  </si>
  <si>
    <t>в том числе:</t>
  </si>
  <si>
    <t>из них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</si>
  <si>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</si>
  <si>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</si>
  <si>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</si>
  <si>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</si>
  <si>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</si>
  <si>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</si>
  <si>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</si>
  <si>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</si>
  <si>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</si>
  <si>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</si>
  <si>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</si>
  <si>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</si>
  <si>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Единица измерения: тыс. рублей</t>
  </si>
  <si>
    <t xml:space="preserve">Наименование </t>
  </si>
  <si>
    <t>Дорожный фонд - доходы</t>
  </si>
  <si>
    <t>Дорожный фонд - расходы</t>
  </si>
  <si>
    <t>из них на:</t>
  </si>
  <si>
    <t>Транспортный налог</t>
  </si>
  <si>
    <t>Доходы от уплаты акцизов на нефтепродукты</t>
  </si>
  <si>
    <t>I.</t>
  </si>
  <si>
    <t>Бюджетные ассигнования по разделу 04 09 - всего</t>
  </si>
  <si>
    <t>Ремонт и содержание - всего</t>
  </si>
  <si>
    <t>Строительство и реконструкция автомобильных дорог - всего</t>
  </si>
  <si>
    <t>Фактическое исполнение по кварталам:</t>
  </si>
  <si>
    <t>I.1</t>
  </si>
  <si>
    <t>I.2</t>
  </si>
  <si>
    <t>III.</t>
  </si>
  <si>
    <t>Погашение обязательств по федеральному бюджетному кредиту</t>
  </si>
  <si>
    <t>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</si>
  <si>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% исполнения</t>
  </si>
  <si>
    <t>Остаток бюджетных ассигнований Дорожного фонда Чувашской Республики на конец отчетного периода для финансирование очередного текущего финансового месяца</t>
  </si>
  <si>
    <t>ИНФОРМАЦИЯ</t>
  </si>
  <si>
    <t>(нарастающим итогом с начала года)</t>
  </si>
  <si>
    <t>I.1.1</t>
  </si>
  <si>
    <t>I.3</t>
  </si>
  <si>
    <t xml:space="preserve">а) в источниках финансирования дефицита (на погашение федерального бюджетого кредита) </t>
  </si>
  <si>
    <t>Остаток</t>
  </si>
  <si>
    <t>Доходы от использования имущества, входящего в состав автомобильных дорог общего пользования</t>
  </si>
  <si>
    <t>I.4</t>
  </si>
  <si>
    <t>I.5</t>
  </si>
  <si>
    <t>I.6</t>
  </si>
  <si>
    <t>Бюджетные ассигнования на финансовое обеспечение дорожной деятельности в отношении автомобильных дорог общего пользования регионального, межмуниципального и местного значения в Чувашской Республике</t>
  </si>
  <si>
    <t xml:space="preserve">Остаток на начало отчетного периода </t>
  </si>
  <si>
    <t>I.7</t>
  </si>
  <si>
    <t>Поступления от штрафов за нарушение правил перевозки крупногабаритных и тяжеловестных грузов по автомобильным дорогам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</si>
  <si>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тяжеловестных и (или) крупногабаритных грузов</t>
  </si>
  <si>
    <t>из них:</t>
  </si>
  <si>
    <t>Доходы от платы за оказание услуг по присоединению объектов дорожного сервиса к автомобильным дорогам общего пользования</t>
  </si>
  <si>
    <t>I.8</t>
  </si>
  <si>
    <t xml:space="preserve"> </t>
  </si>
  <si>
    <t>в том числе субсидии федерального бюджета</t>
  </si>
  <si>
    <t>в том числе средств республиканского бюджета</t>
  </si>
  <si>
    <t xml:space="preserve">б) в расходах на обслуживание государственного долга (проценты за федеральный бюдженый кредит)   </t>
  </si>
  <si>
    <t xml:space="preserve">об объемах и направлениях использования бюджетных ассигнований                                                              </t>
  </si>
  <si>
    <t>Cубсидии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регионального или межмуниципального значения и местного значени в Чувашской Республике, в том числе:</t>
  </si>
  <si>
    <t xml:space="preserve">субсидии из федерального бюджета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предусмотренных на реализацию федеральной целевой программы "Устойчивое развитие сельских территорий на 2014-2017 годы и на период до 2020 года" </t>
  </si>
  <si>
    <r>
      <t xml:space="preserve"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                                                                             </t>
    </r>
    <r>
      <rPr>
        <b/>
        <i/>
        <sz val="10"/>
        <color indexed="8"/>
        <rFont val="TimesET"/>
        <family val="0"/>
      </rPr>
      <t>(В соответствии с Законом Чувашской Республики от 29 декабря 2015 года № 84 "О перераспределении полномочий в области дорожной деятельности по проектированию, строительству, реконструкции автомобильных дорог общего пользования местного значения между органами местного самоуправления городских, сельских поселений и муниципальных районов Чувашской Республики и органами государственной власти Чувашской Республики")</t>
    </r>
  </si>
  <si>
    <t>Обеспечение деятельности КУ ЧР "Управление автомобильных дорог Чувашской Республики" Министерства транспорта и дорожного хозяйства Чувашской Республики</t>
  </si>
  <si>
    <r>
      <t xml:space="preserve"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 (Выполняемых КУ ЧР "Чувашупрдор" по заключенному с ФДА Соглашению)                                                                                                                                          </t>
    </r>
    <r>
      <rPr>
        <b/>
        <i/>
        <sz val="10"/>
        <color indexed="8"/>
        <rFont val="TimesET"/>
        <family val="0"/>
      </rPr>
      <t>(В соответствии с Законом Чувашской Республики от 29 декабря 2015 года № 84 "О перераспределении полномочий в области дорожной деятельности по проектированию, строительству, реконструкции автомобильных дорог общего пользования местного значения между органами местного самоуправления городских, сельских поселений и муниципальных районов Чувашской Республики и органами государственной власти Чувашской Республики")</t>
    </r>
  </si>
  <si>
    <t>IV.</t>
  </si>
  <si>
    <t>Поступление доходов ( + ) сверх или ( - ) ниже запланированных</t>
  </si>
  <si>
    <t>Субсидии местным бюджетам на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</si>
  <si>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</si>
  <si>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</si>
  <si>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I.9</t>
  </si>
  <si>
    <r>
      <t xml:space="preserve">Строительство и реконструкция автомобильных дорог общего пользования местного значения в рамках проектов инициативного бюджетирования </t>
    </r>
    <r>
      <rPr>
        <b/>
        <i/>
        <sz val="10"/>
        <color indexed="8"/>
        <rFont val="TimesET"/>
        <family val="0"/>
      </rPr>
      <t>- Маинстрой Чувашии</t>
    </r>
  </si>
  <si>
    <r>
      <t xml:space="preserve">Капитальный ремонт автомобильных дорог общего пользования местного значения в рамках проектов инициативного бюджетирования </t>
    </r>
    <r>
      <rPr>
        <b/>
        <i/>
        <sz val="10"/>
        <color indexed="8"/>
        <rFont val="TimesET"/>
        <family val="0"/>
      </rPr>
      <t>- Минсельхоз Чувашии и Минстрой Чувашии</t>
    </r>
  </si>
  <si>
    <t>Доходы от денежных взысканий (штрафов) за нарушение законодательства Российской Федерации о безопасности дорожного движения</t>
  </si>
  <si>
    <t>I.10</t>
  </si>
  <si>
    <t>I.10.1</t>
  </si>
  <si>
    <t>I.10.2</t>
  </si>
  <si>
    <t>I.10.4</t>
  </si>
  <si>
    <t>I.10.3</t>
  </si>
  <si>
    <t xml:space="preserve">иные межбюджетные трансферты на финансовое обеспечение дорожной деятельности в рамках национального проекта "Безопасные и качественные автомобильные дороги" бюджетам субъектов Российской Федерации </t>
  </si>
  <si>
    <t>II.</t>
  </si>
  <si>
    <t>II.1</t>
  </si>
  <si>
    <t>II.2</t>
  </si>
  <si>
    <t>II.2.1</t>
  </si>
  <si>
    <t>II.2.2</t>
  </si>
  <si>
    <t>Реализация мероприятий регионального проекта «Общесистемные меры развития дорожного хозяйства» национального проекта «Безопасные и качественные автомобильные дороги»</t>
  </si>
  <si>
    <t>II.2.2.1</t>
  </si>
  <si>
    <t>Внедрение камер фотовидеофиксации нарушений правил дорожного движения</t>
  </si>
  <si>
    <t>II.2.2.2</t>
  </si>
  <si>
    <t>Внедрение автоматических пунктов весового и габаритного контроля на автомобильных дорогах общего пользования регионального и межмуниципального значения</t>
  </si>
  <si>
    <t>II.2.3</t>
  </si>
  <si>
    <t>II.2.3.1</t>
  </si>
  <si>
    <t>II.2.3.2</t>
  </si>
  <si>
    <t>II.2.3.1.1</t>
  </si>
  <si>
    <t>Реализация мероприятий регионального проекта «Дорожная сеть» национального проекта «Безопасные и качественные автомобильные дороги»</t>
  </si>
  <si>
    <t>II.2.3.1.1.1</t>
  </si>
  <si>
    <t>II.2.3.1.1.2</t>
  </si>
  <si>
    <r>
      <t xml:space="preserve">Реализация мероприятий комплексного развития транспортной инфраструктуры Чебоксарской агломерации </t>
    </r>
    <r>
      <rPr>
        <b/>
        <i/>
        <sz val="10"/>
        <color indexed="8"/>
        <rFont val="TimesET"/>
        <family val="0"/>
      </rPr>
      <t xml:space="preserve">(ремонт автомобильных дорог общего пользования местного значения города Чебоксары, Новочебоксарск и Моргаушского и Чебоксарского районов) </t>
    </r>
  </si>
  <si>
    <t>II.2.3.1.2</t>
  </si>
  <si>
    <t>II.2.3.1.3</t>
  </si>
  <si>
    <t>II.2.3.1.4</t>
  </si>
  <si>
    <t>II.2.3.1.5</t>
  </si>
  <si>
    <t>II.2.3.1.6</t>
  </si>
  <si>
    <t>II.2.3.2.1</t>
  </si>
  <si>
    <t>II.2.3.2.1.1</t>
  </si>
  <si>
    <t>II.2.3.2.1.2</t>
  </si>
  <si>
    <r>
      <t xml:space="preserve">Реализация мероприятий комплексного развития транспортной инфраструктуры Чебоксарской агломерации </t>
    </r>
    <r>
      <rPr>
        <b/>
        <i/>
        <sz val="10"/>
        <color indexed="8"/>
        <rFont val="TimesET"/>
        <family val="0"/>
      </rPr>
      <t xml:space="preserve">(строительство и реконструкция автомобильных дорог общего пользования местного значения города Чебоксары, Новочебоксарск и Моргаушского и Чебоксарского районов) </t>
    </r>
  </si>
  <si>
    <t>II.2.3.2.2</t>
  </si>
  <si>
    <t>II.2.3.2.3</t>
  </si>
  <si>
    <t>II.2.3.2.4</t>
  </si>
  <si>
    <t>Субсидии местным бюджетам на строительство и реконструкцию автомобильных дорог общего пользования местного значения в границах городского округа</t>
  </si>
  <si>
    <r>
      <t xml:space="preserve">Субсидии местным бюджетам на строительство и реконструкцию автомобильных дорог общего пользования местного значения в границах городского округа </t>
    </r>
    <r>
      <rPr>
        <b/>
        <i/>
        <sz val="10"/>
        <color indexed="8"/>
        <rFont val="TimesET"/>
        <family val="0"/>
      </rPr>
      <t>(г.Алатырь, г.Канаш, г.Шумерля)</t>
    </r>
  </si>
  <si>
    <r>
      <t xml:space="preserve">Субсидии местным бюджетам на капитальный ремонт и ремонт автомобильных дорог общего пользования местного значения в границах городских округов </t>
    </r>
    <r>
      <rPr>
        <b/>
        <i/>
        <sz val="10"/>
        <color indexed="8"/>
        <rFont val="TimesET"/>
        <family val="0"/>
      </rPr>
      <t>(г.Алатырь, г.Канаш, г.Шумерля)</t>
    </r>
  </si>
  <si>
    <t>II.2.3.2.5</t>
  </si>
  <si>
    <t>II.2.3.2.5.1</t>
  </si>
  <si>
    <t>II.2.3.2.6</t>
  </si>
  <si>
    <t xml:space="preserve">Капитальный ремонт, ремонт и нанесение дорожной разметки автомобильных дорог общего пользования регионального или межмуниципального значения </t>
  </si>
  <si>
    <t xml:space="preserve">Содержание, проведение диагностики и проектирование по капитальному ремонту и ремонту автомобильных дорог общего пользования регионального или межмуниципального значения </t>
  </si>
  <si>
    <t>II.2.3.1.7</t>
  </si>
  <si>
    <t>Сроительство и реконструкция автомобильных дорог общего пользования регионального или межмуниципального значения</t>
  </si>
  <si>
    <t xml:space="preserve"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</t>
  </si>
  <si>
    <t>II.2.3.2.4.1</t>
  </si>
  <si>
    <t>II.2.3.2.4.2</t>
  </si>
  <si>
    <t>II.2.3.2.4.3</t>
  </si>
  <si>
    <t>II.2.3.2.4.4</t>
  </si>
  <si>
    <t>I.2.2.2.5.2</t>
  </si>
  <si>
    <t xml:space="preserve">Дорожного фонда Чувашской Республики в 2020 году </t>
  </si>
  <si>
    <t xml:space="preserve">План                             на 2020 год </t>
  </si>
  <si>
    <t>субсидии из федерального бюджета по стимулированию программ развития жилищного строительства субъектов Российской Федерации (Строительство автомобильной дороги №1 в микрорайоне №2 жилого района «Новый город» г.Чебоксары)</t>
  </si>
  <si>
    <t>субсидии из федерального бюджета по стимулированию программ развития жилищного строительства субъектов Российской Федерации (Строительство автомобильной дороги по улице Новогородская в микрорайоне №2 жилого района «Новый город» г.Чебоксары)</t>
  </si>
  <si>
    <t>Субсидии местным бюджетам на содержание автомобильных дорог общего пользования местного значения вне границ населенных пунктов в границах муниципального района</t>
  </si>
  <si>
    <t>Субсидии местным бюджетам на 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</si>
  <si>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r>
      <t>Субсидии местным бюджетам на содержание автомобильных дорог общего пользования местного значения в границах населенных пунктов поселения</t>
    </r>
    <r>
      <rPr>
        <b/>
        <i/>
        <sz val="10"/>
        <color indexed="8"/>
        <rFont val="TimesET"/>
        <family val="0"/>
      </rPr>
      <t xml:space="preserve">   </t>
    </r>
    <r>
      <rPr>
        <b/>
        <sz val="10"/>
        <color indexed="8"/>
        <rFont val="TimesET"/>
        <family val="0"/>
      </rPr>
      <t xml:space="preserve">                         </t>
    </r>
  </si>
  <si>
    <r>
      <t>Субсидии местным бюджетам на капитальный ремонт и ремонт автомобильных дорог общего пользования местного значения в границах населенных пунктов поселения</t>
    </r>
    <r>
      <rPr>
        <b/>
        <i/>
        <sz val="10"/>
        <color indexed="8"/>
        <rFont val="TimesET"/>
        <family val="0"/>
      </rPr>
      <t xml:space="preserve">   </t>
    </r>
    <r>
      <rPr>
        <b/>
        <sz val="10"/>
        <color indexed="8"/>
        <rFont val="TimesET"/>
        <family val="0"/>
      </rPr>
      <t xml:space="preserve">                         </t>
    </r>
  </si>
  <si>
    <t>II.2.3.1.8</t>
  </si>
  <si>
    <t>II.2.3.1.9</t>
  </si>
  <si>
    <r>
      <t xml:space="preserve">Субсидии местным бюджетам на строительство и реконструкция автомобильных дорог местного значения городских округах </t>
    </r>
    <r>
      <rPr>
        <b/>
        <i/>
        <sz val="10"/>
        <color indexed="8"/>
        <rFont val="TimesET"/>
        <family val="0"/>
      </rPr>
      <t>(Строительство автомобильной дороги №1 в микрорайоне №2 жилого района «Новый город» г.Чебоксары)</t>
    </r>
  </si>
  <si>
    <r>
      <t xml:space="preserve">Субсидии местным бюджетам на строительство и реконструкция автомобильных дорог местного значения городских округах </t>
    </r>
    <r>
      <rPr>
        <b/>
        <i/>
        <sz val="10"/>
        <color indexed="8"/>
        <rFont val="TimesET"/>
        <family val="0"/>
      </rPr>
      <t>(Строительство автомобильной дороги по улице Новогородская в микрорайоне №2 жилого района «Новый город» г.Чебоксары)</t>
    </r>
  </si>
  <si>
    <t>I.10.5</t>
  </si>
  <si>
    <t>иные межбюджетные трансферты на финансовое обеспечение дорожной деятельности в рамках национального проекта "Безопасные и качественные автомобильные дороги" бюджетам субъектов Российской Федерации - Реализация мероприятий регионального проекта «Общесистемные меры развития дорожного хозяйства» внедрение интеллектуальных транспортных систем, предусматривающих автоматизацию процессов управления дорожным движением в городах агломерациях, включающих города с населением свыше 300 тысяч человек</t>
  </si>
  <si>
    <t>Факт                    I квартала 2020 года</t>
  </si>
  <si>
    <t>Факт                   II квартала 2020 года</t>
  </si>
  <si>
    <t>Факт                   III квартала 2020 года</t>
  </si>
  <si>
    <t>Факт                   IV квартала 2020 года</t>
  </si>
  <si>
    <t>II.2.2.3</t>
  </si>
  <si>
    <t>Внедрение интеллектуальных транспортных систем, предусматривающих автоматизацию процессов управления дорожным движением в городах агломерациях, включающих города с населением свыше 300 тысяч человек</t>
  </si>
  <si>
    <t>II.2.3.2.4.5</t>
  </si>
  <si>
    <t>II.2.3.2.4.6</t>
  </si>
  <si>
    <r>
      <t xml:space="preserve">Субсидии местным бюджетам на строительство и реконструкцию автомобильных дорог общего пользования местного значения в границах городского округа </t>
    </r>
    <r>
      <rPr>
        <b/>
        <i/>
        <sz val="10"/>
        <color indexed="8"/>
        <rFont val="TimesET"/>
        <family val="0"/>
      </rPr>
      <t>(Строительство третьего транспортного полукольца в городе Чебоксары (разработка проектно-сметной документации))</t>
    </r>
  </si>
  <si>
    <r>
      <t xml:space="preserve">Субсидии местным бюджетам на строительство и реконструкцию автомобильных дорог общего пользования местного значения в границах городского округа </t>
    </r>
    <r>
      <rPr>
        <b/>
        <i/>
        <sz val="10"/>
        <color indexed="8"/>
        <rFont val="TimesET"/>
        <family val="0"/>
      </rPr>
      <t>(Строительство автодорог по улицам №1, 2, 3, 4, 5  в микрорайоне "Университетский-2" СЗР г.Чебоксары)</t>
    </r>
  </si>
  <si>
    <r>
      <t xml:space="preserve">Субсидии местным бюджетам на строительство и реконструкцию автомобильных дорог общего пользования местного значения в границах городского округа </t>
    </r>
    <r>
      <rPr>
        <b/>
        <i/>
        <sz val="10"/>
        <color indexed="8"/>
        <rFont val="TimesET"/>
        <family val="0"/>
      </rPr>
      <t>(Строительство транспортной инфраструктуры этноэкологического комплекса "Амазония" города Чебоксары - Строительство автодороги к Административно-развлекательному комплексу города Чебоксары)</t>
    </r>
  </si>
  <si>
    <t>за январь - март 2020 года</t>
  </si>
  <si>
    <t>Факт по состоянию на 01.04.2020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</si>
</sst>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00"/>
    <numFmt numFmtId="179" formatCode="0.0"/>
    <numFmt numFmtId="180" formatCode="#,##0.00000"/>
    <numFmt numFmtId="181" formatCode="0.00000"/>
  </numFmts>
  <fonts count="51">
    <font>
      <sz val="10"/>
      <name val="Arial Cyr"/>
      <family val="0"/>
    </font>
    <font>
      <sz val="12"/>
      <name val="TimesET"/>
      <family val="0"/>
    </font>
    <font>
      <sz val="8"/>
      <name val="Arial Cyr"/>
      <family val="0"/>
    </font>
    <font>
      <sz val="10"/>
      <name val="TimesET"/>
      <family val="0"/>
    </font>
    <font>
      <b/>
      <sz val="10"/>
      <name val="TimesET"/>
      <family val="0"/>
    </font>
    <font>
      <sz val="10"/>
      <color indexed="8"/>
      <name val="TimesET"/>
      <family val="0"/>
    </font>
    <font>
      <b/>
      <sz val="10"/>
      <color indexed="8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ET"/>
      <family val="0"/>
    </font>
    <font>
      <b/>
      <sz val="12"/>
      <name val="TimesET"/>
      <family val="0"/>
    </font>
    <font>
      <b/>
      <u val="single"/>
      <sz val="12"/>
      <name val="TimesET"/>
      <family val="0"/>
    </font>
    <font>
      <sz val="8"/>
      <name val="TimesET"/>
      <family val="0"/>
    </font>
    <font>
      <b/>
      <i/>
      <sz val="10"/>
      <color indexed="8"/>
      <name val="TimesET"/>
      <family val="0"/>
    </font>
    <font>
      <i/>
      <sz val="10"/>
      <name val="TimesET"/>
      <family val="0"/>
    </font>
    <font>
      <i/>
      <sz val="10"/>
      <color indexed="8"/>
      <name val="TimesET"/>
      <family val="0"/>
    </font>
    <font>
      <b/>
      <i/>
      <sz val="10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176" fontId="4" fillId="33" borderId="0" xfId="0" applyNumberFormat="1" applyFont="1" applyFill="1" applyBorder="1" applyAlignment="1">
      <alignment vertical="top" wrapText="1"/>
    </xf>
    <xf numFmtId="176" fontId="4" fillId="33" borderId="13" xfId="0" applyNumberFormat="1" applyFont="1" applyFill="1" applyBorder="1" applyAlignment="1">
      <alignment horizontal="center" vertical="top" wrapText="1"/>
    </xf>
    <xf numFmtId="176" fontId="4" fillId="33" borderId="14" xfId="0" applyNumberFormat="1" applyFont="1" applyFill="1" applyBorder="1" applyAlignment="1">
      <alignment horizontal="center" vertical="top" wrapText="1"/>
    </xf>
    <xf numFmtId="176" fontId="4" fillId="33" borderId="15" xfId="0" applyNumberFormat="1" applyFont="1" applyFill="1" applyBorder="1" applyAlignment="1">
      <alignment horizontal="center" vertical="top" wrapText="1"/>
    </xf>
    <xf numFmtId="177" fontId="3" fillId="33" borderId="0" xfId="0" applyNumberFormat="1" applyFont="1" applyFill="1" applyAlignment="1">
      <alignment horizontal="center" vertical="top" wrapText="1"/>
    </xf>
    <xf numFmtId="176" fontId="4" fillId="33" borderId="16" xfId="0" applyNumberFormat="1" applyFont="1" applyFill="1" applyBorder="1" applyAlignment="1">
      <alignment horizontal="center" vertical="top" wrapText="1"/>
    </xf>
    <xf numFmtId="176" fontId="4" fillId="0" borderId="16" xfId="0" applyNumberFormat="1" applyFont="1" applyBorder="1" applyAlignment="1">
      <alignment horizontal="center" vertical="top" wrapText="1"/>
    </xf>
    <xf numFmtId="176" fontId="4" fillId="0" borderId="17" xfId="0" applyNumberFormat="1" applyFont="1" applyBorder="1" applyAlignment="1">
      <alignment horizontal="center" vertical="top" wrapText="1"/>
    </xf>
    <xf numFmtId="176" fontId="4" fillId="33" borderId="18" xfId="0" applyNumberFormat="1" applyFont="1" applyFill="1" applyBorder="1" applyAlignment="1">
      <alignment horizontal="center" vertical="top" wrapText="1"/>
    </xf>
    <xf numFmtId="176" fontId="4" fillId="33" borderId="19" xfId="0" applyNumberFormat="1" applyFont="1" applyFill="1" applyBorder="1" applyAlignment="1">
      <alignment horizontal="center" vertical="top" wrapText="1"/>
    </xf>
    <xf numFmtId="176" fontId="4" fillId="33" borderId="20" xfId="0" applyNumberFormat="1" applyFont="1" applyFill="1" applyBorder="1" applyAlignment="1">
      <alignment horizontal="center" vertical="top" wrapText="1"/>
    </xf>
    <xf numFmtId="176" fontId="3" fillId="0" borderId="21" xfId="0" applyNumberFormat="1" applyFont="1" applyBorder="1" applyAlignment="1">
      <alignment horizontal="center" vertical="top" wrapText="1"/>
    </xf>
    <xf numFmtId="176" fontId="3" fillId="0" borderId="16" xfId="0" applyNumberFormat="1" applyFont="1" applyBorder="1" applyAlignment="1">
      <alignment horizontal="center" vertical="top" wrapText="1"/>
    </xf>
    <xf numFmtId="176" fontId="3" fillId="0" borderId="22" xfId="0" applyNumberFormat="1" applyFont="1" applyBorder="1" applyAlignment="1">
      <alignment horizontal="center" vertical="top" wrapText="1"/>
    </xf>
    <xf numFmtId="176" fontId="4" fillId="0" borderId="21" xfId="0" applyNumberFormat="1" applyFont="1" applyBorder="1" applyAlignment="1">
      <alignment horizontal="center" vertical="top" wrapText="1"/>
    </xf>
    <xf numFmtId="176" fontId="4" fillId="0" borderId="22" xfId="0" applyNumberFormat="1" applyFont="1" applyBorder="1" applyAlignment="1">
      <alignment horizontal="center" vertical="top" wrapText="1"/>
    </xf>
    <xf numFmtId="176" fontId="4" fillId="0" borderId="23" xfId="0" applyNumberFormat="1" applyFont="1" applyBorder="1" applyAlignment="1">
      <alignment horizontal="center" vertical="top" wrapText="1"/>
    </xf>
    <xf numFmtId="176" fontId="3" fillId="0" borderId="24" xfId="0" applyNumberFormat="1" applyFont="1" applyBorder="1" applyAlignment="1">
      <alignment horizontal="center" vertical="top" wrapText="1"/>
    </xf>
    <xf numFmtId="176" fontId="3" fillId="0" borderId="25" xfId="0" applyNumberFormat="1" applyFont="1" applyBorder="1" applyAlignment="1">
      <alignment horizontal="center" vertical="top" wrapText="1"/>
    </xf>
    <xf numFmtId="176" fontId="3" fillId="0" borderId="26" xfId="0" applyNumberFormat="1" applyFont="1" applyBorder="1" applyAlignment="1">
      <alignment horizontal="center" vertical="top" wrapText="1"/>
    </xf>
    <xf numFmtId="176" fontId="3" fillId="33" borderId="16" xfId="0" applyNumberFormat="1" applyFont="1" applyFill="1" applyBorder="1" applyAlignment="1">
      <alignment horizontal="center" vertical="top" wrapText="1"/>
    </xf>
    <xf numFmtId="176" fontId="3" fillId="33" borderId="22" xfId="0" applyNumberFormat="1" applyFont="1" applyFill="1" applyBorder="1" applyAlignment="1">
      <alignment horizontal="center" vertical="top" wrapText="1"/>
    </xf>
    <xf numFmtId="176" fontId="3" fillId="33" borderId="21" xfId="0" applyNumberFormat="1" applyFont="1" applyFill="1" applyBorder="1" applyAlignment="1">
      <alignment horizontal="center" vertical="top" wrapText="1"/>
    </xf>
    <xf numFmtId="176" fontId="4" fillId="33" borderId="2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33" borderId="18" xfId="0" applyNumberFormat="1" applyFont="1" applyFill="1" applyBorder="1" applyAlignment="1">
      <alignment horizontal="center" vertical="top" wrapText="1"/>
    </xf>
    <xf numFmtId="176" fontId="3" fillId="33" borderId="0" xfId="0" applyNumberFormat="1" applyFont="1" applyFill="1" applyBorder="1" applyAlignment="1">
      <alignment vertical="top" wrapText="1"/>
    </xf>
    <xf numFmtId="0" fontId="14" fillId="33" borderId="12" xfId="0" applyFont="1" applyFill="1" applyBorder="1" applyAlignment="1">
      <alignment horizontal="center" vertical="top" wrapText="1"/>
    </xf>
    <xf numFmtId="176" fontId="14" fillId="33" borderId="21" xfId="0" applyNumberFormat="1" applyFont="1" applyFill="1" applyBorder="1" applyAlignment="1">
      <alignment horizontal="center" vertical="top" wrapText="1"/>
    </xf>
    <xf numFmtId="176" fontId="14" fillId="33" borderId="16" xfId="0" applyNumberFormat="1" applyFont="1" applyFill="1" applyBorder="1" applyAlignment="1">
      <alignment horizontal="center" vertical="top" wrapText="1"/>
    </xf>
    <xf numFmtId="176" fontId="14" fillId="33" borderId="22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vertical="top" wrapText="1"/>
    </xf>
    <xf numFmtId="176" fontId="14" fillId="33" borderId="0" xfId="0" applyNumberFormat="1" applyFont="1" applyFill="1" applyBorder="1" applyAlignment="1">
      <alignment vertical="top" wrapText="1"/>
    </xf>
    <xf numFmtId="0" fontId="14" fillId="33" borderId="11" xfId="0" applyFont="1" applyFill="1" applyBorder="1" applyAlignment="1">
      <alignment horizontal="center" vertical="top" wrapText="1"/>
    </xf>
    <xf numFmtId="176" fontId="3" fillId="33" borderId="13" xfId="0" applyNumberFormat="1" applyFont="1" applyFill="1" applyBorder="1" applyAlignment="1">
      <alignment horizontal="center" vertical="top" wrapText="1"/>
    </xf>
    <xf numFmtId="176" fontId="14" fillId="33" borderId="18" xfId="0" applyNumberFormat="1" applyFont="1" applyFill="1" applyBorder="1" applyAlignment="1">
      <alignment horizontal="center" vertical="top" wrapText="1"/>
    </xf>
    <xf numFmtId="0" fontId="14" fillId="33" borderId="27" xfId="0" applyFont="1" applyFill="1" applyBorder="1" applyAlignment="1">
      <alignment horizontal="center" vertical="top" wrapText="1"/>
    </xf>
    <xf numFmtId="176" fontId="14" fillId="33" borderId="28" xfId="0" applyNumberFormat="1" applyFont="1" applyFill="1" applyBorder="1" applyAlignment="1">
      <alignment horizontal="center" vertical="top" wrapText="1"/>
    </xf>
    <xf numFmtId="176" fontId="3" fillId="33" borderId="29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76" fontId="4" fillId="33" borderId="28" xfId="0" applyNumberFormat="1" applyFont="1" applyFill="1" applyBorder="1" applyAlignment="1">
      <alignment horizontal="center" vertical="top" wrapText="1"/>
    </xf>
    <xf numFmtId="177" fontId="4" fillId="33" borderId="3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left" vertical="top" wrapText="1"/>
    </xf>
    <xf numFmtId="176" fontId="4" fillId="33" borderId="26" xfId="0" applyNumberFormat="1" applyFont="1" applyFill="1" applyBorder="1" applyAlignment="1">
      <alignment horizontal="center" vertical="top" wrapText="1"/>
    </xf>
    <xf numFmtId="176" fontId="4" fillId="33" borderId="24" xfId="0" applyNumberFormat="1" applyFont="1" applyFill="1" applyBorder="1" applyAlignment="1">
      <alignment horizontal="center" vertical="top" wrapText="1"/>
    </xf>
    <xf numFmtId="176" fontId="4" fillId="33" borderId="25" xfId="0" applyNumberFormat="1" applyFont="1" applyFill="1" applyBorder="1" applyAlignment="1">
      <alignment horizontal="center" vertical="top" wrapText="1"/>
    </xf>
    <xf numFmtId="176" fontId="4" fillId="33" borderId="31" xfId="0" applyNumberFormat="1" applyFont="1" applyFill="1" applyBorder="1" applyAlignment="1">
      <alignment horizontal="center" vertical="top" wrapText="1"/>
    </xf>
    <xf numFmtId="176" fontId="4" fillId="33" borderId="32" xfId="0" applyNumberFormat="1" applyFont="1" applyFill="1" applyBorder="1" applyAlignment="1">
      <alignment horizontal="center" vertical="top" wrapText="1"/>
    </xf>
    <xf numFmtId="176" fontId="4" fillId="33" borderId="33" xfId="0" applyNumberFormat="1" applyFont="1" applyFill="1" applyBorder="1" applyAlignment="1">
      <alignment horizontal="center" vertical="top" wrapText="1"/>
    </xf>
    <xf numFmtId="176" fontId="4" fillId="33" borderId="30" xfId="0" applyNumberFormat="1" applyFont="1" applyFill="1" applyBorder="1" applyAlignment="1">
      <alignment horizontal="center" vertical="top" wrapText="1"/>
    </xf>
    <xf numFmtId="176" fontId="4" fillId="34" borderId="18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176" fontId="4" fillId="34" borderId="13" xfId="0" applyNumberFormat="1" applyFont="1" applyFill="1" applyBorder="1" applyAlignment="1">
      <alignment horizontal="center" vertical="top" wrapText="1"/>
    </xf>
    <xf numFmtId="176" fontId="4" fillId="34" borderId="16" xfId="0" applyNumberFormat="1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vertical="top" wrapText="1"/>
    </xf>
    <xf numFmtId="176" fontId="4" fillId="35" borderId="34" xfId="0" applyNumberFormat="1" applyFont="1" applyFill="1" applyBorder="1" applyAlignment="1">
      <alignment horizontal="center" vertical="top" wrapText="1"/>
    </xf>
    <xf numFmtId="176" fontId="4" fillId="35" borderId="35" xfId="0" applyNumberFormat="1" applyFont="1" applyFill="1" applyBorder="1" applyAlignment="1">
      <alignment horizontal="center" vertical="top" wrapText="1"/>
    </xf>
    <xf numFmtId="176" fontId="4" fillId="35" borderId="36" xfId="0" applyNumberFormat="1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vertical="top" wrapText="1"/>
    </xf>
    <xf numFmtId="176" fontId="4" fillId="34" borderId="0" xfId="0" applyNumberFormat="1" applyFont="1" applyFill="1" applyBorder="1" applyAlignment="1">
      <alignment vertical="top" wrapText="1"/>
    </xf>
    <xf numFmtId="176" fontId="3" fillId="0" borderId="0" xfId="0" applyNumberFormat="1" applyFont="1" applyBorder="1" applyAlignment="1">
      <alignment vertical="top" wrapText="1"/>
    </xf>
    <xf numFmtId="176" fontId="4" fillId="0" borderId="0" xfId="0" applyNumberFormat="1" applyFont="1" applyBorder="1" applyAlignment="1">
      <alignment vertical="top" wrapText="1"/>
    </xf>
    <xf numFmtId="0" fontId="4" fillId="35" borderId="37" xfId="0" applyFont="1" applyFill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justify" vertical="top" wrapText="1"/>
    </xf>
    <xf numFmtId="0" fontId="6" fillId="35" borderId="36" xfId="0" applyFont="1" applyFill="1" applyBorder="1" applyAlignment="1">
      <alignment horizontal="justify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left" vertical="top" wrapText="1"/>
    </xf>
    <xf numFmtId="0" fontId="6" fillId="33" borderId="3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9" fillId="33" borderId="30" xfId="0" applyFont="1" applyFill="1" applyBorder="1" applyAlignment="1">
      <alignment horizontal="center" vertical="top" wrapText="1"/>
    </xf>
    <xf numFmtId="176" fontId="14" fillId="33" borderId="14" xfId="0" applyNumberFormat="1" applyFont="1" applyFill="1" applyBorder="1" applyAlignment="1">
      <alignment horizontal="center" vertical="top" wrapText="1"/>
    </xf>
    <xf numFmtId="177" fontId="4" fillId="33" borderId="18" xfId="0" applyNumberFormat="1" applyFont="1" applyFill="1" applyBorder="1" applyAlignment="1">
      <alignment horizontal="center" vertical="top" wrapText="1"/>
    </xf>
    <xf numFmtId="177" fontId="4" fillId="33" borderId="28" xfId="0" applyNumberFormat="1" applyFont="1" applyFill="1" applyBorder="1" applyAlignment="1">
      <alignment horizontal="center" vertical="top" wrapText="1"/>
    </xf>
    <xf numFmtId="177" fontId="3" fillId="33" borderId="18" xfId="0" applyNumberFormat="1" applyFont="1" applyFill="1" applyBorder="1" applyAlignment="1">
      <alignment horizontal="center" vertical="top" wrapText="1"/>
    </xf>
    <xf numFmtId="177" fontId="3" fillId="33" borderId="28" xfId="0" applyNumberFormat="1" applyFont="1" applyFill="1" applyBorder="1" applyAlignment="1">
      <alignment horizontal="center" vertical="top" wrapText="1"/>
    </xf>
    <xf numFmtId="176" fontId="3" fillId="33" borderId="30" xfId="0" applyNumberFormat="1" applyFont="1" applyFill="1" applyBorder="1" applyAlignment="1">
      <alignment horizontal="center" vertical="top" wrapText="1"/>
    </xf>
    <xf numFmtId="177" fontId="4" fillId="34" borderId="18" xfId="0" applyNumberFormat="1" applyFont="1" applyFill="1" applyBorder="1" applyAlignment="1">
      <alignment horizontal="center" vertical="top" wrapText="1"/>
    </xf>
    <xf numFmtId="176" fontId="3" fillId="0" borderId="29" xfId="0" applyNumberFormat="1" applyFont="1" applyBorder="1" applyAlignment="1">
      <alignment horizontal="center" vertical="top" wrapText="1"/>
    </xf>
    <xf numFmtId="176" fontId="4" fillId="0" borderId="29" xfId="0" applyNumberFormat="1" applyFont="1" applyBorder="1" applyAlignment="1">
      <alignment horizontal="center" vertical="top" wrapText="1"/>
    </xf>
    <xf numFmtId="176" fontId="14" fillId="33" borderId="29" xfId="0" applyNumberFormat="1" applyFont="1" applyFill="1" applyBorder="1" applyAlignment="1">
      <alignment horizontal="center" vertical="top" wrapText="1"/>
    </xf>
    <xf numFmtId="176" fontId="4" fillId="33" borderId="38" xfId="0" applyNumberFormat="1" applyFont="1" applyFill="1" applyBorder="1" applyAlignment="1">
      <alignment horizontal="center" vertical="top" wrapText="1"/>
    </xf>
    <xf numFmtId="176" fontId="4" fillId="33" borderId="39" xfId="0" applyNumberFormat="1" applyFont="1" applyFill="1" applyBorder="1" applyAlignment="1">
      <alignment horizontal="center" vertical="top" wrapText="1"/>
    </xf>
    <xf numFmtId="176" fontId="4" fillId="33" borderId="40" xfId="0" applyNumberFormat="1" applyFont="1" applyFill="1" applyBorder="1" applyAlignment="1">
      <alignment horizontal="center" vertical="top" wrapText="1"/>
    </xf>
    <xf numFmtId="176" fontId="4" fillId="33" borderId="29" xfId="0" applyNumberFormat="1" applyFont="1" applyFill="1" applyBorder="1" applyAlignment="1">
      <alignment horizontal="center" vertical="top" wrapText="1"/>
    </xf>
    <xf numFmtId="176" fontId="4" fillId="34" borderId="40" xfId="0" applyNumberFormat="1" applyFont="1" applyFill="1" applyBorder="1" applyAlignment="1">
      <alignment horizontal="center" vertical="top" wrapText="1"/>
    </xf>
    <xf numFmtId="176" fontId="14" fillId="33" borderId="40" xfId="0" applyNumberFormat="1" applyFont="1" applyFill="1" applyBorder="1" applyAlignment="1">
      <alignment horizontal="center" vertical="top" wrapText="1"/>
    </xf>
    <xf numFmtId="176" fontId="3" fillId="33" borderId="40" xfId="0" applyNumberFormat="1" applyFont="1" applyFill="1" applyBorder="1" applyAlignment="1">
      <alignment horizontal="center" vertical="top" wrapText="1"/>
    </xf>
    <xf numFmtId="176" fontId="14" fillId="33" borderId="41" xfId="0" applyNumberFormat="1" applyFont="1" applyFill="1" applyBorder="1" applyAlignment="1">
      <alignment horizontal="center" vertical="top" wrapText="1"/>
    </xf>
    <xf numFmtId="176" fontId="4" fillId="33" borderId="42" xfId="0" applyNumberFormat="1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vertical="top" wrapText="1"/>
    </xf>
    <xf numFmtId="176" fontId="3" fillId="0" borderId="17" xfId="0" applyNumberFormat="1" applyFont="1" applyBorder="1" applyAlignment="1">
      <alignment horizontal="center" vertical="top" wrapText="1"/>
    </xf>
    <xf numFmtId="176" fontId="3" fillId="0" borderId="23" xfId="0" applyNumberFormat="1" applyFont="1" applyBorder="1" applyAlignment="1">
      <alignment horizontal="center" vertical="top" wrapText="1"/>
    </xf>
    <xf numFmtId="176" fontId="3" fillId="33" borderId="28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left" vertical="top" wrapText="1"/>
    </xf>
    <xf numFmtId="177" fontId="3" fillId="33" borderId="30" xfId="0" applyNumberFormat="1" applyFont="1" applyFill="1" applyBorder="1" applyAlignment="1">
      <alignment horizontal="center" vertical="top" wrapText="1"/>
    </xf>
    <xf numFmtId="176" fontId="3" fillId="0" borderId="43" xfId="0" applyNumberFormat="1" applyFont="1" applyBorder="1" applyAlignment="1">
      <alignment horizontal="center" vertical="top" wrapText="1"/>
    </xf>
    <xf numFmtId="176" fontId="4" fillId="0" borderId="44" xfId="0" applyNumberFormat="1" applyFont="1" applyBorder="1" applyAlignment="1">
      <alignment horizontal="center" vertical="top" wrapText="1"/>
    </xf>
    <xf numFmtId="176" fontId="4" fillId="33" borderId="41" xfId="0" applyNumberFormat="1" applyFont="1" applyFill="1" applyBorder="1" applyAlignment="1">
      <alignment horizontal="center" vertical="top" wrapText="1"/>
    </xf>
    <xf numFmtId="0" fontId="5" fillId="33" borderId="30" xfId="0" applyNumberFormat="1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176" fontId="16" fillId="33" borderId="0" xfId="0" applyNumberFormat="1" applyFont="1" applyFill="1" applyBorder="1" applyAlignment="1">
      <alignment vertical="top" wrapText="1"/>
    </xf>
    <xf numFmtId="176" fontId="3" fillId="0" borderId="45" xfId="0" applyNumberFormat="1" applyFont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3" fillId="33" borderId="18" xfId="0" applyFont="1" applyFill="1" applyBorder="1" applyAlignment="1">
      <alignment horizontal="left" vertical="top" wrapText="1"/>
    </xf>
    <xf numFmtId="176" fontId="16" fillId="33" borderId="18" xfId="0" applyNumberFormat="1" applyFont="1" applyFill="1" applyBorder="1" applyAlignment="1">
      <alignment horizontal="center" vertical="top" wrapText="1"/>
    </xf>
    <xf numFmtId="176" fontId="16" fillId="33" borderId="14" xfId="0" applyNumberFormat="1" applyFont="1" applyFill="1" applyBorder="1" applyAlignment="1">
      <alignment horizontal="center" vertical="top" wrapText="1"/>
    </xf>
    <xf numFmtId="176" fontId="16" fillId="33" borderId="16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vertical="top" wrapText="1"/>
    </xf>
    <xf numFmtId="176" fontId="3" fillId="33" borderId="17" xfId="0" applyNumberFormat="1" applyFont="1" applyFill="1" applyBorder="1" applyAlignment="1">
      <alignment horizontal="center" vertical="top" wrapText="1"/>
    </xf>
    <xf numFmtId="176" fontId="14" fillId="33" borderId="44" xfId="0" applyNumberFormat="1" applyFont="1" applyFill="1" applyBorder="1" applyAlignment="1">
      <alignment horizontal="center" vertical="top" wrapText="1"/>
    </xf>
    <xf numFmtId="176" fontId="14" fillId="33" borderId="17" xfId="0" applyNumberFormat="1" applyFont="1" applyFill="1" applyBorder="1" applyAlignment="1">
      <alignment horizontal="center" vertical="top" wrapText="1"/>
    </xf>
    <xf numFmtId="176" fontId="14" fillId="33" borderId="23" xfId="0" applyNumberFormat="1" applyFont="1" applyFill="1" applyBorder="1" applyAlignment="1">
      <alignment horizontal="center" vertical="top" wrapText="1"/>
    </xf>
    <xf numFmtId="176" fontId="14" fillId="33" borderId="46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Border="1" applyAlignment="1">
      <alignment horizontal="center" vertical="top" wrapText="1"/>
    </xf>
    <xf numFmtId="176" fontId="3" fillId="0" borderId="20" xfId="0" applyNumberFormat="1" applyFont="1" applyBorder="1" applyAlignment="1">
      <alignment horizontal="center" vertical="top" wrapText="1"/>
    </xf>
    <xf numFmtId="176" fontId="3" fillId="0" borderId="19" xfId="0" applyNumberFormat="1" applyFont="1" applyBorder="1" applyAlignment="1">
      <alignment horizontal="center" vertical="top" wrapText="1"/>
    </xf>
    <xf numFmtId="176" fontId="4" fillId="0" borderId="46" xfId="0" applyNumberFormat="1" applyFont="1" applyBorder="1" applyAlignment="1">
      <alignment horizontal="center" vertical="top" wrapText="1"/>
    </xf>
    <xf numFmtId="176" fontId="4" fillId="33" borderId="47" xfId="0" applyNumberFormat="1" applyFont="1" applyFill="1" applyBorder="1" applyAlignment="1">
      <alignment horizontal="center" vertical="top" wrapText="1"/>
    </xf>
    <xf numFmtId="176" fontId="14" fillId="33" borderId="13" xfId="0" applyNumberFormat="1" applyFont="1" applyFill="1" applyBorder="1" applyAlignment="1">
      <alignment horizontal="center" vertical="top" wrapText="1"/>
    </xf>
    <xf numFmtId="181" fontId="14" fillId="33" borderId="0" xfId="0" applyNumberFormat="1" applyFont="1" applyFill="1" applyBorder="1" applyAlignment="1">
      <alignment vertical="top" wrapText="1"/>
    </xf>
    <xf numFmtId="176" fontId="3" fillId="0" borderId="18" xfId="0" applyNumberFormat="1" applyFont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176" fontId="4" fillId="33" borderId="22" xfId="0" applyNumberFormat="1" applyFont="1" applyFill="1" applyBorder="1" applyAlignment="1">
      <alignment horizontal="center" vertical="top" wrapText="1"/>
    </xf>
    <xf numFmtId="176" fontId="16" fillId="33" borderId="39" xfId="0" applyNumberFormat="1" applyFont="1" applyFill="1" applyBorder="1" applyAlignment="1">
      <alignment horizontal="center" vertical="top" wrapText="1"/>
    </xf>
    <xf numFmtId="176" fontId="16" fillId="33" borderId="40" xfId="0" applyNumberFormat="1" applyFont="1" applyFill="1" applyBorder="1" applyAlignment="1">
      <alignment horizontal="center" vertical="top" wrapText="1"/>
    </xf>
    <xf numFmtId="176" fontId="14" fillId="33" borderId="39" xfId="0" applyNumberFormat="1" applyFont="1" applyFill="1" applyBorder="1" applyAlignment="1">
      <alignment horizontal="center" vertical="top" wrapText="1"/>
    </xf>
    <xf numFmtId="176" fontId="4" fillId="0" borderId="16" xfId="0" applyNumberFormat="1" applyFont="1" applyFill="1" applyBorder="1" applyAlignment="1">
      <alignment horizontal="center" vertical="top" wrapText="1"/>
    </xf>
    <xf numFmtId="176" fontId="3" fillId="0" borderId="48" xfId="0" applyNumberFormat="1" applyFont="1" applyBorder="1" applyAlignment="1">
      <alignment horizontal="center" vertical="top" wrapText="1"/>
    </xf>
    <xf numFmtId="176" fontId="3" fillId="0" borderId="49" xfId="0" applyNumberFormat="1" applyFont="1" applyBorder="1" applyAlignment="1">
      <alignment horizontal="center" vertical="top" wrapText="1"/>
    </xf>
    <xf numFmtId="176" fontId="14" fillId="33" borderId="50" xfId="0" applyNumberFormat="1" applyFont="1" applyFill="1" applyBorder="1" applyAlignment="1">
      <alignment horizontal="center" vertical="top" wrapText="1"/>
    </xf>
    <xf numFmtId="176" fontId="4" fillId="35" borderId="39" xfId="0" applyNumberFormat="1" applyFont="1" applyFill="1" applyBorder="1" applyAlignment="1">
      <alignment horizontal="center" vertical="top" wrapText="1"/>
    </xf>
    <xf numFmtId="176" fontId="4" fillId="35" borderId="15" xfId="0" applyNumberFormat="1" applyFont="1" applyFill="1" applyBorder="1" applyAlignment="1">
      <alignment horizontal="center" vertical="top" wrapText="1"/>
    </xf>
    <xf numFmtId="176" fontId="4" fillId="35" borderId="14" xfId="0" applyNumberFormat="1" applyFont="1" applyFill="1" applyBorder="1" applyAlignment="1">
      <alignment horizontal="center" vertical="top" wrapText="1"/>
    </xf>
    <xf numFmtId="176" fontId="4" fillId="35" borderId="0" xfId="0" applyNumberFormat="1" applyFont="1" applyFill="1" applyBorder="1" applyAlignment="1">
      <alignment vertical="top" wrapText="1"/>
    </xf>
    <xf numFmtId="176" fontId="4" fillId="35" borderId="51" xfId="0" applyNumberFormat="1" applyFont="1" applyFill="1" applyBorder="1" applyAlignment="1">
      <alignment horizontal="center" vertical="top" wrapText="1"/>
    </xf>
    <xf numFmtId="176" fontId="4" fillId="33" borderId="52" xfId="0" applyNumberFormat="1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15" fillId="33" borderId="53" xfId="0" applyFont="1" applyFill="1" applyBorder="1" applyAlignment="1">
      <alignment horizontal="left" vertical="top" wrapText="1"/>
    </xf>
    <xf numFmtId="176" fontId="14" fillId="33" borderId="53" xfId="0" applyNumberFormat="1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justify" vertical="top" wrapText="1"/>
    </xf>
    <xf numFmtId="176" fontId="4" fillId="35" borderId="50" xfId="0" applyNumberFormat="1" applyFont="1" applyFill="1" applyBorder="1" applyAlignment="1">
      <alignment horizontal="center" vertical="top" wrapText="1"/>
    </xf>
    <xf numFmtId="176" fontId="4" fillId="0" borderId="13" xfId="0" applyNumberFormat="1" applyFont="1" applyBorder="1" applyAlignment="1">
      <alignment horizontal="center" vertical="top" wrapText="1"/>
    </xf>
    <xf numFmtId="176" fontId="3" fillId="0" borderId="54" xfId="0" applyNumberFormat="1" applyFont="1" applyBorder="1" applyAlignment="1">
      <alignment horizontal="center" vertical="top" wrapText="1"/>
    </xf>
    <xf numFmtId="176" fontId="4" fillId="33" borderId="50" xfId="0" applyNumberFormat="1" applyFont="1" applyFill="1" applyBorder="1" applyAlignment="1">
      <alignment horizontal="center" vertical="top" wrapText="1"/>
    </xf>
    <xf numFmtId="176" fontId="16" fillId="33" borderId="50" xfId="0" applyNumberFormat="1" applyFont="1" applyFill="1" applyBorder="1" applyAlignment="1">
      <alignment horizontal="center" vertical="top" wrapText="1"/>
    </xf>
    <xf numFmtId="176" fontId="16" fillId="33" borderId="13" xfId="0" applyNumberFormat="1" applyFont="1" applyFill="1" applyBorder="1" applyAlignment="1">
      <alignment horizontal="center" vertical="top" wrapText="1"/>
    </xf>
    <xf numFmtId="177" fontId="3" fillId="33" borderId="0" xfId="0" applyNumberFormat="1" applyFont="1" applyFill="1" applyBorder="1" applyAlignment="1">
      <alignment vertical="top" wrapText="1"/>
    </xf>
    <xf numFmtId="176" fontId="3" fillId="33" borderId="55" xfId="0" applyNumberFormat="1" applyFont="1" applyFill="1" applyBorder="1" applyAlignment="1">
      <alignment horizontal="center" vertical="top" wrapText="1"/>
    </xf>
    <xf numFmtId="176" fontId="3" fillId="33" borderId="56" xfId="0" applyNumberFormat="1" applyFont="1" applyFill="1" applyBorder="1" applyAlignment="1">
      <alignment horizontal="center" vertical="top" wrapText="1"/>
    </xf>
    <xf numFmtId="176" fontId="3" fillId="33" borderId="57" xfId="0" applyNumberFormat="1" applyFont="1" applyFill="1" applyBorder="1" applyAlignment="1">
      <alignment horizontal="center" vertical="top" wrapText="1"/>
    </xf>
    <xf numFmtId="176" fontId="3" fillId="33" borderId="52" xfId="0" applyNumberFormat="1" applyFont="1" applyFill="1" applyBorder="1" applyAlignment="1">
      <alignment horizontal="center" vertical="top" wrapText="1"/>
    </xf>
    <xf numFmtId="176" fontId="3" fillId="33" borderId="31" xfId="0" applyNumberFormat="1" applyFont="1" applyFill="1" applyBorder="1" applyAlignment="1">
      <alignment horizontal="center" vertical="top" wrapText="1"/>
    </xf>
    <xf numFmtId="176" fontId="3" fillId="33" borderId="32" xfId="0" applyNumberFormat="1" applyFont="1" applyFill="1" applyBorder="1" applyAlignment="1">
      <alignment horizontal="center" vertical="top" wrapText="1"/>
    </xf>
    <xf numFmtId="176" fontId="3" fillId="33" borderId="58" xfId="0" applyNumberFormat="1" applyFont="1" applyFill="1" applyBorder="1" applyAlignment="1">
      <alignment horizontal="center" vertical="top" wrapText="1"/>
    </xf>
    <xf numFmtId="176" fontId="4" fillId="0" borderId="28" xfId="0" applyNumberFormat="1" applyFont="1" applyFill="1" applyBorder="1" applyAlignment="1">
      <alignment horizontal="center" vertical="top" wrapText="1"/>
    </xf>
    <xf numFmtId="176" fontId="4" fillId="33" borderId="0" xfId="0" applyNumberFormat="1" applyFont="1" applyFill="1" applyAlignment="1">
      <alignment horizontal="center" vertical="top" wrapText="1"/>
    </xf>
    <xf numFmtId="0" fontId="4" fillId="33" borderId="0" xfId="0" applyFont="1" applyFill="1" applyAlignment="1">
      <alignment horizontal="right" vertical="top" wrapText="1"/>
    </xf>
    <xf numFmtId="0" fontId="4" fillId="33" borderId="59" xfId="0" applyFont="1" applyFill="1" applyBorder="1" applyAlignment="1">
      <alignment horizontal="center" vertical="top" wrapText="1"/>
    </xf>
    <xf numFmtId="178" fontId="14" fillId="33" borderId="0" xfId="0" applyNumberFormat="1" applyFont="1" applyFill="1" applyBorder="1" applyAlignment="1">
      <alignment vertical="top" wrapText="1"/>
    </xf>
    <xf numFmtId="177" fontId="4" fillId="35" borderId="36" xfId="0" applyNumberFormat="1" applyFont="1" applyFill="1" applyBorder="1" applyAlignment="1">
      <alignment horizontal="center" vertical="top" wrapText="1"/>
    </xf>
    <xf numFmtId="177" fontId="14" fillId="33" borderId="18" xfId="0" applyNumberFormat="1" applyFont="1" applyFill="1" applyBorder="1" applyAlignment="1">
      <alignment horizontal="center" vertical="top" wrapText="1"/>
    </xf>
    <xf numFmtId="177" fontId="16" fillId="33" borderId="18" xfId="0" applyNumberFormat="1" applyFont="1" applyFill="1" applyBorder="1" applyAlignment="1">
      <alignment horizontal="center" vertical="top" wrapText="1"/>
    </xf>
    <xf numFmtId="177" fontId="14" fillId="33" borderId="28" xfId="0" applyNumberFormat="1" applyFont="1" applyFill="1" applyBorder="1" applyAlignment="1">
      <alignment horizontal="center" vertical="top" wrapText="1"/>
    </xf>
    <xf numFmtId="176" fontId="3" fillId="33" borderId="45" xfId="0" applyNumberFormat="1" applyFont="1" applyFill="1" applyBorder="1" applyAlignment="1">
      <alignment horizontal="center" vertical="top" wrapText="1"/>
    </xf>
    <xf numFmtId="177" fontId="4" fillId="33" borderId="60" xfId="0" applyNumberFormat="1" applyFont="1" applyFill="1" applyBorder="1" applyAlignment="1">
      <alignment horizontal="center" vertical="top" wrapText="1"/>
    </xf>
    <xf numFmtId="177" fontId="4" fillId="33" borderId="53" xfId="0" applyNumberFormat="1" applyFont="1" applyFill="1" applyBorder="1" applyAlignment="1">
      <alignment horizontal="center" vertical="top" wrapText="1"/>
    </xf>
    <xf numFmtId="177" fontId="4" fillId="33" borderId="61" xfId="0" applyNumberFormat="1" applyFont="1" applyFill="1" applyBorder="1" applyAlignment="1">
      <alignment horizontal="center" vertical="top" wrapText="1"/>
    </xf>
    <xf numFmtId="4" fontId="4" fillId="0" borderId="62" xfId="0" applyNumberFormat="1" applyFont="1" applyBorder="1" applyAlignment="1">
      <alignment horizontal="center" vertical="top" wrapText="1"/>
    </xf>
    <xf numFmtId="4" fontId="4" fillId="0" borderId="63" xfId="0" applyNumberFormat="1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4" fontId="4" fillId="0" borderId="60" xfId="0" applyNumberFormat="1" applyFont="1" applyBorder="1" applyAlignment="1">
      <alignment horizontal="center" vertical="top" wrapText="1"/>
    </xf>
    <xf numFmtId="4" fontId="4" fillId="0" borderId="61" xfId="0" applyNumberFormat="1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4" fontId="4" fillId="0" borderId="53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2"/>
  <sheetViews>
    <sheetView tabSelected="1" view="pageBreakPreview" zoomScaleSheetLayoutView="100" zoomScalePageLayoutView="0" workbookViewId="0" topLeftCell="A7">
      <pane xSplit="4" ySplit="4" topLeftCell="E11" activePane="bottomRight" state="frozen"/>
      <selection pane="topLeft" activeCell="A7" sqref="A7"/>
      <selection pane="topRight" activeCell="E7" sqref="E7"/>
      <selection pane="bottomLeft" activeCell="A11" sqref="A11"/>
      <selection pane="bottomRight" activeCell="AD15" sqref="AD15"/>
    </sheetView>
  </sheetViews>
  <sheetFormatPr defaultColWidth="9.00390625" defaultRowHeight="12.75" outlineLevelRow="2" outlineLevelCol="1"/>
  <cols>
    <col min="1" max="1" width="11.875" style="1" customWidth="1"/>
    <col min="2" max="2" width="59.75390625" style="1" customWidth="1"/>
    <col min="3" max="3" width="14.125" style="56" customWidth="1"/>
    <col min="4" max="5" width="13.00390625" style="18" customWidth="1"/>
    <col min="6" max="6" width="5.625" style="3" customWidth="1"/>
    <col min="7" max="7" width="13.125" style="3" hidden="1" customWidth="1" outlineLevel="1"/>
    <col min="8" max="9" width="11.625" style="2" hidden="1" customWidth="1" outlineLevel="1"/>
    <col min="10" max="10" width="13.875" style="2" hidden="1" customWidth="1" outlineLevel="1"/>
    <col min="11" max="11" width="12.875" style="3" hidden="1" customWidth="1" outlineLevel="1"/>
    <col min="12" max="12" width="12.125" style="2" hidden="1" customWidth="1" outlineLevel="1"/>
    <col min="13" max="14" width="11.625" style="2" hidden="1" customWidth="1" outlineLevel="1"/>
    <col min="15" max="15" width="13.25390625" style="3" hidden="1" customWidth="1" outlineLevel="1"/>
    <col min="16" max="16" width="12.25390625" style="2" hidden="1" customWidth="1" outlineLevel="1"/>
    <col min="17" max="17" width="12.375" style="2" hidden="1" customWidth="1" outlineLevel="1"/>
    <col min="18" max="18" width="12.125" style="2" hidden="1" customWidth="1" outlineLevel="1"/>
    <col min="19" max="19" width="13.125" style="3" hidden="1" customWidth="1" outlineLevel="1"/>
    <col min="20" max="20" width="12.00390625" style="2" hidden="1" customWidth="1" outlineLevel="1"/>
    <col min="21" max="21" width="12.625" style="2" hidden="1" customWidth="1" outlineLevel="1"/>
    <col min="22" max="22" width="13.125" style="2" hidden="1" customWidth="1" outlineLevel="1"/>
    <col min="23" max="23" width="12.125" style="6" bestFit="1" customWidth="1" collapsed="1"/>
    <col min="24" max="24" width="13.875" style="6" customWidth="1"/>
    <col min="25" max="25" width="15.125" style="6" customWidth="1"/>
    <col min="26" max="26" width="11.875" style="6" bestFit="1" customWidth="1"/>
    <col min="27" max="27" width="12.625" style="6" customWidth="1"/>
    <col min="28" max="28" width="11.25390625" style="6" bestFit="1" customWidth="1"/>
    <col min="29" max="30" width="12.00390625" style="6" customWidth="1"/>
    <col min="31" max="16384" width="9.125" style="6" customWidth="1"/>
  </cols>
  <sheetData>
    <row r="1" spans="1:22" ht="14.25" customHeight="1">
      <c r="A1" s="211" t="s">
        <v>34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1:22" ht="15" customHeight="1">
      <c r="A2" s="211" t="s">
        <v>56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1:22" ht="15.75" customHeight="1">
      <c r="A3" s="211" t="s">
        <v>123</v>
      </c>
      <c r="B3" s="211"/>
      <c r="C3" s="211"/>
      <c r="D3" s="211"/>
      <c r="E3" s="211"/>
      <c r="F3" s="211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5.75" customHeight="1">
      <c r="A4" s="213" t="s">
        <v>148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</row>
    <row r="5" spans="1:22" ht="12" customHeight="1">
      <c r="A5" s="214" t="s">
        <v>35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</row>
    <row r="6" spans="1:22" ht="15.75" customHeight="1" thickBot="1">
      <c r="A6" s="212" t="s">
        <v>15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</row>
    <row r="7" spans="1:22" s="7" customFormat="1" ht="12.75" customHeight="1" thickBot="1">
      <c r="A7" s="202" t="s">
        <v>0</v>
      </c>
      <c r="B7" s="199" t="s">
        <v>16</v>
      </c>
      <c r="C7" s="193" t="s">
        <v>124</v>
      </c>
      <c r="D7" s="193" t="s">
        <v>149</v>
      </c>
      <c r="E7" s="193" t="s">
        <v>39</v>
      </c>
      <c r="F7" s="200" t="s">
        <v>32</v>
      </c>
      <c r="G7" s="207" t="s">
        <v>26</v>
      </c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9"/>
    </row>
    <row r="8" spans="1:22" s="7" customFormat="1" ht="13.5" thickBot="1">
      <c r="A8" s="203"/>
      <c r="B8" s="205"/>
      <c r="C8" s="194"/>
      <c r="D8" s="194"/>
      <c r="E8" s="194"/>
      <c r="F8" s="210"/>
      <c r="G8" s="196" t="s">
        <v>137</v>
      </c>
      <c r="H8" s="198" t="s">
        <v>2</v>
      </c>
      <c r="I8" s="198"/>
      <c r="J8" s="199"/>
      <c r="K8" s="200" t="s">
        <v>138</v>
      </c>
      <c r="L8" s="198" t="s">
        <v>2</v>
      </c>
      <c r="M8" s="198"/>
      <c r="N8" s="199"/>
      <c r="O8" s="200" t="s">
        <v>139</v>
      </c>
      <c r="P8" s="198" t="s">
        <v>2</v>
      </c>
      <c r="Q8" s="198"/>
      <c r="R8" s="199"/>
      <c r="S8" s="196" t="s">
        <v>140</v>
      </c>
      <c r="T8" s="198" t="s">
        <v>2</v>
      </c>
      <c r="U8" s="198"/>
      <c r="V8" s="199"/>
    </row>
    <row r="9" spans="1:22" s="7" customFormat="1" ht="24.75" customHeight="1" thickBot="1">
      <c r="A9" s="204"/>
      <c r="B9" s="206"/>
      <c r="C9" s="195"/>
      <c r="D9" s="195"/>
      <c r="E9" s="195"/>
      <c r="F9" s="201"/>
      <c r="G9" s="197"/>
      <c r="H9" s="4" t="s">
        <v>3</v>
      </c>
      <c r="I9" s="4" t="s">
        <v>4</v>
      </c>
      <c r="J9" s="4" t="s">
        <v>5</v>
      </c>
      <c r="K9" s="201"/>
      <c r="L9" s="4" t="s">
        <v>6</v>
      </c>
      <c r="M9" s="4" t="s">
        <v>7</v>
      </c>
      <c r="N9" s="4" t="s">
        <v>8</v>
      </c>
      <c r="O9" s="201"/>
      <c r="P9" s="4" t="s">
        <v>9</v>
      </c>
      <c r="Q9" s="4" t="s">
        <v>10</v>
      </c>
      <c r="R9" s="4" t="s">
        <v>11</v>
      </c>
      <c r="S9" s="197"/>
      <c r="T9" s="4" t="s">
        <v>12</v>
      </c>
      <c r="U9" s="4" t="s">
        <v>13</v>
      </c>
      <c r="V9" s="4" t="s">
        <v>14</v>
      </c>
    </row>
    <row r="10" spans="1:22" s="8" customFormat="1" ht="10.5" customHeight="1" thickBot="1">
      <c r="A10" s="5">
        <v>1</v>
      </c>
      <c r="B10" s="82">
        <v>2</v>
      </c>
      <c r="C10" s="90">
        <v>3</v>
      </c>
      <c r="D10" s="90">
        <v>4</v>
      </c>
      <c r="E10" s="82">
        <v>5</v>
      </c>
      <c r="F10" s="82">
        <v>6</v>
      </c>
      <c r="G10" s="5">
        <v>6</v>
      </c>
      <c r="H10" s="5">
        <v>7</v>
      </c>
      <c r="I10" s="5">
        <v>8</v>
      </c>
      <c r="J10" s="5">
        <v>9</v>
      </c>
      <c r="K10" s="82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  <c r="S10" s="5">
        <v>18</v>
      </c>
      <c r="T10" s="5">
        <v>19</v>
      </c>
      <c r="U10" s="5">
        <v>20</v>
      </c>
      <c r="V10" s="5">
        <v>21</v>
      </c>
    </row>
    <row r="11" spans="1:25" s="77" customFormat="1" ht="14.25" customHeight="1">
      <c r="A11" s="81" t="s">
        <v>22</v>
      </c>
      <c r="B11" s="84" t="s">
        <v>17</v>
      </c>
      <c r="C11" s="76">
        <f>C13+C14+C15+C16+C17+C18+C19+C20+C21+C22</f>
        <v>5323707.920000001</v>
      </c>
      <c r="D11" s="76">
        <f>D13+D14+D15+D16+D17+D18+D19+D20+D21+D22</f>
        <v>1057045.469</v>
      </c>
      <c r="E11" s="76">
        <f>E13+E14+E15+E16+E17+E18+E19+E20+E21+E22</f>
        <v>0</v>
      </c>
      <c r="F11" s="188">
        <f>D11/C11*100</f>
        <v>19.855436941401546</v>
      </c>
      <c r="G11" s="169">
        <f aca="true" t="shared" si="0" ref="G11:V11">G13+G14+G15+G16+G17+G18+G19+G20+G21+G22</f>
        <v>1057045.469</v>
      </c>
      <c r="H11" s="160">
        <f t="shared" si="0"/>
        <v>254147.4</v>
      </c>
      <c r="I11" s="160">
        <f t="shared" si="0"/>
        <v>76546.69999999998</v>
      </c>
      <c r="J11" s="161">
        <f t="shared" si="0"/>
        <v>726351.369</v>
      </c>
      <c r="K11" s="159">
        <f t="shared" si="0"/>
        <v>0</v>
      </c>
      <c r="L11" s="160">
        <f t="shared" si="0"/>
        <v>0</v>
      </c>
      <c r="M11" s="160">
        <f t="shared" si="0"/>
        <v>0</v>
      </c>
      <c r="N11" s="161">
        <f t="shared" si="0"/>
        <v>0</v>
      </c>
      <c r="O11" s="159">
        <f t="shared" si="0"/>
        <v>0</v>
      </c>
      <c r="P11" s="160">
        <f t="shared" si="0"/>
        <v>0</v>
      </c>
      <c r="Q11" s="160">
        <f t="shared" si="0"/>
        <v>0</v>
      </c>
      <c r="R11" s="161">
        <f t="shared" si="0"/>
        <v>0</v>
      </c>
      <c r="S11" s="159">
        <f t="shared" si="0"/>
        <v>0</v>
      </c>
      <c r="T11" s="160">
        <f>T13+T14+T15+T16+T17+T18+T19+T20+T21+T22</f>
        <v>0</v>
      </c>
      <c r="U11" s="160">
        <f t="shared" si="0"/>
        <v>0</v>
      </c>
      <c r="V11" s="161">
        <f t="shared" si="0"/>
        <v>0</v>
      </c>
      <c r="Y11" s="162"/>
    </row>
    <row r="12" spans="1:25" ht="12.75" customHeight="1">
      <c r="A12" s="12"/>
      <c r="B12" s="114" t="s">
        <v>1</v>
      </c>
      <c r="C12" s="22"/>
      <c r="D12" s="22"/>
      <c r="E12" s="92"/>
      <c r="F12" s="92"/>
      <c r="G12" s="25"/>
      <c r="H12" s="26"/>
      <c r="I12" s="26"/>
      <c r="J12" s="27"/>
      <c r="K12" s="98"/>
      <c r="L12" s="26"/>
      <c r="M12" s="26"/>
      <c r="N12" s="27"/>
      <c r="O12" s="98"/>
      <c r="P12" s="26"/>
      <c r="Q12" s="26"/>
      <c r="R12" s="27"/>
      <c r="S12" s="144"/>
      <c r="T12" s="142"/>
      <c r="U12" s="142"/>
      <c r="V12" s="143"/>
      <c r="Y12" s="79"/>
    </row>
    <row r="13" spans="1:25" ht="14.25" customHeight="1">
      <c r="A13" s="12" t="s">
        <v>27</v>
      </c>
      <c r="B13" s="114" t="s">
        <v>45</v>
      </c>
      <c r="C13" s="22">
        <v>307224.72</v>
      </c>
      <c r="D13" s="54">
        <f aca="true" t="shared" si="1" ref="D13:D21">G13+K13+O13+S13</f>
        <v>307224.72</v>
      </c>
      <c r="E13" s="92"/>
      <c r="F13" s="92">
        <f aca="true" t="shared" si="2" ref="F13:F21">D13/C13*100</f>
        <v>100</v>
      </c>
      <c r="G13" s="170">
        <f aca="true" t="shared" si="3" ref="G13:G21">SUM(H13:J13)</f>
        <v>307224.72</v>
      </c>
      <c r="H13" s="34"/>
      <c r="I13" s="19"/>
      <c r="J13" s="27">
        <v>307224.72</v>
      </c>
      <c r="K13" s="99">
        <f aca="true" t="shared" si="4" ref="K13:K23">SUM(L13:N13)</f>
        <v>0</v>
      </c>
      <c r="L13" s="26"/>
      <c r="M13" s="26"/>
      <c r="N13" s="27"/>
      <c r="O13" s="99">
        <f aca="true" t="shared" si="5" ref="O13:O21">SUM(P13:R13)</f>
        <v>0</v>
      </c>
      <c r="P13" s="26"/>
      <c r="Q13" s="26"/>
      <c r="R13" s="27"/>
      <c r="S13" s="28">
        <f aca="true" t="shared" si="6" ref="S13:S21">SUM(T13:V13)</f>
        <v>0</v>
      </c>
      <c r="T13" s="26"/>
      <c r="U13" s="26"/>
      <c r="V13" s="27"/>
      <c r="Y13" s="79"/>
    </row>
    <row r="14" spans="1:25" s="7" customFormat="1" ht="14.25" customHeight="1">
      <c r="A14" s="12" t="s">
        <v>28</v>
      </c>
      <c r="B14" s="114" t="s">
        <v>20</v>
      </c>
      <c r="C14" s="22">
        <v>876970.4</v>
      </c>
      <c r="D14" s="54">
        <f>G14+K14+O14+S14</f>
        <v>114591.141</v>
      </c>
      <c r="E14" s="92"/>
      <c r="F14" s="92">
        <f t="shared" si="2"/>
        <v>13.066705672164078</v>
      </c>
      <c r="G14" s="28">
        <f t="shared" si="3"/>
        <v>114591.141</v>
      </c>
      <c r="H14" s="34">
        <v>41244</v>
      </c>
      <c r="I14" s="34">
        <v>44460.9</v>
      </c>
      <c r="J14" s="35">
        <v>28886.241</v>
      </c>
      <c r="K14" s="99">
        <f t="shared" si="4"/>
        <v>0</v>
      </c>
      <c r="L14" s="26"/>
      <c r="M14" s="26"/>
      <c r="N14" s="27"/>
      <c r="O14" s="99">
        <f t="shared" si="5"/>
        <v>0</v>
      </c>
      <c r="P14" s="130"/>
      <c r="Q14" s="26"/>
      <c r="R14" s="149"/>
      <c r="S14" s="28">
        <f t="shared" si="6"/>
        <v>0</v>
      </c>
      <c r="T14" s="26"/>
      <c r="U14" s="26"/>
      <c r="V14" s="27"/>
      <c r="Y14" s="80"/>
    </row>
    <row r="15" spans="1:25" s="7" customFormat="1" ht="14.25" customHeight="1">
      <c r="A15" s="120" t="s">
        <v>37</v>
      </c>
      <c r="B15" s="115" t="s">
        <v>21</v>
      </c>
      <c r="C15" s="54">
        <v>2714627.7</v>
      </c>
      <c r="D15" s="54">
        <f t="shared" si="1"/>
        <v>590778.162</v>
      </c>
      <c r="E15" s="93"/>
      <c r="F15" s="92">
        <f t="shared" si="2"/>
        <v>21.76276923719595</v>
      </c>
      <c r="G15" s="145">
        <f t="shared" si="3"/>
        <v>590778.162</v>
      </c>
      <c r="H15" s="34">
        <v>212155.6</v>
      </c>
      <c r="I15" s="34">
        <v>15310.8</v>
      </c>
      <c r="J15" s="35">
        <v>363311.762</v>
      </c>
      <c r="K15" s="125">
        <f t="shared" si="4"/>
        <v>0</v>
      </c>
      <c r="L15" s="34"/>
      <c r="M15" s="34"/>
      <c r="N15" s="39"/>
      <c r="O15" s="125">
        <f t="shared" si="5"/>
        <v>0</v>
      </c>
      <c r="P15" s="130"/>
      <c r="Q15" s="26"/>
      <c r="R15" s="149"/>
      <c r="S15" s="145">
        <f t="shared" si="6"/>
        <v>0</v>
      </c>
      <c r="T15" s="34"/>
      <c r="U15" s="34"/>
      <c r="V15" s="39"/>
      <c r="Y15" s="80"/>
    </row>
    <row r="16" spans="1:25" s="7" customFormat="1" ht="39" customHeight="1">
      <c r="A16" s="120" t="s">
        <v>41</v>
      </c>
      <c r="B16" s="115" t="s">
        <v>70</v>
      </c>
      <c r="C16" s="54">
        <v>460000</v>
      </c>
      <c r="D16" s="54">
        <f>G16+K16+O16+S16</f>
        <v>42825.962</v>
      </c>
      <c r="E16" s="93"/>
      <c r="F16" s="92">
        <f>D16/C16*100</f>
        <v>9.309991739130433</v>
      </c>
      <c r="G16" s="145">
        <f t="shared" si="3"/>
        <v>42825.962</v>
      </c>
      <c r="H16" s="34"/>
      <c r="I16" s="34">
        <v>16548.1</v>
      </c>
      <c r="J16" s="35">
        <v>26277.862</v>
      </c>
      <c r="K16" s="125">
        <f t="shared" si="4"/>
        <v>0</v>
      </c>
      <c r="L16" s="137"/>
      <c r="M16" s="137"/>
      <c r="N16" s="113"/>
      <c r="O16" s="125">
        <f t="shared" si="5"/>
        <v>0</v>
      </c>
      <c r="P16" s="130"/>
      <c r="Q16" s="26"/>
      <c r="R16" s="149"/>
      <c r="S16" s="145">
        <f t="shared" si="6"/>
        <v>0</v>
      </c>
      <c r="T16" s="137"/>
      <c r="U16" s="137"/>
      <c r="V16" s="113"/>
      <c r="Y16" s="80"/>
    </row>
    <row r="17" spans="1:25" s="7" customFormat="1" ht="27" customHeight="1">
      <c r="A17" s="120" t="s">
        <v>42</v>
      </c>
      <c r="B17" s="116" t="s">
        <v>40</v>
      </c>
      <c r="C17" s="54">
        <v>4000</v>
      </c>
      <c r="D17" s="54">
        <f t="shared" si="1"/>
        <v>1219.023</v>
      </c>
      <c r="E17" s="92"/>
      <c r="F17" s="92">
        <f t="shared" si="2"/>
        <v>30.475575</v>
      </c>
      <c r="G17" s="145">
        <f t="shared" si="3"/>
        <v>1219.023</v>
      </c>
      <c r="H17" s="34">
        <v>747.8</v>
      </c>
      <c r="I17" s="34">
        <v>226.9</v>
      </c>
      <c r="J17" s="35">
        <v>244.323</v>
      </c>
      <c r="K17" s="125">
        <f t="shared" si="4"/>
        <v>0</v>
      </c>
      <c r="L17" s="111"/>
      <c r="M17" s="111"/>
      <c r="N17" s="112"/>
      <c r="O17" s="125">
        <f t="shared" si="5"/>
        <v>0</v>
      </c>
      <c r="P17" s="130"/>
      <c r="Q17" s="26"/>
      <c r="R17" s="149"/>
      <c r="S17" s="145">
        <f t="shared" si="6"/>
        <v>0</v>
      </c>
      <c r="T17" s="137"/>
      <c r="U17" s="111"/>
      <c r="V17" s="112"/>
      <c r="Y17" s="80"/>
    </row>
    <row r="18" spans="1:25" s="7" customFormat="1" ht="53.25" customHeight="1">
      <c r="A18" s="120" t="s">
        <v>43</v>
      </c>
      <c r="B18" s="116" t="s">
        <v>48</v>
      </c>
      <c r="C18" s="54">
        <v>1905</v>
      </c>
      <c r="D18" s="54">
        <f>G18+K18+O18+S18</f>
        <v>406.461</v>
      </c>
      <c r="E18" s="92"/>
      <c r="F18" s="92">
        <f t="shared" si="2"/>
        <v>21.336535433070868</v>
      </c>
      <c r="G18" s="145">
        <f t="shared" si="3"/>
        <v>406.461</v>
      </c>
      <c r="H18" s="34"/>
      <c r="I18" s="34"/>
      <c r="J18" s="35">
        <v>406.461</v>
      </c>
      <c r="K18" s="125">
        <f t="shared" si="4"/>
        <v>0</v>
      </c>
      <c r="L18" s="111"/>
      <c r="M18" s="111"/>
      <c r="N18" s="112"/>
      <c r="O18" s="125">
        <f t="shared" si="5"/>
        <v>0</v>
      </c>
      <c r="P18" s="111"/>
      <c r="Q18" s="26"/>
      <c r="R18" s="149"/>
      <c r="S18" s="145">
        <f t="shared" si="6"/>
        <v>0</v>
      </c>
      <c r="T18" s="111"/>
      <c r="U18" s="111"/>
      <c r="V18" s="112"/>
      <c r="Y18" s="80"/>
    </row>
    <row r="19" spans="1:25" s="7" customFormat="1" ht="27" customHeight="1">
      <c r="A19" s="120" t="s">
        <v>46</v>
      </c>
      <c r="B19" s="117" t="s">
        <v>50</v>
      </c>
      <c r="C19" s="54"/>
      <c r="D19" s="183">
        <f>G19+K19+O19+S19</f>
        <v>0</v>
      </c>
      <c r="E19" s="93"/>
      <c r="F19" s="92" t="e">
        <f t="shared" si="2"/>
        <v>#DIV/0!</v>
      </c>
      <c r="G19" s="145">
        <f t="shared" si="3"/>
        <v>0</v>
      </c>
      <c r="H19" s="34"/>
      <c r="I19" s="34"/>
      <c r="J19" s="35"/>
      <c r="K19" s="125">
        <f t="shared" si="4"/>
        <v>0</v>
      </c>
      <c r="L19" s="111"/>
      <c r="M19" s="111"/>
      <c r="N19" s="112"/>
      <c r="O19" s="125">
        <f t="shared" si="5"/>
        <v>0</v>
      </c>
      <c r="P19" s="21"/>
      <c r="Q19" s="21"/>
      <c r="R19" s="30"/>
      <c r="S19" s="145">
        <f t="shared" si="6"/>
        <v>0</v>
      </c>
      <c r="T19" s="111"/>
      <c r="U19" s="111"/>
      <c r="V19" s="112"/>
      <c r="Y19" s="80"/>
    </row>
    <row r="20" spans="1:25" s="7" customFormat="1" ht="39" customHeight="1">
      <c r="A20" s="120" t="s">
        <v>51</v>
      </c>
      <c r="B20" s="117" t="s">
        <v>47</v>
      </c>
      <c r="C20" s="54"/>
      <c r="D20" s="183">
        <f t="shared" si="1"/>
        <v>0</v>
      </c>
      <c r="E20" s="93"/>
      <c r="F20" s="92" t="e">
        <f t="shared" si="2"/>
        <v>#DIV/0!</v>
      </c>
      <c r="G20" s="145">
        <f t="shared" si="3"/>
        <v>0</v>
      </c>
      <c r="H20" s="34"/>
      <c r="I20" s="34"/>
      <c r="J20" s="35"/>
      <c r="K20" s="125">
        <f t="shared" si="4"/>
        <v>0</v>
      </c>
      <c r="L20" s="111"/>
      <c r="M20" s="111"/>
      <c r="N20" s="112"/>
      <c r="O20" s="125">
        <f t="shared" si="5"/>
        <v>0</v>
      </c>
      <c r="P20" s="111"/>
      <c r="Q20" s="26"/>
      <c r="R20" s="149"/>
      <c r="S20" s="145">
        <f>SUM(T20:V20)</f>
        <v>0</v>
      </c>
      <c r="T20" s="111"/>
      <c r="U20" s="111"/>
      <c r="V20" s="112"/>
      <c r="Y20" s="80"/>
    </row>
    <row r="21" spans="1:25" s="9" customFormat="1" ht="91.5" customHeight="1">
      <c r="A21" s="120" t="s">
        <v>67</v>
      </c>
      <c r="B21" s="58" t="s">
        <v>66</v>
      </c>
      <c r="C21" s="54">
        <v>4571.4</v>
      </c>
      <c r="D21" s="183">
        <f t="shared" si="1"/>
        <v>0</v>
      </c>
      <c r="E21" s="93"/>
      <c r="F21" s="92">
        <f t="shared" si="2"/>
        <v>0</v>
      </c>
      <c r="G21" s="145">
        <f t="shared" si="3"/>
        <v>0</v>
      </c>
      <c r="H21" s="34"/>
      <c r="I21" s="34"/>
      <c r="J21" s="35"/>
      <c r="K21" s="125">
        <f t="shared" si="4"/>
        <v>0</v>
      </c>
      <c r="L21" s="137"/>
      <c r="M21" s="137"/>
      <c r="N21" s="113"/>
      <c r="O21" s="125">
        <f t="shared" si="5"/>
        <v>0</v>
      </c>
      <c r="P21" s="137"/>
      <c r="Q21" s="34"/>
      <c r="R21" s="113"/>
      <c r="S21" s="145">
        <f t="shared" si="6"/>
        <v>0</v>
      </c>
      <c r="T21" s="137"/>
      <c r="U21" s="137"/>
      <c r="V21" s="113"/>
      <c r="Y21" s="14"/>
    </row>
    <row r="22" spans="1:26" s="7" customFormat="1" ht="65.25" customHeight="1">
      <c r="A22" s="120" t="s">
        <v>71</v>
      </c>
      <c r="B22" s="58" t="s">
        <v>57</v>
      </c>
      <c r="C22" s="54">
        <f>SUM(C23:C27)</f>
        <v>954408.7</v>
      </c>
      <c r="D22" s="54">
        <f>SUM(D23:D27)</f>
        <v>0</v>
      </c>
      <c r="E22" s="54"/>
      <c r="F22" s="93">
        <f>D22/C22*100</f>
        <v>0</v>
      </c>
      <c r="G22" s="146">
        <f aca="true" t="shared" si="7" ref="G22:V22">SUM(G23:G27)</f>
        <v>0</v>
      </c>
      <c r="H22" s="19">
        <f t="shared" si="7"/>
        <v>0</v>
      </c>
      <c r="I22" s="19">
        <f t="shared" si="7"/>
        <v>0</v>
      </c>
      <c r="J22" s="54">
        <f t="shared" si="7"/>
        <v>0</v>
      </c>
      <c r="K22" s="126">
        <f t="shared" si="7"/>
        <v>0</v>
      </c>
      <c r="L22" s="19">
        <f t="shared" si="7"/>
        <v>0</v>
      </c>
      <c r="M22" s="19">
        <f t="shared" si="7"/>
        <v>0</v>
      </c>
      <c r="N22" s="54">
        <f t="shared" si="7"/>
        <v>0</v>
      </c>
      <c r="O22" s="126">
        <f t="shared" si="7"/>
        <v>0</v>
      </c>
      <c r="P22" s="19">
        <f t="shared" si="7"/>
        <v>0</v>
      </c>
      <c r="Q22" s="19">
        <f t="shared" si="7"/>
        <v>0</v>
      </c>
      <c r="R22" s="54">
        <f t="shared" si="7"/>
        <v>0</v>
      </c>
      <c r="S22" s="146">
        <f t="shared" si="7"/>
        <v>0</v>
      </c>
      <c r="T22" s="19">
        <f t="shared" si="7"/>
        <v>0</v>
      </c>
      <c r="U22" s="19">
        <f t="shared" si="7"/>
        <v>0</v>
      </c>
      <c r="V22" s="54">
        <f t="shared" si="7"/>
        <v>0</v>
      </c>
      <c r="Z22" s="80"/>
    </row>
    <row r="23" spans="1:27" ht="116.25" customHeight="1">
      <c r="A23" s="121" t="s">
        <v>72</v>
      </c>
      <c r="B23" s="119" t="s">
        <v>58</v>
      </c>
      <c r="C23" s="113">
        <v>98315.7</v>
      </c>
      <c r="D23" s="113">
        <f>G23+K23+O23+S23</f>
        <v>0</v>
      </c>
      <c r="E23" s="95"/>
      <c r="F23" s="95">
        <f>D23/C23*100</f>
        <v>0</v>
      </c>
      <c r="G23" s="25">
        <f>SUM(H23:J23)</f>
        <v>0</v>
      </c>
      <c r="H23" s="111"/>
      <c r="I23" s="111"/>
      <c r="J23" s="112"/>
      <c r="K23" s="98">
        <f t="shared" si="4"/>
        <v>0</v>
      </c>
      <c r="L23" s="111"/>
      <c r="M23" s="111"/>
      <c r="N23" s="112"/>
      <c r="O23" s="98">
        <f>SUM(P23:R23)</f>
        <v>0</v>
      </c>
      <c r="P23" s="34"/>
      <c r="Q23" s="34"/>
      <c r="R23" s="34"/>
      <c r="S23" s="25">
        <f>SUM(T23:V23)</f>
        <v>0</v>
      </c>
      <c r="T23" s="34"/>
      <c r="U23" s="34"/>
      <c r="V23" s="49"/>
      <c r="X23" s="79"/>
      <c r="Y23" s="79"/>
      <c r="AA23" s="79"/>
    </row>
    <row r="24" spans="1:22" ht="52.5" customHeight="1">
      <c r="A24" s="121" t="s">
        <v>73</v>
      </c>
      <c r="B24" s="122" t="s">
        <v>76</v>
      </c>
      <c r="C24" s="39">
        <v>680000</v>
      </c>
      <c r="D24" s="39">
        <f>G24+K24+O24+S24</f>
        <v>0</v>
      </c>
      <c r="E24" s="94"/>
      <c r="F24" s="94">
        <f>D24/C24*100</f>
        <v>0</v>
      </c>
      <c r="G24" s="25">
        <f>SUM(H24:J24)</f>
        <v>0</v>
      </c>
      <c r="H24" s="26"/>
      <c r="I24" s="26"/>
      <c r="J24" s="27"/>
      <c r="K24" s="98">
        <f>SUM(L24:N24)</f>
        <v>0</v>
      </c>
      <c r="L24" s="26"/>
      <c r="M24" s="26"/>
      <c r="N24" s="27"/>
      <c r="O24" s="98">
        <f>SUM(P24:R24)</f>
        <v>0</v>
      </c>
      <c r="P24" s="34"/>
      <c r="Q24" s="34"/>
      <c r="R24" s="34"/>
      <c r="S24" s="25">
        <f>SUM(T24:V24)</f>
        <v>0</v>
      </c>
      <c r="T24" s="34"/>
      <c r="U24" s="34"/>
      <c r="V24" s="35"/>
    </row>
    <row r="25" spans="1:22" ht="115.5" customHeight="1">
      <c r="A25" s="121" t="s">
        <v>75</v>
      </c>
      <c r="B25" s="122" t="s">
        <v>136</v>
      </c>
      <c r="C25" s="39">
        <v>100000</v>
      </c>
      <c r="D25" s="39">
        <f>G25+K25+O25+S25</f>
        <v>0</v>
      </c>
      <c r="E25" s="94"/>
      <c r="F25" s="94">
        <f>D25/C25*100</f>
        <v>0</v>
      </c>
      <c r="G25" s="25">
        <f>SUM(H25:J25)</f>
        <v>0</v>
      </c>
      <c r="H25" s="26"/>
      <c r="I25" s="26"/>
      <c r="J25" s="27"/>
      <c r="K25" s="98">
        <f>SUM(L25:N25)</f>
        <v>0</v>
      </c>
      <c r="L25" s="26"/>
      <c r="M25" s="26"/>
      <c r="N25" s="27"/>
      <c r="O25" s="98">
        <f>SUM(P25:R25)</f>
        <v>0</v>
      </c>
      <c r="P25" s="34"/>
      <c r="Q25" s="34"/>
      <c r="R25" s="192"/>
      <c r="S25" s="25">
        <f>SUM(T25:V25)</f>
        <v>0</v>
      </c>
      <c r="T25" s="34"/>
      <c r="U25" s="34"/>
      <c r="V25" s="39"/>
    </row>
    <row r="26" spans="1:22" ht="51.75" customHeight="1">
      <c r="A26" s="121" t="s">
        <v>74</v>
      </c>
      <c r="B26" s="122" t="s">
        <v>125</v>
      </c>
      <c r="C26" s="39">
        <v>22719.9</v>
      </c>
      <c r="D26" s="39">
        <f>G26+K26+O26+S26</f>
        <v>0</v>
      </c>
      <c r="E26" s="94"/>
      <c r="F26" s="94"/>
      <c r="G26" s="25">
        <f>SUM(H26:J26)</f>
        <v>0</v>
      </c>
      <c r="H26" s="26"/>
      <c r="I26" s="26"/>
      <c r="J26" s="27"/>
      <c r="K26" s="98">
        <f>SUM(L26:N26)</f>
        <v>0</v>
      </c>
      <c r="L26" s="26"/>
      <c r="M26" s="26"/>
      <c r="N26" s="27"/>
      <c r="O26" s="98">
        <f>SUM(P26:R26)</f>
        <v>0</v>
      </c>
      <c r="P26" s="34"/>
      <c r="Q26" s="34"/>
      <c r="R26" s="192"/>
      <c r="S26" s="25">
        <f>SUM(T26:V26)</f>
        <v>0</v>
      </c>
      <c r="T26" s="34"/>
      <c r="U26" s="34"/>
      <c r="V26" s="39"/>
    </row>
    <row r="27" spans="1:22" ht="66" customHeight="1" thickBot="1">
      <c r="A27" s="121" t="s">
        <v>135</v>
      </c>
      <c r="B27" s="122" t="s">
        <v>126</v>
      </c>
      <c r="C27" s="39">
        <v>53373.1</v>
      </c>
      <c r="D27" s="39">
        <f>G27+K27+O27+S27</f>
        <v>0</v>
      </c>
      <c r="E27" s="94"/>
      <c r="F27" s="94">
        <f>D27/C27*100</f>
        <v>0</v>
      </c>
      <c r="G27" s="25">
        <f>SUM(H27:J27)</f>
        <v>0</v>
      </c>
      <c r="H27" s="26"/>
      <c r="I27" s="26"/>
      <c r="J27" s="27"/>
      <c r="K27" s="98">
        <f>SUM(L27:N27)</f>
        <v>0</v>
      </c>
      <c r="L27" s="26"/>
      <c r="M27" s="26"/>
      <c r="N27" s="27"/>
      <c r="O27" s="98">
        <f>SUM(P27:R27)</f>
        <v>0</v>
      </c>
      <c r="P27" s="26"/>
      <c r="Q27" s="26"/>
      <c r="R27" s="27"/>
      <c r="S27" s="25">
        <f>SUM(T27:V27)</f>
        <v>0</v>
      </c>
      <c r="T27" s="26"/>
      <c r="U27" s="26"/>
      <c r="V27" s="49"/>
    </row>
    <row r="28" spans="1:22" ht="15" customHeight="1" thickBot="1">
      <c r="A28" s="89"/>
      <c r="B28" s="127"/>
      <c r="C28" s="96"/>
      <c r="D28" s="96"/>
      <c r="E28" s="123"/>
      <c r="F28" s="123"/>
      <c r="G28" s="171"/>
      <c r="H28" s="156"/>
      <c r="I28" s="156"/>
      <c r="J28" s="157"/>
      <c r="K28" s="124"/>
      <c r="L28" s="31"/>
      <c r="M28" s="31"/>
      <c r="N28" s="32"/>
      <c r="O28" s="124"/>
      <c r="P28" s="31"/>
      <c r="Q28" s="31"/>
      <c r="R28" s="32"/>
      <c r="S28" s="33"/>
      <c r="T28" s="31"/>
      <c r="U28" s="31"/>
      <c r="V28" s="32"/>
    </row>
    <row r="29" spans="1:24" s="77" customFormat="1" ht="14.25" customHeight="1">
      <c r="A29" s="81" t="s">
        <v>77</v>
      </c>
      <c r="B29" s="84" t="s">
        <v>18</v>
      </c>
      <c r="C29" s="76">
        <f>SUM(C30:C31)</f>
        <v>5323707.92</v>
      </c>
      <c r="D29" s="76">
        <f>SUM(D30:D31)</f>
        <v>246336.708</v>
      </c>
      <c r="E29" s="76">
        <f>SUM(E30:E31)</f>
        <v>5077371.211999999</v>
      </c>
      <c r="F29" s="188">
        <f>D29/C29*100</f>
        <v>4.627164219031761</v>
      </c>
      <c r="G29" s="74">
        <f aca="true" t="shared" si="8" ref="G29:V29">SUM(G30:G31)</f>
        <v>246336.708</v>
      </c>
      <c r="H29" s="75">
        <f t="shared" si="8"/>
        <v>951.877</v>
      </c>
      <c r="I29" s="75">
        <f t="shared" si="8"/>
        <v>85990.672</v>
      </c>
      <c r="J29" s="76">
        <f t="shared" si="8"/>
        <v>159394.15899999999</v>
      </c>
      <c r="K29" s="163">
        <f t="shared" si="8"/>
        <v>0</v>
      </c>
      <c r="L29" s="75">
        <f t="shared" si="8"/>
        <v>0</v>
      </c>
      <c r="M29" s="75">
        <f t="shared" si="8"/>
        <v>0</v>
      </c>
      <c r="N29" s="76">
        <f t="shared" si="8"/>
        <v>0</v>
      </c>
      <c r="O29" s="74">
        <f t="shared" si="8"/>
        <v>0</v>
      </c>
      <c r="P29" s="75">
        <f t="shared" si="8"/>
        <v>0</v>
      </c>
      <c r="Q29" s="75">
        <f t="shared" si="8"/>
        <v>0</v>
      </c>
      <c r="R29" s="76">
        <f t="shared" si="8"/>
        <v>0</v>
      </c>
      <c r="S29" s="74">
        <f t="shared" si="8"/>
        <v>0</v>
      </c>
      <c r="T29" s="75">
        <f t="shared" si="8"/>
        <v>0</v>
      </c>
      <c r="U29" s="75">
        <f t="shared" si="8"/>
        <v>0</v>
      </c>
      <c r="V29" s="76">
        <f t="shared" si="8"/>
        <v>0</v>
      </c>
      <c r="X29" s="162"/>
    </row>
    <row r="30" spans="1:22" s="45" customFormat="1" ht="13.5" customHeight="1">
      <c r="A30" s="47"/>
      <c r="B30" s="61" t="s">
        <v>53</v>
      </c>
      <c r="C30" s="91">
        <f aca="true" t="shared" si="9" ref="C30:E31">C34+C45</f>
        <v>954408.7</v>
      </c>
      <c r="D30" s="91">
        <f t="shared" si="9"/>
        <v>0</v>
      </c>
      <c r="E30" s="91">
        <f t="shared" si="9"/>
        <v>954408.7</v>
      </c>
      <c r="F30" s="189">
        <f>D30/C30*100</f>
        <v>0</v>
      </c>
      <c r="G30" s="158">
        <f aca="true" t="shared" si="10" ref="G30:J31">G34+G45</f>
        <v>0</v>
      </c>
      <c r="H30" s="43">
        <f t="shared" si="10"/>
        <v>0</v>
      </c>
      <c r="I30" s="43">
        <f t="shared" si="10"/>
        <v>0</v>
      </c>
      <c r="J30" s="91">
        <f t="shared" si="10"/>
        <v>0</v>
      </c>
      <c r="K30" s="154">
        <f aca="true" t="shared" si="11" ref="K30:V30">K34+K45</f>
        <v>0</v>
      </c>
      <c r="L30" s="43">
        <f t="shared" si="11"/>
        <v>0</v>
      </c>
      <c r="M30" s="43">
        <f t="shared" si="11"/>
        <v>0</v>
      </c>
      <c r="N30" s="91">
        <f t="shared" si="11"/>
        <v>0</v>
      </c>
      <c r="O30" s="158">
        <f t="shared" si="11"/>
        <v>0</v>
      </c>
      <c r="P30" s="43">
        <f t="shared" si="11"/>
        <v>0</v>
      </c>
      <c r="Q30" s="43">
        <f t="shared" si="11"/>
        <v>0</v>
      </c>
      <c r="R30" s="91">
        <f t="shared" si="11"/>
        <v>0</v>
      </c>
      <c r="S30" s="158">
        <f t="shared" si="11"/>
        <v>0</v>
      </c>
      <c r="T30" s="43">
        <f t="shared" si="11"/>
        <v>0</v>
      </c>
      <c r="U30" s="43">
        <f t="shared" si="11"/>
        <v>0</v>
      </c>
      <c r="V30" s="91">
        <f t="shared" si="11"/>
        <v>0</v>
      </c>
    </row>
    <row r="31" spans="1:22" s="45" customFormat="1" ht="13.5" customHeight="1">
      <c r="A31" s="47"/>
      <c r="B31" s="61" t="s">
        <v>54</v>
      </c>
      <c r="C31" s="91">
        <f t="shared" si="9"/>
        <v>4369299.22</v>
      </c>
      <c r="D31" s="91">
        <f t="shared" si="9"/>
        <v>246336.708</v>
      </c>
      <c r="E31" s="91">
        <f t="shared" si="9"/>
        <v>4122962.5119999996</v>
      </c>
      <c r="F31" s="189">
        <f>D31/C31*100</f>
        <v>5.637899708777556</v>
      </c>
      <c r="G31" s="158">
        <f t="shared" si="10"/>
        <v>246336.708</v>
      </c>
      <c r="H31" s="43">
        <f t="shared" si="10"/>
        <v>951.877</v>
      </c>
      <c r="I31" s="43">
        <f t="shared" si="10"/>
        <v>85990.672</v>
      </c>
      <c r="J31" s="91">
        <f t="shared" si="10"/>
        <v>159394.15899999999</v>
      </c>
      <c r="K31" s="154">
        <f aca="true" t="shared" si="12" ref="K31:V31">K35+K46</f>
        <v>0</v>
      </c>
      <c r="L31" s="43">
        <f t="shared" si="12"/>
        <v>0</v>
      </c>
      <c r="M31" s="43">
        <f t="shared" si="12"/>
        <v>0</v>
      </c>
      <c r="N31" s="91">
        <f t="shared" si="12"/>
        <v>0</v>
      </c>
      <c r="O31" s="158">
        <f t="shared" si="12"/>
        <v>0</v>
      </c>
      <c r="P31" s="43">
        <f t="shared" si="12"/>
        <v>0</v>
      </c>
      <c r="Q31" s="43">
        <f t="shared" si="12"/>
        <v>0</v>
      </c>
      <c r="R31" s="91">
        <f t="shared" si="12"/>
        <v>0</v>
      </c>
      <c r="S31" s="158">
        <f t="shared" si="12"/>
        <v>0</v>
      </c>
      <c r="T31" s="43">
        <f t="shared" si="12"/>
        <v>0</v>
      </c>
      <c r="U31" s="43">
        <f t="shared" si="12"/>
        <v>0</v>
      </c>
      <c r="V31" s="91">
        <f t="shared" si="12"/>
        <v>0</v>
      </c>
    </row>
    <row r="32" spans="1:22" s="9" customFormat="1" ht="3" customHeight="1">
      <c r="A32" s="11"/>
      <c r="B32" s="83"/>
      <c r="C32" s="16"/>
      <c r="D32" s="16"/>
      <c r="E32" s="91"/>
      <c r="F32" s="92"/>
      <c r="G32" s="23"/>
      <c r="H32" s="17"/>
      <c r="I32" s="17"/>
      <c r="J32" s="24"/>
      <c r="K32" s="101"/>
      <c r="L32" s="17"/>
      <c r="M32" s="17"/>
      <c r="N32" s="24"/>
      <c r="O32" s="23"/>
      <c r="P32" s="17"/>
      <c r="Q32" s="17"/>
      <c r="R32" s="24"/>
      <c r="S32" s="23"/>
      <c r="T32" s="17"/>
      <c r="U32" s="17"/>
      <c r="V32" s="24"/>
    </row>
    <row r="33" spans="1:22" s="9" customFormat="1" ht="13.5" customHeight="1">
      <c r="A33" s="13" t="s">
        <v>78</v>
      </c>
      <c r="B33" s="85" t="s">
        <v>30</v>
      </c>
      <c r="C33" s="16">
        <f>SUM(C34:C35)</f>
        <v>183.955</v>
      </c>
      <c r="D33" s="16">
        <f>SUM(D34:D35)</f>
        <v>0</v>
      </c>
      <c r="E33" s="16">
        <f>SUM(E34:E35)</f>
        <v>183.955</v>
      </c>
      <c r="F33" s="92">
        <f>D33/C33*100</f>
        <v>0</v>
      </c>
      <c r="G33" s="172">
        <f aca="true" t="shared" si="13" ref="G33:V33">SUM(G34:G35)</f>
        <v>0</v>
      </c>
      <c r="H33" s="19">
        <f t="shared" si="13"/>
        <v>0</v>
      </c>
      <c r="I33" s="19">
        <f t="shared" si="13"/>
        <v>0</v>
      </c>
      <c r="J33" s="16">
        <f t="shared" si="13"/>
        <v>0</v>
      </c>
      <c r="K33" s="102">
        <f t="shared" si="13"/>
        <v>0</v>
      </c>
      <c r="L33" s="19">
        <f t="shared" si="13"/>
        <v>0</v>
      </c>
      <c r="M33" s="19">
        <f t="shared" si="13"/>
        <v>0</v>
      </c>
      <c r="N33" s="16">
        <f t="shared" si="13"/>
        <v>0</v>
      </c>
      <c r="O33" s="102">
        <f t="shared" si="13"/>
        <v>0</v>
      </c>
      <c r="P33" s="19">
        <f t="shared" si="13"/>
        <v>0</v>
      </c>
      <c r="Q33" s="19">
        <f t="shared" si="13"/>
        <v>0</v>
      </c>
      <c r="R33" s="16">
        <f t="shared" si="13"/>
        <v>0</v>
      </c>
      <c r="S33" s="102">
        <f t="shared" si="13"/>
        <v>0</v>
      </c>
      <c r="T33" s="19">
        <f t="shared" si="13"/>
        <v>0</v>
      </c>
      <c r="U33" s="19">
        <f t="shared" si="13"/>
        <v>0</v>
      </c>
      <c r="V33" s="16">
        <f t="shared" si="13"/>
        <v>0</v>
      </c>
    </row>
    <row r="34" spans="1:22" s="110" customFormat="1" ht="13.5" customHeight="1">
      <c r="A34" s="150"/>
      <c r="B34" s="132" t="s">
        <v>53</v>
      </c>
      <c r="C34" s="134">
        <f aca="true" t="shared" si="14" ref="C34:E35">C38+C41</f>
        <v>0</v>
      </c>
      <c r="D34" s="134">
        <f t="shared" si="14"/>
        <v>0</v>
      </c>
      <c r="E34" s="134">
        <f t="shared" si="14"/>
        <v>0</v>
      </c>
      <c r="F34" s="190" t="e">
        <f>D34/C34*100</f>
        <v>#DIV/0!</v>
      </c>
      <c r="G34" s="173">
        <f aca="true" t="shared" si="15" ref="G34:J35">G38+G41</f>
        <v>0</v>
      </c>
      <c r="H34" s="135">
        <f t="shared" si="15"/>
        <v>0</v>
      </c>
      <c r="I34" s="135">
        <f t="shared" si="15"/>
        <v>0</v>
      </c>
      <c r="J34" s="134">
        <f t="shared" si="15"/>
        <v>0</v>
      </c>
      <c r="K34" s="152">
        <f aca="true" t="shared" si="16" ref="K34:V34">K38+K41</f>
        <v>0</v>
      </c>
      <c r="L34" s="135">
        <f t="shared" si="16"/>
        <v>0</v>
      </c>
      <c r="M34" s="135">
        <f t="shared" si="16"/>
        <v>0</v>
      </c>
      <c r="N34" s="134">
        <f t="shared" si="16"/>
        <v>0</v>
      </c>
      <c r="O34" s="152">
        <f t="shared" si="16"/>
        <v>0</v>
      </c>
      <c r="P34" s="135">
        <f t="shared" si="16"/>
        <v>0</v>
      </c>
      <c r="Q34" s="135">
        <f t="shared" si="16"/>
        <v>0</v>
      </c>
      <c r="R34" s="134">
        <f t="shared" si="16"/>
        <v>0</v>
      </c>
      <c r="S34" s="152">
        <f t="shared" si="16"/>
        <v>0</v>
      </c>
      <c r="T34" s="135">
        <f t="shared" si="16"/>
        <v>0</v>
      </c>
      <c r="U34" s="135">
        <f t="shared" si="16"/>
        <v>0</v>
      </c>
      <c r="V34" s="134">
        <f t="shared" si="16"/>
        <v>0</v>
      </c>
    </row>
    <row r="35" spans="1:22" s="110" customFormat="1" ht="13.5" customHeight="1">
      <c r="A35" s="150"/>
      <c r="B35" s="132" t="s">
        <v>54</v>
      </c>
      <c r="C35" s="134">
        <f t="shared" si="14"/>
        <v>183.955</v>
      </c>
      <c r="D35" s="134">
        <f t="shared" si="14"/>
        <v>0</v>
      </c>
      <c r="E35" s="134">
        <f t="shared" si="14"/>
        <v>183.955</v>
      </c>
      <c r="F35" s="190">
        <f>D35/C35*100</f>
        <v>0</v>
      </c>
      <c r="G35" s="173">
        <f t="shared" si="15"/>
        <v>0</v>
      </c>
      <c r="H35" s="135">
        <f t="shared" si="15"/>
        <v>0</v>
      </c>
      <c r="I35" s="135">
        <f t="shared" si="15"/>
        <v>0</v>
      </c>
      <c r="J35" s="134">
        <f t="shared" si="15"/>
        <v>0</v>
      </c>
      <c r="K35" s="152">
        <f aca="true" t="shared" si="17" ref="K35:V35">K39+K42</f>
        <v>0</v>
      </c>
      <c r="L35" s="135">
        <f t="shared" si="17"/>
        <v>0</v>
      </c>
      <c r="M35" s="135">
        <f t="shared" si="17"/>
        <v>0</v>
      </c>
      <c r="N35" s="134">
        <f t="shared" si="17"/>
        <v>0</v>
      </c>
      <c r="O35" s="152">
        <f t="shared" si="17"/>
        <v>0</v>
      </c>
      <c r="P35" s="135">
        <f t="shared" si="17"/>
        <v>0</v>
      </c>
      <c r="Q35" s="135">
        <f t="shared" si="17"/>
        <v>0</v>
      </c>
      <c r="R35" s="134">
        <f t="shared" si="17"/>
        <v>0</v>
      </c>
      <c r="S35" s="152">
        <f t="shared" si="17"/>
        <v>0</v>
      </c>
      <c r="T35" s="135">
        <f t="shared" si="17"/>
        <v>0</v>
      </c>
      <c r="U35" s="135">
        <f t="shared" si="17"/>
        <v>0</v>
      </c>
      <c r="V35" s="134">
        <f t="shared" si="17"/>
        <v>0</v>
      </c>
    </row>
    <row r="36" spans="1:22" s="9" customFormat="1" ht="12" customHeight="1">
      <c r="A36" s="13"/>
      <c r="B36" s="86" t="s">
        <v>49</v>
      </c>
      <c r="C36" s="16"/>
      <c r="D36" s="16"/>
      <c r="E36" s="16"/>
      <c r="F36" s="92"/>
      <c r="G36" s="23"/>
      <c r="H36" s="17"/>
      <c r="I36" s="17"/>
      <c r="J36" s="24"/>
      <c r="K36" s="101"/>
      <c r="L36" s="17"/>
      <c r="M36" s="17"/>
      <c r="N36" s="24"/>
      <c r="O36" s="23"/>
      <c r="P36" s="17"/>
      <c r="Q36" s="17"/>
      <c r="R36" s="24"/>
      <c r="S36" s="23"/>
      <c r="T36" s="17"/>
      <c r="U36" s="17"/>
      <c r="V36" s="24"/>
    </row>
    <row r="37" spans="1:22" s="10" customFormat="1" ht="26.25" customHeight="1" hidden="1" outlineLevel="1">
      <c r="A37" s="60" t="s">
        <v>36</v>
      </c>
      <c r="B37" s="118" t="s">
        <v>38</v>
      </c>
      <c r="C37" s="39">
        <f>SUM(C38:C39)</f>
        <v>0</v>
      </c>
      <c r="D37" s="39">
        <f>SUM(D38:D39)</f>
        <v>0</v>
      </c>
      <c r="E37" s="39">
        <f>SUM(E38:E39)</f>
        <v>0</v>
      </c>
      <c r="F37" s="94" t="e">
        <f aca="true" t="shared" si="18" ref="F37:F42">D37/C37*100</f>
        <v>#DIV/0!</v>
      </c>
      <c r="G37" s="48">
        <f aca="true" t="shared" si="19" ref="G37:V37">SUM(G38:G39)</f>
        <v>0</v>
      </c>
      <c r="H37" s="34">
        <f t="shared" si="19"/>
        <v>0</v>
      </c>
      <c r="I37" s="34">
        <f t="shared" si="19"/>
        <v>0</v>
      </c>
      <c r="J37" s="39">
        <f t="shared" si="19"/>
        <v>0</v>
      </c>
      <c r="K37" s="107">
        <f t="shared" si="19"/>
        <v>0</v>
      </c>
      <c r="L37" s="34">
        <f t="shared" si="19"/>
        <v>0</v>
      </c>
      <c r="M37" s="34">
        <f t="shared" si="19"/>
        <v>0</v>
      </c>
      <c r="N37" s="39">
        <f t="shared" si="19"/>
        <v>0</v>
      </c>
      <c r="O37" s="107">
        <f t="shared" si="19"/>
        <v>0</v>
      </c>
      <c r="P37" s="34">
        <f t="shared" si="19"/>
        <v>0</v>
      </c>
      <c r="Q37" s="34">
        <f t="shared" si="19"/>
        <v>0</v>
      </c>
      <c r="R37" s="39">
        <f t="shared" si="19"/>
        <v>0</v>
      </c>
      <c r="S37" s="107">
        <f t="shared" si="19"/>
        <v>0</v>
      </c>
      <c r="T37" s="34">
        <f t="shared" si="19"/>
        <v>0</v>
      </c>
      <c r="U37" s="34">
        <f t="shared" si="19"/>
        <v>0</v>
      </c>
      <c r="V37" s="39">
        <f t="shared" si="19"/>
        <v>0</v>
      </c>
    </row>
    <row r="38" spans="1:22" s="45" customFormat="1" ht="13.5" customHeight="1" hidden="1" outlineLevel="1">
      <c r="A38" s="47"/>
      <c r="B38" s="61" t="s">
        <v>53</v>
      </c>
      <c r="C38" s="91">
        <v>0</v>
      </c>
      <c r="D38" s="91">
        <v>0</v>
      </c>
      <c r="E38" s="91">
        <v>0</v>
      </c>
      <c r="F38" s="189" t="e">
        <f t="shared" si="18"/>
        <v>#DIV/0!</v>
      </c>
      <c r="G38" s="42">
        <f>SUM(H38:J38)</f>
        <v>0</v>
      </c>
      <c r="H38" s="43"/>
      <c r="I38" s="43"/>
      <c r="J38" s="44"/>
      <c r="K38" s="100">
        <f>SUM(L38:N38)</f>
        <v>0</v>
      </c>
      <c r="L38" s="43"/>
      <c r="M38" s="43"/>
      <c r="N38" s="44"/>
      <c r="O38" s="42">
        <f>SUM(P38:R38)</f>
        <v>0</v>
      </c>
      <c r="P38" s="43"/>
      <c r="Q38" s="43"/>
      <c r="R38" s="44"/>
      <c r="S38" s="42">
        <f>SUM(T38:V38)</f>
        <v>0</v>
      </c>
      <c r="T38" s="43"/>
      <c r="U38" s="43"/>
      <c r="V38" s="44"/>
    </row>
    <row r="39" spans="1:22" s="45" customFormat="1" ht="13.5" customHeight="1" hidden="1" outlineLevel="1">
      <c r="A39" s="47"/>
      <c r="B39" s="61" t="s">
        <v>54</v>
      </c>
      <c r="C39" s="49">
        <v>0</v>
      </c>
      <c r="D39" s="49">
        <v>0</v>
      </c>
      <c r="E39" s="49">
        <v>0</v>
      </c>
      <c r="F39" s="189" t="e">
        <f t="shared" si="18"/>
        <v>#DIV/0!</v>
      </c>
      <c r="G39" s="42">
        <f>SUM(H39:J39)</f>
        <v>0</v>
      </c>
      <c r="H39" s="43"/>
      <c r="I39" s="43"/>
      <c r="J39" s="44"/>
      <c r="K39" s="100">
        <f>SUM(L39:N39)</f>
        <v>0</v>
      </c>
      <c r="L39" s="43"/>
      <c r="M39" s="43"/>
      <c r="N39" s="44"/>
      <c r="O39" s="42">
        <f>SUM(P39:R39)</f>
        <v>0</v>
      </c>
      <c r="P39" s="43"/>
      <c r="Q39" s="43"/>
      <c r="R39" s="44"/>
      <c r="S39" s="42">
        <f>SUM(T39:V39)</f>
        <v>0</v>
      </c>
      <c r="T39" s="43"/>
      <c r="U39" s="43"/>
      <c r="V39" s="44"/>
    </row>
    <row r="40" spans="1:25" s="10" customFormat="1" ht="25.5" customHeight="1" collapsed="1">
      <c r="A40" s="60" t="s">
        <v>36</v>
      </c>
      <c r="B40" s="118" t="s">
        <v>55</v>
      </c>
      <c r="C40" s="39">
        <f>SUM(C41:C42)</f>
        <v>183.955</v>
      </c>
      <c r="D40" s="39">
        <f>SUM(D41:D42)</f>
        <v>0</v>
      </c>
      <c r="E40" s="39">
        <f>SUM(E41:E42)</f>
        <v>183.955</v>
      </c>
      <c r="F40" s="94">
        <f t="shared" si="18"/>
        <v>0</v>
      </c>
      <c r="G40" s="48">
        <f aca="true" t="shared" si="20" ref="G40:V40">SUM(G41:G42)</f>
        <v>0</v>
      </c>
      <c r="H40" s="34">
        <f t="shared" si="20"/>
        <v>0</v>
      </c>
      <c r="I40" s="34">
        <f t="shared" si="20"/>
        <v>0</v>
      </c>
      <c r="J40" s="39">
        <f t="shared" si="20"/>
        <v>0</v>
      </c>
      <c r="K40" s="107">
        <f t="shared" si="20"/>
        <v>0</v>
      </c>
      <c r="L40" s="34">
        <f t="shared" si="20"/>
        <v>0</v>
      </c>
      <c r="M40" s="34">
        <f t="shared" si="20"/>
        <v>0</v>
      </c>
      <c r="N40" s="39">
        <f t="shared" si="20"/>
        <v>0</v>
      </c>
      <c r="O40" s="107">
        <f t="shared" si="20"/>
        <v>0</v>
      </c>
      <c r="P40" s="34">
        <f t="shared" si="20"/>
        <v>0</v>
      </c>
      <c r="Q40" s="34">
        <f t="shared" si="20"/>
        <v>0</v>
      </c>
      <c r="R40" s="39">
        <f t="shared" si="20"/>
        <v>0</v>
      </c>
      <c r="S40" s="107">
        <f t="shared" si="20"/>
        <v>0</v>
      </c>
      <c r="T40" s="34">
        <f t="shared" si="20"/>
        <v>0</v>
      </c>
      <c r="U40" s="34">
        <f t="shared" si="20"/>
        <v>0</v>
      </c>
      <c r="V40" s="39">
        <f t="shared" si="20"/>
        <v>0</v>
      </c>
      <c r="Y40" s="175"/>
    </row>
    <row r="41" spans="1:22" s="45" customFormat="1" ht="13.5" customHeight="1">
      <c r="A41" s="47"/>
      <c r="B41" s="61" t="s">
        <v>53</v>
      </c>
      <c r="C41" s="91">
        <v>0</v>
      </c>
      <c r="D41" s="49">
        <f>G41+K41+O41+S41</f>
        <v>0</v>
      </c>
      <c r="E41" s="91">
        <v>0</v>
      </c>
      <c r="F41" s="189" t="e">
        <f t="shared" si="18"/>
        <v>#DIV/0!</v>
      </c>
      <c r="G41" s="42">
        <f>SUM(H41:J41)</f>
        <v>0</v>
      </c>
      <c r="H41" s="43"/>
      <c r="I41" s="43"/>
      <c r="J41" s="44"/>
      <c r="K41" s="100">
        <f>SUM(L41:N41)</f>
        <v>0</v>
      </c>
      <c r="L41" s="43"/>
      <c r="M41" s="43"/>
      <c r="N41" s="44"/>
      <c r="O41" s="42">
        <f>SUM(P41:R41)</f>
        <v>0</v>
      </c>
      <c r="P41" s="43"/>
      <c r="Q41" s="43"/>
      <c r="R41" s="44"/>
      <c r="S41" s="42">
        <f>SUM(T41:V41)</f>
        <v>0</v>
      </c>
      <c r="T41" s="43"/>
      <c r="U41" s="43"/>
      <c r="V41" s="44"/>
    </row>
    <row r="42" spans="1:22" s="45" customFormat="1" ht="13.5" customHeight="1">
      <c r="A42" s="47"/>
      <c r="B42" s="61" t="s">
        <v>54</v>
      </c>
      <c r="C42" s="49">
        <v>183.955</v>
      </c>
      <c r="D42" s="49">
        <f>G42+K42+O42+S42</f>
        <v>0</v>
      </c>
      <c r="E42" s="49">
        <f>C42-D42</f>
        <v>183.955</v>
      </c>
      <c r="F42" s="189">
        <f t="shared" si="18"/>
        <v>0</v>
      </c>
      <c r="G42" s="42">
        <f>SUM(H42:J42)</f>
        <v>0</v>
      </c>
      <c r="H42" s="43"/>
      <c r="I42" s="43"/>
      <c r="J42" s="44"/>
      <c r="K42" s="100">
        <f>SUM(L42:N42)</f>
        <v>0</v>
      </c>
      <c r="L42" s="43"/>
      <c r="M42" s="43"/>
      <c r="N42" s="44"/>
      <c r="O42" s="42">
        <f>SUM(P42:R42)</f>
        <v>0</v>
      </c>
      <c r="P42" s="43"/>
      <c r="Q42" s="43"/>
      <c r="R42" s="44"/>
      <c r="S42" s="42">
        <f>SUM(T42:V42)</f>
        <v>0</v>
      </c>
      <c r="T42" s="43"/>
      <c r="U42" s="43"/>
      <c r="V42" s="44"/>
    </row>
    <row r="43" spans="1:22" s="7" customFormat="1" ht="3" customHeight="1">
      <c r="A43" s="12"/>
      <c r="B43" s="59"/>
      <c r="C43" s="22"/>
      <c r="D43" s="22"/>
      <c r="E43" s="91"/>
      <c r="F43" s="92"/>
      <c r="G43" s="28"/>
      <c r="H43" s="20"/>
      <c r="I43" s="20"/>
      <c r="J43" s="29"/>
      <c r="K43" s="99"/>
      <c r="L43" s="20"/>
      <c r="M43" s="20"/>
      <c r="N43" s="29"/>
      <c r="O43" s="28"/>
      <c r="P43" s="20"/>
      <c r="Q43" s="20"/>
      <c r="R43" s="29"/>
      <c r="S43" s="28"/>
      <c r="T43" s="20"/>
      <c r="U43" s="20"/>
      <c r="V43" s="29"/>
    </row>
    <row r="44" spans="1:22" s="73" customFormat="1" ht="14.25" customHeight="1">
      <c r="A44" s="70" t="s">
        <v>79</v>
      </c>
      <c r="B44" s="87" t="s">
        <v>23</v>
      </c>
      <c r="C44" s="69">
        <f>SUM(C45:C46)</f>
        <v>5323523.965</v>
      </c>
      <c r="D44" s="69">
        <f>SUM(D45:D46)</f>
        <v>246336.708</v>
      </c>
      <c r="E44" s="69">
        <f>SUM(E45:E46)</f>
        <v>5077187.256999999</v>
      </c>
      <c r="F44" s="97">
        <f>D44/C44*100</f>
        <v>4.62732411123841</v>
      </c>
      <c r="G44" s="71">
        <f aca="true" t="shared" si="21" ref="G44:V44">SUM(G45:G46)</f>
        <v>246336.708</v>
      </c>
      <c r="H44" s="72">
        <f t="shared" si="21"/>
        <v>951.877</v>
      </c>
      <c r="I44" s="72">
        <f t="shared" si="21"/>
        <v>85990.672</v>
      </c>
      <c r="J44" s="69">
        <f t="shared" si="21"/>
        <v>159394.15899999999</v>
      </c>
      <c r="K44" s="105">
        <f t="shared" si="21"/>
        <v>0</v>
      </c>
      <c r="L44" s="72">
        <f t="shared" si="21"/>
        <v>0</v>
      </c>
      <c r="M44" s="72">
        <f t="shared" si="21"/>
        <v>0</v>
      </c>
      <c r="N44" s="69">
        <f t="shared" si="21"/>
        <v>0</v>
      </c>
      <c r="O44" s="105">
        <f t="shared" si="21"/>
        <v>0</v>
      </c>
      <c r="P44" s="72">
        <f t="shared" si="21"/>
        <v>0</v>
      </c>
      <c r="Q44" s="72">
        <f t="shared" si="21"/>
        <v>0</v>
      </c>
      <c r="R44" s="69">
        <f t="shared" si="21"/>
        <v>0</v>
      </c>
      <c r="S44" s="105">
        <f t="shared" si="21"/>
        <v>0</v>
      </c>
      <c r="T44" s="72">
        <f t="shared" si="21"/>
        <v>0</v>
      </c>
      <c r="U44" s="72">
        <f t="shared" si="21"/>
        <v>0</v>
      </c>
      <c r="V44" s="69">
        <f t="shared" si="21"/>
        <v>0</v>
      </c>
    </row>
    <row r="45" spans="1:22" s="45" customFormat="1" ht="13.5" customHeight="1">
      <c r="A45" s="47"/>
      <c r="B45" s="61" t="s">
        <v>53</v>
      </c>
      <c r="C45" s="91">
        <f aca="true" t="shared" si="22" ref="C45:E46">C49+C52+C64</f>
        <v>954408.7</v>
      </c>
      <c r="D45" s="91">
        <f t="shared" si="22"/>
        <v>0</v>
      </c>
      <c r="E45" s="91">
        <f t="shared" si="22"/>
        <v>954408.7</v>
      </c>
      <c r="F45" s="189">
        <f>D45/C45*100</f>
        <v>0</v>
      </c>
      <c r="G45" s="158">
        <f aca="true" t="shared" si="23" ref="G45:J46">G49+G52+G64</f>
        <v>0</v>
      </c>
      <c r="H45" s="43">
        <f t="shared" si="23"/>
        <v>0</v>
      </c>
      <c r="I45" s="43">
        <f t="shared" si="23"/>
        <v>0</v>
      </c>
      <c r="J45" s="91">
        <f t="shared" si="23"/>
        <v>0</v>
      </c>
      <c r="K45" s="154">
        <f aca="true" t="shared" si="24" ref="K45:V45">K49+K52+K64</f>
        <v>0</v>
      </c>
      <c r="L45" s="43">
        <f t="shared" si="24"/>
        <v>0</v>
      </c>
      <c r="M45" s="43">
        <f t="shared" si="24"/>
        <v>0</v>
      </c>
      <c r="N45" s="91">
        <f t="shared" si="24"/>
        <v>0</v>
      </c>
      <c r="O45" s="154">
        <f t="shared" si="24"/>
        <v>0</v>
      </c>
      <c r="P45" s="43">
        <f t="shared" si="24"/>
        <v>0</v>
      </c>
      <c r="Q45" s="43">
        <f t="shared" si="24"/>
        <v>0</v>
      </c>
      <c r="R45" s="91">
        <f t="shared" si="24"/>
        <v>0</v>
      </c>
      <c r="S45" s="154">
        <f t="shared" si="24"/>
        <v>0</v>
      </c>
      <c r="T45" s="43">
        <f t="shared" si="24"/>
        <v>0</v>
      </c>
      <c r="U45" s="43">
        <f t="shared" si="24"/>
        <v>0</v>
      </c>
      <c r="V45" s="91">
        <f t="shared" si="24"/>
        <v>0</v>
      </c>
    </row>
    <row r="46" spans="1:22" s="45" customFormat="1" ht="13.5" customHeight="1">
      <c r="A46" s="47"/>
      <c r="B46" s="61" t="s">
        <v>54</v>
      </c>
      <c r="C46" s="91">
        <f t="shared" si="22"/>
        <v>4369115.265</v>
      </c>
      <c r="D46" s="91">
        <f t="shared" si="22"/>
        <v>246336.708</v>
      </c>
      <c r="E46" s="91">
        <f t="shared" si="22"/>
        <v>4122778.5569999996</v>
      </c>
      <c r="F46" s="189">
        <f>D46/C46*100</f>
        <v>5.638137084030444</v>
      </c>
      <c r="G46" s="158">
        <f t="shared" si="23"/>
        <v>246336.708</v>
      </c>
      <c r="H46" s="43">
        <f t="shared" si="23"/>
        <v>951.877</v>
      </c>
      <c r="I46" s="43">
        <f t="shared" si="23"/>
        <v>85990.672</v>
      </c>
      <c r="J46" s="91">
        <f t="shared" si="23"/>
        <v>159394.15899999999</v>
      </c>
      <c r="K46" s="154">
        <f aca="true" t="shared" si="25" ref="K46:V46">K50+K53+K65</f>
        <v>0</v>
      </c>
      <c r="L46" s="43">
        <f t="shared" si="25"/>
        <v>0</v>
      </c>
      <c r="M46" s="43">
        <f t="shared" si="25"/>
        <v>0</v>
      </c>
      <c r="N46" s="91">
        <f t="shared" si="25"/>
        <v>0</v>
      </c>
      <c r="O46" s="154">
        <f t="shared" si="25"/>
        <v>0</v>
      </c>
      <c r="P46" s="43">
        <f t="shared" si="25"/>
        <v>0</v>
      </c>
      <c r="Q46" s="43">
        <f t="shared" si="25"/>
        <v>0</v>
      </c>
      <c r="R46" s="91">
        <f t="shared" si="25"/>
        <v>0</v>
      </c>
      <c r="S46" s="154">
        <f t="shared" si="25"/>
        <v>0</v>
      </c>
      <c r="T46" s="43">
        <f t="shared" si="25"/>
        <v>0</v>
      </c>
      <c r="U46" s="43">
        <f t="shared" si="25"/>
        <v>0</v>
      </c>
      <c r="V46" s="91">
        <f t="shared" si="25"/>
        <v>0</v>
      </c>
    </row>
    <row r="47" spans="1:22" s="10" customFormat="1" ht="12.75" customHeight="1">
      <c r="A47" s="13"/>
      <c r="B47" s="86" t="s">
        <v>19</v>
      </c>
      <c r="C47" s="22"/>
      <c r="D47" s="22"/>
      <c r="E47" s="22"/>
      <c r="F47" s="92"/>
      <c r="G47" s="15"/>
      <c r="H47" s="19"/>
      <c r="I47" s="19"/>
      <c r="J47" s="22"/>
      <c r="K47" s="103"/>
      <c r="L47" s="19"/>
      <c r="M47" s="19"/>
      <c r="N47" s="22"/>
      <c r="O47" s="103"/>
      <c r="P47" s="19"/>
      <c r="Q47" s="19"/>
      <c r="R47" s="22"/>
      <c r="S47" s="15"/>
      <c r="T47" s="19"/>
      <c r="U47" s="19"/>
      <c r="V47" s="22"/>
    </row>
    <row r="48" spans="1:22" s="136" customFormat="1" ht="38.25" customHeight="1">
      <c r="A48" s="70" t="s">
        <v>80</v>
      </c>
      <c r="B48" s="87" t="s">
        <v>60</v>
      </c>
      <c r="C48" s="69">
        <f>SUM(C49:C50)</f>
        <v>53347.9</v>
      </c>
      <c r="D48" s="69">
        <f>SUM(D49:D50)</f>
        <v>8510.654999999999</v>
      </c>
      <c r="E48" s="69">
        <f>SUM(E49:E50)</f>
        <v>44837.245</v>
      </c>
      <c r="F48" s="97">
        <f aca="true" t="shared" si="26" ref="F48:F65">D48/C48*100</f>
        <v>15.953120928846307</v>
      </c>
      <c r="G48" s="71">
        <f aca="true" t="shared" si="27" ref="G48:V48">SUM(G49:G50)</f>
        <v>8510.654999999999</v>
      </c>
      <c r="H48" s="72">
        <f t="shared" si="27"/>
        <v>799.24</v>
      </c>
      <c r="I48" s="72">
        <f t="shared" si="27"/>
        <v>3172.865</v>
      </c>
      <c r="J48" s="69">
        <f t="shared" si="27"/>
        <v>4538.55</v>
      </c>
      <c r="K48" s="105">
        <f t="shared" si="27"/>
        <v>0</v>
      </c>
      <c r="L48" s="72">
        <f t="shared" si="27"/>
        <v>0</v>
      </c>
      <c r="M48" s="72">
        <f t="shared" si="27"/>
        <v>0</v>
      </c>
      <c r="N48" s="69">
        <f t="shared" si="27"/>
        <v>0</v>
      </c>
      <c r="O48" s="105">
        <f t="shared" si="27"/>
        <v>0</v>
      </c>
      <c r="P48" s="72">
        <f t="shared" si="27"/>
        <v>0</v>
      </c>
      <c r="Q48" s="72">
        <f t="shared" si="27"/>
        <v>0</v>
      </c>
      <c r="R48" s="69">
        <f t="shared" si="27"/>
        <v>0</v>
      </c>
      <c r="S48" s="105">
        <f t="shared" si="27"/>
        <v>0</v>
      </c>
      <c r="T48" s="72">
        <f t="shared" si="27"/>
        <v>0</v>
      </c>
      <c r="U48" s="72">
        <f t="shared" si="27"/>
        <v>0</v>
      </c>
      <c r="V48" s="69">
        <f t="shared" si="27"/>
        <v>0</v>
      </c>
    </row>
    <row r="49" spans="1:22" s="45" customFormat="1" ht="14.25" customHeight="1">
      <c r="A49" s="47"/>
      <c r="B49" s="61" t="s">
        <v>53</v>
      </c>
      <c r="C49" s="91">
        <v>0</v>
      </c>
      <c r="D49" s="49">
        <f>G49+K49+O49+S49</f>
        <v>0</v>
      </c>
      <c r="E49" s="91">
        <f>C49-D49</f>
        <v>0</v>
      </c>
      <c r="F49" s="189" t="e">
        <f t="shared" si="26"/>
        <v>#DIV/0!</v>
      </c>
      <c r="G49" s="42">
        <f>SUM(H49:J49)</f>
        <v>0</v>
      </c>
      <c r="H49" s="43"/>
      <c r="I49" s="43"/>
      <c r="J49" s="44"/>
      <c r="K49" s="100">
        <f>SUM(L49:N49)</f>
        <v>0</v>
      </c>
      <c r="L49" s="43"/>
      <c r="M49" s="43"/>
      <c r="N49" s="44"/>
      <c r="O49" s="42">
        <f>SUM(P49:R49)</f>
        <v>0</v>
      </c>
      <c r="P49" s="43"/>
      <c r="Q49" s="43"/>
      <c r="R49" s="44"/>
      <c r="S49" s="42">
        <f>SUM(T49:V49)</f>
        <v>0</v>
      </c>
      <c r="T49" s="43"/>
      <c r="U49" s="43"/>
      <c r="V49" s="44"/>
    </row>
    <row r="50" spans="1:22" s="45" customFormat="1" ht="14.25" customHeight="1">
      <c r="A50" s="47"/>
      <c r="B50" s="61" t="s">
        <v>54</v>
      </c>
      <c r="C50" s="49">
        <v>53347.9</v>
      </c>
      <c r="D50" s="49">
        <f>G50+K50+O50+S50</f>
        <v>8510.654999999999</v>
      </c>
      <c r="E50" s="91">
        <f>C50-D50</f>
        <v>44837.245</v>
      </c>
      <c r="F50" s="189">
        <f t="shared" si="26"/>
        <v>15.953120928846307</v>
      </c>
      <c r="G50" s="42">
        <f>SUM(H50:J50)</f>
        <v>8510.654999999999</v>
      </c>
      <c r="H50" s="43">
        <v>799.24</v>
      </c>
      <c r="I50" s="43">
        <v>3172.865</v>
      </c>
      <c r="J50" s="44">
        <v>4538.55</v>
      </c>
      <c r="K50" s="100">
        <f>SUM(L50:N50)</f>
        <v>0</v>
      </c>
      <c r="L50" s="43"/>
      <c r="M50" s="43"/>
      <c r="N50" s="44"/>
      <c r="O50" s="42">
        <f>SUM(P50:R50)</f>
        <v>0</v>
      </c>
      <c r="P50" s="43"/>
      <c r="Q50" s="43"/>
      <c r="R50" s="44"/>
      <c r="S50" s="42">
        <f>SUM(T50:V50)</f>
        <v>0</v>
      </c>
      <c r="T50" s="43"/>
      <c r="U50" s="43"/>
      <c r="V50" s="44"/>
    </row>
    <row r="51" spans="1:22" s="136" customFormat="1" ht="38.25" customHeight="1">
      <c r="A51" s="70" t="s">
        <v>81</v>
      </c>
      <c r="B51" s="87" t="s">
        <v>82</v>
      </c>
      <c r="C51" s="69">
        <f>SUM(C52:C53)</f>
        <v>265592.2</v>
      </c>
      <c r="D51" s="69">
        <f>SUM(D52:D53)</f>
        <v>9493.44</v>
      </c>
      <c r="E51" s="69">
        <f>SUM(E52:E53)</f>
        <v>256098.76</v>
      </c>
      <c r="F51" s="97">
        <f t="shared" si="26"/>
        <v>3.57444232172481</v>
      </c>
      <c r="G51" s="71">
        <f aca="true" t="shared" si="28" ref="G51:V51">SUM(G52:G53)</f>
        <v>9493.44</v>
      </c>
      <c r="H51" s="72">
        <f t="shared" si="28"/>
        <v>46.637</v>
      </c>
      <c r="I51" s="72">
        <f t="shared" si="28"/>
        <v>214.643</v>
      </c>
      <c r="J51" s="69">
        <f t="shared" si="28"/>
        <v>9232.16</v>
      </c>
      <c r="K51" s="105">
        <f t="shared" si="28"/>
        <v>0</v>
      </c>
      <c r="L51" s="72">
        <f t="shared" si="28"/>
        <v>0</v>
      </c>
      <c r="M51" s="72">
        <f t="shared" si="28"/>
        <v>0</v>
      </c>
      <c r="N51" s="69">
        <f t="shared" si="28"/>
        <v>0</v>
      </c>
      <c r="O51" s="105">
        <f t="shared" si="28"/>
        <v>0</v>
      </c>
      <c r="P51" s="72">
        <f t="shared" si="28"/>
        <v>0</v>
      </c>
      <c r="Q51" s="72">
        <f t="shared" si="28"/>
        <v>0</v>
      </c>
      <c r="R51" s="69">
        <f t="shared" si="28"/>
        <v>0</v>
      </c>
      <c r="S51" s="105">
        <f t="shared" si="28"/>
        <v>0</v>
      </c>
      <c r="T51" s="72">
        <f t="shared" si="28"/>
        <v>0</v>
      </c>
      <c r="U51" s="72">
        <f t="shared" si="28"/>
        <v>0</v>
      </c>
      <c r="V51" s="69">
        <f t="shared" si="28"/>
        <v>0</v>
      </c>
    </row>
    <row r="52" spans="1:22" s="45" customFormat="1" ht="14.25" customHeight="1">
      <c r="A52" s="47"/>
      <c r="B52" s="61" t="s">
        <v>53</v>
      </c>
      <c r="C52" s="91">
        <f aca="true" t="shared" si="29" ref="C52:E53">C55+C58+C61</f>
        <v>100000</v>
      </c>
      <c r="D52" s="91">
        <f t="shared" si="29"/>
        <v>0</v>
      </c>
      <c r="E52" s="91">
        <f t="shared" si="29"/>
        <v>100000</v>
      </c>
      <c r="F52" s="189">
        <f t="shared" si="26"/>
        <v>0</v>
      </c>
      <c r="G52" s="154">
        <f aca="true" t="shared" si="30" ref="G52:J53">G55+G58+G61</f>
        <v>0</v>
      </c>
      <c r="H52" s="43">
        <f t="shared" si="30"/>
        <v>0</v>
      </c>
      <c r="I52" s="43">
        <f t="shared" si="30"/>
        <v>0</v>
      </c>
      <c r="J52" s="91">
        <f t="shared" si="30"/>
        <v>0</v>
      </c>
      <c r="K52" s="154">
        <f aca="true" t="shared" si="31" ref="K52:V52">K55+K58+K61</f>
        <v>0</v>
      </c>
      <c r="L52" s="43">
        <f t="shared" si="31"/>
        <v>0</v>
      </c>
      <c r="M52" s="43">
        <f t="shared" si="31"/>
        <v>0</v>
      </c>
      <c r="N52" s="91">
        <f t="shared" si="31"/>
        <v>0</v>
      </c>
      <c r="O52" s="154">
        <f t="shared" si="31"/>
        <v>0</v>
      </c>
      <c r="P52" s="43">
        <f t="shared" si="31"/>
        <v>0</v>
      </c>
      <c r="Q52" s="43">
        <f t="shared" si="31"/>
        <v>0</v>
      </c>
      <c r="R52" s="91">
        <f t="shared" si="31"/>
        <v>0</v>
      </c>
      <c r="S52" s="154">
        <f t="shared" si="31"/>
        <v>0</v>
      </c>
      <c r="T52" s="43">
        <f t="shared" si="31"/>
        <v>0</v>
      </c>
      <c r="U52" s="43">
        <f t="shared" si="31"/>
        <v>0</v>
      </c>
      <c r="V52" s="91">
        <f t="shared" si="31"/>
        <v>0</v>
      </c>
    </row>
    <row r="53" spans="1:22" s="45" customFormat="1" ht="14.25" customHeight="1">
      <c r="A53" s="47"/>
      <c r="B53" s="61" t="s">
        <v>54</v>
      </c>
      <c r="C53" s="91">
        <f t="shared" si="29"/>
        <v>165592.2</v>
      </c>
      <c r="D53" s="91">
        <f t="shared" si="29"/>
        <v>9493.44</v>
      </c>
      <c r="E53" s="91">
        <f t="shared" si="29"/>
        <v>156098.76</v>
      </c>
      <c r="F53" s="189">
        <f t="shared" si="26"/>
        <v>5.733023656911376</v>
      </c>
      <c r="G53" s="154">
        <f t="shared" si="30"/>
        <v>9493.44</v>
      </c>
      <c r="H53" s="43">
        <f t="shared" si="30"/>
        <v>46.637</v>
      </c>
      <c r="I53" s="43">
        <f t="shared" si="30"/>
        <v>214.643</v>
      </c>
      <c r="J53" s="91">
        <f t="shared" si="30"/>
        <v>9232.16</v>
      </c>
      <c r="K53" s="154">
        <f aca="true" t="shared" si="32" ref="K53:V53">K56+K59+K62</f>
        <v>0</v>
      </c>
      <c r="L53" s="43">
        <f t="shared" si="32"/>
        <v>0</v>
      </c>
      <c r="M53" s="43">
        <f t="shared" si="32"/>
        <v>0</v>
      </c>
      <c r="N53" s="91">
        <f t="shared" si="32"/>
        <v>0</v>
      </c>
      <c r="O53" s="154">
        <f t="shared" si="32"/>
        <v>0</v>
      </c>
      <c r="P53" s="43">
        <f t="shared" si="32"/>
        <v>0</v>
      </c>
      <c r="Q53" s="43">
        <f t="shared" si="32"/>
        <v>0</v>
      </c>
      <c r="R53" s="91">
        <f t="shared" si="32"/>
        <v>0</v>
      </c>
      <c r="S53" s="154">
        <f t="shared" si="32"/>
        <v>0</v>
      </c>
      <c r="T53" s="43">
        <f t="shared" si="32"/>
        <v>0</v>
      </c>
      <c r="U53" s="43">
        <f t="shared" si="32"/>
        <v>0</v>
      </c>
      <c r="V53" s="91">
        <f t="shared" si="32"/>
        <v>0</v>
      </c>
    </row>
    <row r="54" spans="1:22" s="10" customFormat="1" ht="26.25" customHeight="1">
      <c r="A54" s="13" t="s">
        <v>83</v>
      </c>
      <c r="B54" s="59" t="s">
        <v>84</v>
      </c>
      <c r="C54" s="22">
        <f>SUM(C55:C56)</f>
        <v>116092.2</v>
      </c>
      <c r="D54" s="22">
        <f>SUM(D55:D56)</f>
        <v>9489.226</v>
      </c>
      <c r="E54" s="22">
        <f>SUM(E55:E56)</f>
        <v>106602.974</v>
      </c>
      <c r="F54" s="92">
        <f t="shared" si="26"/>
        <v>8.173870423680489</v>
      </c>
      <c r="G54" s="15">
        <f aca="true" t="shared" si="33" ref="G54:V54">SUM(G55:G56)</f>
        <v>9489.226</v>
      </c>
      <c r="H54" s="19">
        <f t="shared" si="33"/>
        <v>46.637</v>
      </c>
      <c r="I54" s="19">
        <f t="shared" si="33"/>
        <v>214.643</v>
      </c>
      <c r="J54" s="22">
        <f t="shared" si="33"/>
        <v>9227.946</v>
      </c>
      <c r="K54" s="103">
        <f t="shared" si="33"/>
        <v>0</v>
      </c>
      <c r="L54" s="19">
        <f t="shared" si="33"/>
        <v>0</v>
      </c>
      <c r="M54" s="19">
        <f t="shared" si="33"/>
        <v>0</v>
      </c>
      <c r="N54" s="22">
        <f t="shared" si="33"/>
        <v>0</v>
      </c>
      <c r="O54" s="103">
        <f t="shared" si="33"/>
        <v>0</v>
      </c>
      <c r="P54" s="19">
        <f t="shared" si="33"/>
        <v>0</v>
      </c>
      <c r="Q54" s="19">
        <f t="shared" si="33"/>
        <v>0</v>
      </c>
      <c r="R54" s="22">
        <f t="shared" si="33"/>
        <v>0</v>
      </c>
      <c r="S54" s="103">
        <f t="shared" si="33"/>
        <v>0</v>
      </c>
      <c r="T54" s="19">
        <f t="shared" si="33"/>
        <v>0</v>
      </c>
      <c r="U54" s="19">
        <f t="shared" si="33"/>
        <v>0</v>
      </c>
      <c r="V54" s="22">
        <f t="shared" si="33"/>
        <v>0</v>
      </c>
    </row>
    <row r="55" spans="1:22" s="45" customFormat="1" ht="14.25" customHeight="1">
      <c r="A55" s="47"/>
      <c r="B55" s="61" t="s">
        <v>53</v>
      </c>
      <c r="C55" s="91">
        <v>0</v>
      </c>
      <c r="D55" s="49">
        <f>G55+K55+O55+S55</f>
        <v>0</v>
      </c>
      <c r="E55" s="91">
        <f>C55-D55</f>
        <v>0</v>
      </c>
      <c r="F55" s="189" t="e">
        <f t="shared" si="26"/>
        <v>#DIV/0!</v>
      </c>
      <c r="G55" s="42">
        <f>SUM(H55:J55)</f>
        <v>0</v>
      </c>
      <c r="H55" s="43"/>
      <c r="I55" s="43"/>
      <c r="J55" s="44"/>
      <c r="K55" s="100">
        <f>SUM(L55:N55)</f>
        <v>0</v>
      </c>
      <c r="L55" s="43"/>
      <c r="M55" s="43"/>
      <c r="N55" s="44"/>
      <c r="O55" s="42">
        <f>SUM(P55:R55)</f>
        <v>0</v>
      </c>
      <c r="P55" s="43"/>
      <c r="Q55" s="43"/>
      <c r="R55" s="44"/>
      <c r="S55" s="42">
        <f>SUM(T55:V55)</f>
        <v>0</v>
      </c>
      <c r="T55" s="43"/>
      <c r="U55" s="43"/>
      <c r="V55" s="44"/>
    </row>
    <row r="56" spans="1:22" s="45" customFormat="1" ht="14.25" customHeight="1">
      <c r="A56" s="47"/>
      <c r="B56" s="61" t="s">
        <v>54</v>
      </c>
      <c r="C56" s="49">
        <v>116092.2</v>
      </c>
      <c r="D56" s="49">
        <f>G56+K56+O56+S56</f>
        <v>9489.226</v>
      </c>
      <c r="E56" s="91">
        <f>C56-D56</f>
        <v>106602.974</v>
      </c>
      <c r="F56" s="189">
        <f t="shared" si="26"/>
        <v>8.173870423680489</v>
      </c>
      <c r="G56" s="42">
        <f>SUM(H56:J56)</f>
        <v>9489.226</v>
      </c>
      <c r="H56" s="43">
        <v>46.637</v>
      </c>
      <c r="I56" s="43">
        <v>214.643</v>
      </c>
      <c r="J56" s="44">
        <v>9227.946</v>
      </c>
      <c r="K56" s="100">
        <f>SUM(L56:N56)</f>
        <v>0</v>
      </c>
      <c r="L56" s="43"/>
      <c r="M56" s="43"/>
      <c r="N56" s="44"/>
      <c r="O56" s="42">
        <f>SUM(P56:R56)</f>
        <v>0</v>
      </c>
      <c r="P56" s="43"/>
      <c r="Q56" s="43"/>
      <c r="R56" s="44"/>
      <c r="S56" s="42">
        <f>SUM(T56:V56)</f>
        <v>0</v>
      </c>
      <c r="T56" s="43"/>
      <c r="U56" s="43"/>
      <c r="V56" s="44"/>
    </row>
    <row r="57" spans="1:22" s="10" customFormat="1" ht="39" customHeight="1">
      <c r="A57" s="13" t="s">
        <v>85</v>
      </c>
      <c r="B57" s="59" t="s">
        <v>86</v>
      </c>
      <c r="C57" s="22">
        <f>SUM(C58:C59)</f>
        <v>49500</v>
      </c>
      <c r="D57" s="22">
        <f>SUM(D58:D59)</f>
        <v>4.214</v>
      </c>
      <c r="E57" s="22">
        <f>SUM(E58:E59)</f>
        <v>49495.786</v>
      </c>
      <c r="F57" s="92">
        <f t="shared" si="26"/>
        <v>0.008513131313131314</v>
      </c>
      <c r="G57" s="15">
        <f aca="true" t="shared" si="34" ref="G57:V57">SUM(G58:G59)</f>
        <v>4.214</v>
      </c>
      <c r="H57" s="19">
        <f t="shared" si="34"/>
        <v>0</v>
      </c>
      <c r="I57" s="19">
        <f t="shared" si="34"/>
        <v>0</v>
      </c>
      <c r="J57" s="22">
        <f t="shared" si="34"/>
        <v>4.214</v>
      </c>
      <c r="K57" s="103">
        <f t="shared" si="34"/>
        <v>0</v>
      </c>
      <c r="L57" s="19">
        <f t="shared" si="34"/>
        <v>0</v>
      </c>
      <c r="M57" s="19">
        <f t="shared" si="34"/>
        <v>0</v>
      </c>
      <c r="N57" s="22">
        <f t="shared" si="34"/>
        <v>0</v>
      </c>
      <c r="O57" s="103">
        <f t="shared" si="34"/>
        <v>0</v>
      </c>
      <c r="P57" s="19">
        <f t="shared" si="34"/>
        <v>0</v>
      </c>
      <c r="Q57" s="19">
        <f t="shared" si="34"/>
        <v>0</v>
      </c>
      <c r="R57" s="22">
        <f t="shared" si="34"/>
        <v>0</v>
      </c>
      <c r="S57" s="103">
        <f t="shared" si="34"/>
        <v>0</v>
      </c>
      <c r="T57" s="19">
        <f t="shared" si="34"/>
        <v>0</v>
      </c>
      <c r="U57" s="19">
        <f t="shared" si="34"/>
        <v>0</v>
      </c>
      <c r="V57" s="22">
        <f t="shared" si="34"/>
        <v>0</v>
      </c>
    </row>
    <row r="58" spans="1:22" s="45" customFormat="1" ht="14.25" customHeight="1">
      <c r="A58" s="47"/>
      <c r="B58" s="61" t="s">
        <v>53</v>
      </c>
      <c r="C58" s="91">
        <v>0</v>
      </c>
      <c r="D58" s="49">
        <f>G58+K58+O58+S58</f>
        <v>0</v>
      </c>
      <c r="E58" s="91">
        <f>C58-D58</f>
        <v>0</v>
      </c>
      <c r="F58" s="189" t="e">
        <f t="shared" si="26"/>
        <v>#DIV/0!</v>
      </c>
      <c r="G58" s="42">
        <f>SUM(H58:J58)</f>
        <v>0</v>
      </c>
      <c r="H58" s="43"/>
      <c r="I58" s="43"/>
      <c r="J58" s="44"/>
      <c r="K58" s="100">
        <f>SUM(L58:N58)</f>
        <v>0</v>
      </c>
      <c r="L58" s="43"/>
      <c r="M58" s="43"/>
      <c r="N58" s="44"/>
      <c r="O58" s="42">
        <f>SUM(P58:R58)</f>
        <v>0</v>
      </c>
      <c r="P58" s="43"/>
      <c r="Q58" s="43"/>
      <c r="R58" s="44"/>
      <c r="S58" s="42">
        <f>SUM(T58:V58)</f>
        <v>0</v>
      </c>
      <c r="T58" s="43"/>
      <c r="U58" s="43"/>
      <c r="V58" s="44"/>
    </row>
    <row r="59" spans="1:22" s="45" customFormat="1" ht="14.25" customHeight="1">
      <c r="A59" s="47"/>
      <c r="B59" s="61" t="s">
        <v>54</v>
      </c>
      <c r="C59" s="49">
        <v>49500</v>
      </c>
      <c r="D59" s="49">
        <f>G59+K59+O59+S59</f>
        <v>4.214</v>
      </c>
      <c r="E59" s="91">
        <f>C59-D59</f>
        <v>49495.786</v>
      </c>
      <c r="F59" s="189">
        <f t="shared" si="26"/>
        <v>0.008513131313131314</v>
      </c>
      <c r="G59" s="42">
        <f>SUM(H59:J59)</f>
        <v>4.214</v>
      </c>
      <c r="H59" s="43"/>
      <c r="I59" s="43"/>
      <c r="J59" s="44">
        <v>4.214</v>
      </c>
      <c r="K59" s="100">
        <f>SUM(L59:N59)</f>
        <v>0</v>
      </c>
      <c r="L59" s="43"/>
      <c r="M59" s="43"/>
      <c r="N59" s="44"/>
      <c r="O59" s="42">
        <f>SUM(P59:R59)</f>
        <v>0</v>
      </c>
      <c r="P59" s="43"/>
      <c r="Q59" s="43"/>
      <c r="R59" s="44"/>
      <c r="S59" s="42">
        <f>SUM(T59:V59)</f>
        <v>0</v>
      </c>
      <c r="T59" s="43"/>
      <c r="U59" s="43"/>
      <c r="V59" s="44"/>
    </row>
    <row r="60" spans="1:22" s="10" customFormat="1" ht="51" customHeight="1">
      <c r="A60" s="13" t="s">
        <v>141</v>
      </c>
      <c r="B60" s="59" t="s">
        <v>142</v>
      </c>
      <c r="C60" s="22">
        <f>SUM(C61:C62)</f>
        <v>100000</v>
      </c>
      <c r="D60" s="22">
        <f>SUM(D61:D62)</f>
        <v>0</v>
      </c>
      <c r="E60" s="22">
        <f>SUM(E61:E62)</f>
        <v>100000</v>
      </c>
      <c r="F60" s="92">
        <f>D60/C60*100</f>
        <v>0</v>
      </c>
      <c r="G60" s="15">
        <f aca="true" t="shared" si="35" ref="G60:V60">SUM(G61:G62)</f>
        <v>0</v>
      </c>
      <c r="H60" s="19">
        <f t="shared" si="35"/>
        <v>0</v>
      </c>
      <c r="I60" s="19">
        <f t="shared" si="35"/>
        <v>0</v>
      </c>
      <c r="J60" s="22">
        <f t="shared" si="35"/>
        <v>0</v>
      </c>
      <c r="K60" s="103">
        <f t="shared" si="35"/>
        <v>0</v>
      </c>
      <c r="L60" s="19">
        <f t="shared" si="35"/>
        <v>0</v>
      </c>
      <c r="M60" s="19">
        <f t="shared" si="35"/>
        <v>0</v>
      </c>
      <c r="N60" s="22">
        <f t="shared" si="35"/>
        <v>0</v>
      </c>
      <c r="O60" s="103">
        <f t="shared" si="35"/>
        <v>0</v>
      </c>
      <c r="P60" s="19">
        <f t="shared" si="35"/>
        <v>0</v>
      </c>
      <c r="Q60" s="19">
        <f t="shared" si="35"/>
        <v>0</v>
      </c>
      <c r="R60" s="22">
        <f t="shared" si="35"/>
        <v>0</v>
      </c>
      <c r="S60" s="103">
        <f t="shared" si="35"/>
        <v>0</v>
      </c>
      <c r="T60" s="19">
        <f t="shared" si="35"/>
        <v>0</v>
      </c>
      <c r="U60" s="19">
        <f t="shared" si="35"/>
        <v>0</v>
      </c>
      <c r="V60" s="22">
        <f t="shared" si="35"/>
        <v>0</v>
      </c>
    </row>
    <row r="61" spans="1:22" s="45" customFormat="1" ht="14.25" customHeight="1">
      <c r="A61" s="47"/>
      <c r="B61" s="61" t="s">
        <v>53</v>
      </c>
      <c r="C61" s="91">
        <v>100000</v>
      </c>
      <c r="D61" s="49">
        <f>G61+K61+O61+S61</f>
        <v>0</v>
      </c>
      <c r="E61" s="91">
        <f>C61-D61</f>
        <v>100000</v>
      </c>
      <c r="F61" s="189">
        <f>D61/C61*100</f>
        <v>0</v>
      </c>
      <c r="G61" s="42">
        <f>SUM(H61:J61)</f>
        <v>0</v>
      </c>
      <c r="H61" s="43"/>
      <c r="I61" s="43"/>
      <c r="J61" s="44"/>
      <c r="K61" s="100">
        <f>SUM(L61:N61)</f>
        <v>0</v>
      </c>
      <c r="L61" s="43"/>
      <c r="M61" s="43"/>
      <c r="N61" s="44"/>
      <c r="O61" s="42">
        <f>SUM(P61:R61)</f>
        <v>0</v>
      </c>
      <c r="P61" s="43"/>
      <c r="Q61" s="43"/>
      <c r="R61" s="44"/>
      <c r="S61" s="42">
        <f>SUM(T61:V61)</f>
        <v>0</v>
      </c>
      <c r="T61" s="43"/>
      <c r="U61" s="43"/>
      <c r="V61" s="44"/>
    </row>
    <row r="62" spans="1:22" s="45" customFormat="1" ht="14.25" customHeight="1">
      <c r="A62" s="47"/>
      <c r="B62" s="61" t="s">
        <v>54</v>
      </c>
      <c r="C62" s="49">
        <v>0</v>
      </c>
      <c r="D62" s="49">
        <f>G62+K62+O62+S62</f>
        <v>0</v>
      </c>
      <c r="E62" s="91">
        <f>C62-D62</f>
        <v>0</v>
      </c>
      <c r="F62" s="189" t="e">
        <f>D62/C62*100</f>
        <v>#DIV/0!</v>
      </c>
      <c r="G62" s="42">
        <f>SUM(H62:J62)</f>
        <v>0</v>
      </c>
      <c r="H62" s="43"/>
      <c r="I62" s="43"/>
      <c r="J62" s="44"/>
      <c r="K62" s="100">
        <f>SUM(L62:N62)</f>
        <v>0</v>
      </c>
      <c r="L62" s="43"/>
      <c r="M62" s="43"/>
      <c r="N62" s="44"/>
      <c r="O62" s="42">
        <f>SUM(P62:R62)</f>
        <v>0</v>
      </c>
      <c r="P62" s="43"/>
      <c r="Q62" s="43"/>
      <c r="R62" s="44"/>
      <c r="S62" s="42">
        <f>SUM(T62:V62)</f>
        <v>0</v>
      </c>
      <c r="T62" s="43"/>
      <c r="U62" s="43"/>
      <c r="V62" s="44"/>
    </row>
    <row r="63" spans="1:25" s="73" customFormat="1" ht="51.75" customHeight="1">
      <c r="A63" s="70" t="s">
        <v>87</v>
      </c>
      <c r="B63" s="87" t="s">
        <v>44</v>
      </c>
      <c r="C63" s="69">
        <f aca="true" t="shared" si="36" ref="C63:E65">C67+C105</f>
        <v>5004583.865</v>
      </c>
      <c r="D63" s="69">
        <f t="shared" si="36"/>
        <v>228332.613</v>
      </c>
      <c r="E63" s="69">
        <f t="shared" si="36"/>
        <v>4776251.251999999</v>
      </c>
      <c r="F63" s="97">
        <f t="shared" si="26"/>
        <v>4.562469511138865</v>
      </c>
      <c r="G63" s="71">
        <f aca="true" t="shared" si="37" ref="G63:V63">G67+G105</f>
        <v>228332.613</v>
      </c>
      <c r="H63" s="72">
        <f t="shared" si="37"/>
        <v>106</v>
      </c>
      <c r="I63" s="72">
        <f t="shared" si="37"/>
        <v>82603.164</v>
      </c>
      <c r="J63" s="69">
        <f t="shared" si="37"/>
        <v>145623.449</v>
      </c>
      <c r="K63" s="105">
        <f t="shared" si="37"/>
        <v>0</v>
      </c>
      <c r="L63" s="72">
        <f t="shared" si="37"/>
        <v>0</v>
      </c>
      <c r="M63" s="72">
        <f t="shared" si="37"/>
        <v>0</v>
      </c>
      <c r="N63" s="69">
        <f t="shared" si="37"/>
        <v>0</v>
      </c>
      <c r="O63" s="71">
        <f t="shared" si="37"/>
        <v>0</v>
      </c>
      <c r="P63" s="72">
        <f t="shared" si="37"/>
        <v>0</v>
      </c>
      <c r="Q63" s="72">
        <f t="shared" si="37"/>
        <v>0</v>
      </c>
      <c r="R63" s="69">
        <f t="shared" si="37"/>
        <v>0</v>
      </c>
      <c r="S63" s="71">
        <f t="shared" si="37"/>
        <v>0</v>
      </c>
      <c r="T63" s="72">
        <f t="shared" si="37"/>
        <v>0</v>
      </c>
      <c r="U63" s="72">
        <f t="shared" si="37"/>
        <v>0</v>
      </c>
      <c r="V63" s="69">
        <f t="shared" si="37"/>
        <v>0</v>
      </c>
      <c r="Y63" s="78"/>
    </row>
    <row r="64" spans="1:22" s="10" customFormat="1" ht="14.25" customHeight="1">
      <c r="A64" s="60"/>
      <c r="B64" s="61" t="s">
        <v>53</v>
      </c>
      <c r="C64" s="49">
        <f t="shared" si="36"/>
        <v>854408.7</v>
      </c>
      <c r="D64" s="49">
        <f t="shared" si="36"/>
        <v>0</v>
      </c>
      <c r="E64" s="49">
        <f t="shared" si="36"/>
        <v>854408.7</v>
      </c>
      <c r="F64" s="189">
        <f t="shared" si="26"/>
        <v>0</v>
      </c>
      <c r="G64" s="147">
        <f aca="true" t="shared" si="38" ref="G64:V64">G68+G106</f>
        <v>0</v>
      </c>
      <c r="H64" s="43">
        <f t="shared" si="38"/>
        <v>0</v>
      </c>
      <c r="I64" s="43">
        <f t="shared" si="38"/>
        <v>0</v>
      </c>
      <c r="J64" s="44">
        <f t="shared" si="38"/>
        <v>0</v>
      </c>
      <c r="K64" s="100">
        <f t="shared" si="38"/>
        <v>0</v>
      </c>
      <c r="L64" s="43">
        <f t="shared" si="38"/>
        <v>0</v>
      </c>
      <c r="M64" s="43">
        <f t="shared" si="38"/>
        <v>0</v>
      </c>
      <c r="N64" s="44">
        <f t="shared" si="38"/>
        <v>0</v>
      </c>
      <c r="O64" s="42">
        <f t="shared" si="38"/>
        <v>0</v>
      </c>
      <c r="P64" s="43">
        <f t="shared" si="38"/>
        <v>0</v>
      </c>
      <c r="Q64" s="43">
        <f t="shared" si="38"/>
        <v>0</v>
      </c>
      <c r="R64" s="44">
        <f t="shared" si="38"/>
        <v>0</v>
      </c>
      <c r="S64" s="42">
        <f t="shared" si="38"/>
        <v>0</v>
      </c>
      <c r="T64" s="43">
        <f t="shared" si="38"/>
        <v>0</v>
      </c>
      <c r="U64" s="43">
        <f t="shared" si="38"/>
        <v>0</v>
      </c>
      <c r="V64" s="44">
        <f t="shared" si="38"/>
        <v>0</v>
      </c>
    </row>
    <row r="65" spans="1:22" s="10" customFormat="1" ht="14.25" customHeight="1">
      <c r="A65" s="60"/>
      <c r="B65" s="61" t="s">
        <v>54</v>
      </c>
      <c r="C65" s="49">
        <f t="shared" si="36"/>
        <v>4150175.165</v>
      </c>
      <c r="D65" s="49">
        <f t="shared" si="36"/>
        <v>228332.613</v>
      </c>
      <c r="E65" s="49">
        <f t="shared" si="36"/>
        <v>3921842.5519999997</v>
      </c>
      <c r="F65" s="189">
        <f t="shared" si="26"/>
        <v>5.501758454091661</v>
      </c>
      <c r="G65" s="147">
        <f aca="true" t="shared" si="39" ref="G65:V65">G69+G107</f>
        <v>228332.613</v>
      </c>
      <c r="H65" s="43">
        <f t="shared" si="39"/>
        <v>106</v>
      </c>
      <c r="I65" s="43">
        <f t="shared" si="39"/>
        <v>82603.164</v>
      </c>
      <c r="J65" s="44">
        <f t="shared" si="39"/>
        <v>145623.449</v>
      </c>
      <c r="K65" s="100">
        <f t="shared" si="39"/>
        <v>0</v>
      </c>
      <c r="L65" s="43">
        <f t="shared" si="39"/>
        <v>0</v>
      </c>
      <c r="M65" s="43">
        <f t="shared" si="39"/>
        <v>0</v>
      </c>
      <c r="N65" s="44">
        <f t="shared" si="39"/>
        <v>0</v>
      </c>
      <c r="O65" s="42">
        <f t="shared" si="39"/>
        <v>0</v>
      </c>
      <c r="P65" s="43">
        <f t="shared" si="39"/>
        <v>0</v>
      </c>
      <c r="Q65" s="43">
        <f t="shared" si="39"/>
        <v>0</v>
      </c>
      <c r="R65" s="44">
        <f t="shared" si="39"/>
        <v>0</v>
      </c>
      <c r="S65" s="42">
        <f t="shared" si="39"/>
        <v>0</v>
      </c>
      <c r="T65" s="43">
        <f t="shared" si="39"/>
        <v>0</v>
      </c>
      <c r="U65" s="43">
        <f t="shared" si="39"/>
        <v>0</v>
      </c>
      <c r="V65" s="44">
        <f t="shared" si="39"/>
        <v>0</v>
      </c>
    </row>
    <row r="66" spans="1:22" s="9" customFormat="1" ht="12" customHeight="1">
      <c r="A66" s="13"/>
      <c r="B66" s="59" t="s">
        <v>1</v>
      </c>
      <c r="C66" s="22"/>
      <c r="D66" s="22"/>
      <c r="E66" s="22"/>
      <c r="F66" s="92"/>
      <c r="G66" s="15"/>
      <c r="H66" s="19"/>
      <c r="I66" s="19"/>
      <c r="J66" s="22"/>
      <c r="K66" s="103"/>
      <c r="L66" s="19"/>
      <c r="M66" s="19"/>
      <c r="N66" s="22"/>
      <c r="O66" s="15"/>
      <c r="P66" s="19"/>
      <c r="Q66" s="19"/>
      <c r="R66" s="22"/>
      <c r="S66" s="15"/>
      <c r="T66" s="19"/>
      <c r="U66" s="19"/>
      <c r="V66" s="22"/>
    </row>
    <row r="67" spans="1:25" s="73" customFormat="1" ht="14.25" customHeight="1">
      <c r="A67" s="70" t="s">
        <v>88</v>
      </c>
      <c r="B67" s="87" t="s">
        <v>24</v>
      </c>
      <c r="C67" s="69">
        <f>SUM(C68:C69)</f>
        <v>3764209.4129999997</v>
      </c>
      <c r="D67" s="69">
        <f>SUM(D68:D69)</f>
        <v>227323.293</v>
      </c>
      <c r="E67" s="69">
        <f>SUM(E68:E69)</f>
        <v>3536886.1199999996</v>
      </c>
      <c r="F67" s="97">
        <f>D67/C67*100</f>
        <v>6.039071370867964</v>
      </c>
      <c r="G67" s="71">
        <f aca="true" t="shared" si="40" ref="G67:V67">SUM(G68:G69)</f>
        <v>227323.293</v>
      </c>
      <c r="H67" s="72">
        <f t="shared" si="40"/>
        <v>106</v>
      </c>
      <c r="I67" s="72">
        <f t="shared" si="40"/>
        <v>82603.164</v>
      </c>
      <c r="J67" s="69">
        <f t="shared" si="40"/>
        <v>144614.129</v>
      </c>
      <c r="K67" s="105">
        <f t="shared" si="40"/>
        <v>0</v>
      </c>
      <c r="L67" s="72">
        <f t="shared" si="40"/>
        <v>0</v>
      </c>
      <c r="M67" s="72">
        <f t="shared" si="40"/>
        <v>0</v>
      </c>
      <c r="N67" s="69">
        <f t="shared" si="40"/>
        <v>0</v>
      </c>
      <c r="O67" s="105">
        <f t="shared" si="40"/>
        <v>0</v>
      </c>
      <c r="P67" s="72">
        <f t="shared" si="40"/>
        <v>0</v>
      </c>
      <c r="Q67" s="72">
        <f t="shared" si="40"/>
        <v>0</v>
      </c>
      <c r="R67" s="69">
        <f t="shared" si="40"/>
        <v>0</v>
      </c>
      <c r="S67" s="105">
        <f t="shared" si="40"/>
        <v>0</v>
      </c>
      <c r="T67" s="72">
        <f t="shared" si="40"/>
        <v>0</v>
      </c>
      <c r="U67" s="72">
        <f t="shared" si="40"/>
        <v>0</v>
      </c>
      <c r="V67" s="69">
        <f t="shared" si="40"/>
        <v>0</v>
      </c>
      <c r="Y67" s="78"/>
    </row>
    <row r="68" spans="1:25" s="110" customFormat="1" ht="14.25" customHeight="1">
      <c r="A68" s="131"/>
      <c r="B68" s="132" t="s">
        <v>53</v>
      </c>
      <c r="C68" s="133">
        <f aca="true" t="shared" si="41" ref="C68:E69">C72+C81+C84+C87+C90+C93+C96+C99+C102</f>
        <v>387244.4</v>
      </c>
      <c r="D68" s="133">
        <f t="shared" si="41"/>
        <v>0</v>
      </c>
      <c r="E68" s="133">
        <f t="shared" si="41"/>
        <v>387244.4</v>
      </c>
      <c r="F68" s="190">
        <f>D68/C68*100</f>
        <v>0</v>
      </c>
      <c r="G68" s="153">
        <f aca="true" t="shared" si="42" ref="G68:J69">G72+G81+G84+G87+G90+G93+G96+G99+G102</f>
        <v>0</v>
      </c>
      <c r="H68" s="135">
        <f t="shared" si="42"/>
        <v>0</v>
      </c>
      <c r="I68" s="135">
        <f t="shared" si="42"/>
        <v>0</v>
      </c>
      <c r="J68" s="133">
        <f t="shared" si="42"/>
        <v>0</v>
      </c>
      <c r="K68" s="153">
        <f aca="true" t="shared" si="43" ref="K68:V68">K72+K81+K84+K87+K90+K93+K96+K99+K102</f>
        <v>0</v>
      </c>
      <c r="L68" s="135">
        <f t="shared" si="43"/>
        <v>0</v>
      </c>
      <c r="M68" s="135">
        <f t="shared" si="43"/>
        <v>0</v>
      </c>
      <c r="N68" s="133">
        <f t="shared" si="43"/>
        <v>0</v>
      </c>
      <c r="O68" s="153">
        <f t="shared" si="43"/>
        <v>0</v>
      </c>
      <c r="P68" s="135">
        <f t="shared" si="43"/>
        <v>0</v>
      </c>
      <c r="Q68" s="135">
        <f t="shared" si="43"/>
        <v>0</v>
      </c>
      <c r="R68" s="133">
        <f t="shared" si="43"/>
        <v>0</v>
      </c>
      <c r="S68" s="153">
        <f t="shared" si="43"/>
        <v>0</v>
      </c>
      <c r="T68" s="135">
        <f t="shared" si="43"/>
        <v>0</v>
      </c>
      <c r="U68" s="135">
        <f t="shared" si="43"/>
        <v>0</v>
      </c>
      <c r="V68" s="133">
        <f t="shared" si="43"/>
        <v>0</v>
      </c>
      <c r="Y68" s="129"/>
    </row>
    <row r="69" spans="1:22" s="110" customFormat="1" ht="14.25" customHeight="1">
      <c r="A69" s="131"/>
      <c r="B69" s="132" t="s">
        <v>54</v>
      </c>
      <c r="C69" s="133">
        <f t="shared" si="41"/>
        <v>3376965.013</v>
      </c>
      <c r="D69" s="133">
        <f t="shared" si="41"/>
        <v>227323.293</v>
      </c>
      <c r="E69" s="133">
        <f t="shared" si="41"/>
        <v>3149641.7199999997</v>
      </c>
      <c r="F69" s="190">
        <f>D69/C69*100</f>
        <v>6.7315856730790475</v>
      </c>
      <c r="G69" s="153">
        <f t="shared" si="42"/>
        <v>227323.293</v>
      </c>
      <c r="H69" s="135">
        <f t="shared" si="42"/>
        <v>106</v>
      </c>
      <c r="I69" s="135">
        <f t="shared" si="42"/>
        <v>82603.164</v>
      </c>
      <c r="J69" s="133">
        <f t="shared" si="42"/>
        <v>144614.129</v>
      </c>
      <c r="K69" s="153">
        <f aca="true" t="shared" si="44" ref="K69:V69">K73+K82+K85+K88+K91+K94+K97+K100+K103</f>
        <v>0</v>
      </c>
      <c r="L69" s="135">
        <f t="shared" si="44"/>
        <v>0</v>
      </c>
      <c r="M69" s="135">
        <f t="shared" si="44"/>
        <v>0</v>
      </c>
      <c r="N69" s="133">
        <f t="shared" si="44"/>
        <v>0</v>
      </c>
      <c r="O69" s="153">
        <f t="shared" si="44"/>
        <v>0</v>
      </c>
      <c r="P69" s="135">
        <f t="shared" si="44"/>
        <v>0</v>
      </c>
      <c r="Q69" s="135">
        <f t="shared" si="44"/>
        <v>0</v>
      </c>
      <c r="R69" s="133">
        <f t="shared" si="44"/>
        <v>0</v>
      </c>
      <c r="S69" s="153">
        <f t="shared" si="44"/>
        <v>0</v>
      </c>
      <c r="T69" s="135">
        <f t="shared" si="44"/>
        <v>0</v>
      </c>
      <c r="U69" s="135">
        <f t="shared" si="44"/>
        <v>0</v>
      </c>
      <c r="V69" s="133">
        <f t="shared" si="44"/>
        <v>0</v>
      </c>
    </row>
    <row r="70" spans="1:33" s="9" customFormat="1" ht="12" customHeight="1">
      <c r="A70" s="13"/>
      <c r="B70" s="59" t="s">
        <v>1</v>
      </c>
      <c r="C70" s="22"/>
      <c r="D70" s="22"/>
      <c r="E70" s="134"/>
      <c r="F70" s="92"/>
      <c r="G70" s="37"/>
      <c r="H70" s="19"/>
      <c r="I70" s="19"/>
      <c r="J70" s="151"/>
      <c r="K70" s="104"/>
      <c r="L70" s="19"/>
      <c r="M70" s="19"/>
      <c r="N70" s="151"/>
      <c r="O70" s="37"/>
      <c r="P70" s="19"/>
      <c r="Q70" s="19"/>
      <c r="R70" s="151"/>
      <c r="S70" s="37"/>
      <c r="T70" s="19"/>
      <c r="U70" s="19"/>
      <c r="V70" s="151"/>
      <c r="X70" s="14"/>
      <c r="AG70" s="9" t="s">
        <v>52</v>
      </c>
    </row>
    <row r="71" spans="1:22" s="136" customFormat="1" ht="38.25" customHeight="1">
      <c r="A71" s="70" t="s">
        <v>90</v>
      </c>
      <c r="B71" s="87" t="s">
        <v>91</v>
      </c>
      <c r="C71" s="69">
        <f>SUM(C72:C73)</f>
        <v>1791551.813</v>
      </c>
      <c r="D71" s="69">
        <f>SUM(D72:D73)</f>
        <v>7781.158</v>
      </c>
      <c r="E71" s="69">
        <f>SUM(E72:E73)</f>
        <v>1783770.6549999998</v>
      </c>
      <c r="F71" s="97">
        <f aca="true" t="shared" si="45" ref="F71:F80">D71/C71*100</f>
        <v>0.43432503283118834</v>
      </c>
      <c r="G71" s="71">
        <f aca="true" t="shared" si="46" ref="G71:V71">SUM(G72:G73)</f>
        <v>7781.158</v>
      </c>
      <c r="H71" s="72">
        <f t="shared" si="46"/>
        <v>6</v>
      </c>
      <c r="I71" s="72">
        <f t="shared" si="46"/>
        <v>0</v>
      </c>
      <c r="J71" s="69">
        <f t="shared" si="46"/>
        <v>7775.158</v>
      </c>
      <c r="K71" s="105">
        <f t="shared" si="46"/>
        <v>0</v>
      </c>
      <c r="L71" s="72">
        <f t="shared" si="46"/>
        <v>0</v>
      </c>
      <c r="M71" s="72">
        <f t="shared" si="46"/>
        <v>0</v>
      </c>
      <c r="N71" s="69">
        <f t="shared" si="46"/>
        <v>0</v>
      </c>
      <c r="O71" s="105">
        <f t="shared" si="46"/>
        <v>0</v>
      </c>
      <c r="P71" s="72">
        <f t="shared" si="46"/>
        <v>0</v>
      </c>
      <c r="Q71" s="72">
        <f t="shared" si="46"/>
        <v>0</v>
      </c>
      <c r="R71" s="69">
        <f t="shared" si="46"/>
        <v>0</v>
      </c>
      <c r="S71" s="105">
        <f t="shared" si="46"/>
        <v>0</v>
      </c>
      <c r="T71" s="72">
        <f t="shared" si="46"/>
        <v>0</v>
      </c>
      <c r="U71" s="72">
        <f t="shared" si="46"/>
        <v>0</v>
      </c>
      <c r="V71" s="69">
        <f t="shared" si="46"/>
        <v>0</v>
      </c>
    </row>
    <row r="72" spans="1:22" s="45" customFormat="1" ht="14.25" customHeight="1">
      <c r="A72" s="47"/>
      <c r="B72" s="61" t="s">
        <v>53</v>
      </c>
      <c r="C72" s="91">
        <f aca="true" t="shared" si="47" ref="C72:E73">C75+C78</f>
        <v>387244.4</v>
      </c>
      <c r="D72" s="91">
        <f t="shared" si="47"/>
        <v>0</v>
      </c>
      <c r="E72" s="91">
        <f t="shared" si="47"/>
        <v>387244.4</v>
      </c>
      <c r="F72" s="189">
        <f t="shared" si="45"/>
        <v>0</v>
      </c>
      <c r="G72" s="158">
        <f aca="true" t="shared" si="48" ref="G72:J73">G75+G78</f>
        <v>0</v>
      </c>
      <c r="H72" s="43">
        <f t="shared" si="48"/>
        <v>0</v>
      </c>
      <c r="I72" s="43">
        <f t="shared" si="48"/>
        <v>0</v>
      </c>
      <c r="J72" s="91">
        <f t="shared" si="48"/>
        <v>0</v>
      </c>
      <c r="K72" s="154">
        <f aca="true" t="shared" si="49" ref="K72:V72">K75+K78</f>
        <v>0</v>
      </c>
      <c r="L72" s="43">
        <f t="shared" si="49"/>
        <v>0</v>
      </c>
      <c r="M72" s="43">
        <f t="shared" si="49"/>
        <v>0</v>
      </c>
      <c r="N72" s="91">
        <f t="shared" si="49"/>
        <v>0</v>
      </c>
      <c r="O72" s="154">
        <f t="shared" si="49"/>
        <v>0</v>
      </c>
      <c r="P72" s="43">
        <f t="shared" si="49"/>
        <v>0</v>
      </c>
      <c r="Q72" s="43">
        <f t="shared" si="49"/>
        <v>0</v>
      </c>
      <c r="R72" s="91">
        <f t="shared" si="49"/>
        <v>0</v>
      </c>
      <c r="S72" s="154">
        <f t="shared" si="49"/>
        <v>0</v>
      </c>
      <c r="T72" s="43">
        <f t="shared" si="49"/>
        <v>0</v>
      </c>
      <c r="U72" s="43">
        <f t="shared" si="49"/>
        <v>0</v>
      </c>
      <c r="V72" s="91">
        <f t="shared" si="49"/>
        <v>0</v>
      </c>
    </row>
    <row r="73" spans="1:22" s="45" customFormat="1" ht="14.25" customHeight="1">
      <c r="A73" s="47"/>
      <c r="B73" s="61" t="s">
        <v>54</v>
      </c>
      <c r="C73" s="91">
        <f t="shared" si="47"/>
        <v>1404307.413</v>
      </c>
      <c r="D73" s="91">
        <f t="shared" si="47"/>
        <v>7781.158</v>
      </c>
      <c r="E73" s="91">
        <f t="shared" si="47"/>
        <v>1396526.255</v>
      </c>
      <c r="F73" s="189">
        <f t="shared" si="45"/>
        <v>0.5540922114323412</v>
      </c>
      <c r="G73" s="158">
        <f t="shared" si="48"/>
        <v>7781.158</v>
      </c>
      <c r="H73" s="43">
        <f t="shared" si="48"/>
        <v>6</v>
      </c>
      <c r="I73" s="43">
        <f t="shared" si="48"/>
        <v>0</v>
      </c>
      <c r="J73" s="91">
        <f t="shared" si="48"/>
        <v>7775.158</v>
      </c>
      <c r="K73" s="154">
        <f aca="true" t="shared" si="50" ref="K73:V73">K76+K79</f>
        <v>0</v>
      </c>
      <c r="L73" s="43">
        <f t="shared" si="50"/>
        <v>0</v>
      </c>
      <c r="M73" s="43">
        <f t="shared" si="50"/>
        <v>0</v>
      </c>
      <c r="N73" s="91">
        <f t="shared" si="50"/>
        <v>0</v>
      </c>
      <c r="O73" s="154">
        <f t="shared" si="50"/>
        <v>0</v>
      </c>
      <c r="P73" s="43">
        <f t="shared" si="50"/>
        <v>0</v>
      </c>
      <c r="Q73" s="43">
        <f t="shared" si="50"/>
        <v>0</v>
      </c>
      <c r="R73" s="91">
        <f t="shared" si="50"/>
        <v>0</v>
      </c>
      <c r="S73" s="154">
        <f t="shared" si="50"/>
        <v>0</v>
      </c>
      <c r="T73" s="43">
        <f t="shared" si="50"/>
        <v>0</v>
      </c>
      <c r="U73" s="43">
        <f t="shared" si="50"/>
        <v>0</v>
      </c>
      <c r="V73" s="91">
        <f t="shared" si="50"/>
        <v>0</v>
      </c>
    </row>
    <row r="74" spans="1:25" s="9" customFormat="1" ht="38.25" customHeight="1">
      <c r="A74" s="13" t="s">
        <v>92</v>
      </c>
      <c r="B74" s="59" t="s">
        <v>113</v>
      </c>
      <c r="C74" s="22">
        <f>SUM(C75:C76)</f>
        <v>1083766.113</v>
      </c>
      <c r="D74" s="22">
        <f>SUM(D75:D76)</f>
        <v>7781.158</v>
      </c>
      <c r="E74" s="22">
        <f>SUM(E75:E76)</f>
        <v>1075984.9549999998</v>
      </c>
      <c r="F74" s="92">
        <f t="shared" si="45"/>
        <v>0.7179739158351043</v>
      </c>
      <c r="G74" s="37">
        <f aca="true" t="shared" si="51" ref="G74:V74">SUM(G75:G76)</f>
        <v>7781.158</v>
      </c>
      <c r="H74" s="104">
        <f t="shared" si="51"/>
        <v>6</v>
      </c>
      <c r="I74" s="104">
        <f t="shared" si="51"/>
        <v>0</v>
      </c>
      <c r="J74" s="22">
        <f t="shared" si="51"/>
        <v>7775.158</v>
      </c>
      <c r="K74" s="104">
        <f t="shared" si="51"/>
        <v>0</v>
      </c>
      <c r="L74" s="104">
        <f t="shared" si="51"/>
        <v>0</v>
      </c>
      <c r="M74" s="104">
        <f t="shared" si="51"/>
        <v>0</v>
      </c>
      <c r="N74" s="22">
        <f t="shared" si="51"/>
        <v>0</v>
      </c>
      <c r="O74" s="37">
        <f t="shared" si="51"/>
        <v>0</v>
      </c>
      <c r="P74" s="104">
        <f t="shared" si="51"/>
        <v>0</v>
      </c>
      <c r="Q74" s="104">
        <f t="shared" si="51"/>
        <v>0</v>
      </c>
      <c r="R74" s="22">
        <f t="shared" si="51"/>
        <v>0</v>
      </c>
      <c r="S74" s="37">
        <f t="shared" si="51"/>
        <v>0</v>
      </c>
      <c r="T74" s="104">
        <f t="shared" si="51"/>
        <v>0</v>
      </c>
      <c r="U74" s="104">
        <f t="shared" si="51"/>
        <v>0</v>
      </c>
      <c r="V74" s="22">
        <f t="shared" si="51"/>
        <v>0</v>
      </c>
      <c r="Y74" s="14"/>
    </row>
    <row r="75" spans="1:25" s="45" customFormat="1" ht="14.25" customHeight="1">
      <c r="A75" s="41"/>
      <c r="B75" s="61" t="s">
        <v>53</v>
      </c>
      <c r="C75" s="49">
        <v>0</v>
      </c>
      <c r="D75" s="49">
        <f>G75+K75+O75+S75</f>
        <v>0</v>
      </c>
      <c r="E75" s="91">
        <f>C75-D75</f>
        <v>0</v>
      </c>
      <c r="F75" s="189" t="e">
        <f t="shared" si="45"/>
        <v>#DIV/0!</v>
      </c>
      <c r="G75" s="42">
        <f>SUM(H75:J75)</f>
        <v>0</v>
      </c>
      <c r="H75" s="43"/>
      <c r="I75" s="43"/>
      <c r="J75" s="44"/>
      <c r="K75" s="100">
        <f>SUM(L75:N75)</f>
        <v>0</v>
      </c>
      <c r="L75" s="43"/>
      <c r="M75" s="43"/>
      <c r="N75" s="44"/>
      <c r="O75" s="42">
        <f>SUM(P75:R75)</f>
        <v>0</v>
      </c>
      <c r="P75" s="43"/>
      <c r="Q75" s="43"/>
      <c r="R75" s="44"/>
      <c r="S75" s="42">
        <f>SUM(T75:V75)</f>
        <v>0</v>
      </c>
      <c r="T75" s="43"/>
      <c r="U75" s="43"/>
      <c r="V75" s="44"/>
      <c r="Y75" s="46"/>
    </row>
    <row r="76" spans="1:25" s="45" customFormat="1" ht="14.25" customHeight="1">
      <c r="A76" s="41"/>
      <c r="B76" s="61" t="s">
        <v>54</v>
      </c>
      <c r="C76" s="49">
        <v>1083766.113</v>
      </c>
      <c r="D76" s="49">
        <f>G76+K76+O76+S76</f>
        <v>7781.158</v>
      </c>
      <c r="E76" s="91">
        <f>C76-D76</f>
        <v>1075984.9549999998</v>
      </c>
      <c r="F76" s="189">
        <f t="shared" si="45"/>
        <v>0.7179739158351043</v>
      </c>
      <c r="G76" s="42">
        <f>SUM(H76:J76)</f>
        <v>7781.158</v>
      </c>
      <c r="H76" s="43">
        <v>6</v>
      </c>
      <c r="I76" s="43"/>
      <c r="J76" s="44">
        <v>7775.158</v>
      </c>
      <c r="K76" s="100">
        <f>SUM(L76:N76)</f>
        <v>0</v>
      </c>
      <c r="L76" s="43"/>
      <c r="M76" s="43"/>
      <c r="N76" s="44"/>
      <c r="O76" s="42">
        <f>SUM(P76:R76)</f>
        <v>0</v>
      </c>
      <c r="P76" s="43"/>
      <c r="Q76" s="43"/>
      <c r="R76" s="44"/>
      <c r="S76" s="42">
        <f>SUM(T76:V76)</f>
        <v>0</v>
      </c>
      <c r="T76" s="43"/>
      <c r="U76" s="43"/>
      <c r="V76" s="44"/>
      <c r="Y76" s="46"/>
    </row>
    <row r="77" spans="1:25" s="9" customFormat="1" ht="64.5" customHeight="1">
      <c r="A77" s="13" t="s">
        <v>93</v>
      </c>
      <c r="B77" s="59" t="s">
        <v>94</v>
      </c>
      <c r="C77" s="22">
        <f>SUM(C78:C79)</f>
        <v>707785.7</v>
      </c>
      <c r="D77" s="22">
        <f>SUM(D78:D79)</f>
        <v>0</v>
      </c>
      <c r="E77" s="22">
        <f>SUM(E78:E79)</f>
        <v>707785.7</v>
      </c>
      <c r="F77" s="92">
        <f t="shared" si="45"/>
        <v>0</v>
      </c>
      <c r="G77" s="37">
        <f aca="true" t="shared" si="52" ref="G77:V77">SUM(G78:G79)</f>
        <v>0</v>
      </c>
      <c r="H77" s="104">
        <f t="shared" si="52"/>
        <v>0</v>
      </c>
      <c r="I77" s="104">
        <f t="shared" si="52"/>
        <v>0</v>
      </c>
      <c r="J77" s="22">
        <f t="shared" si="52"/>
        <v>0</v>
      </c>
      <c r="K77" s="104">
        <f t="shared" si="52"/>
        <v>0</v>
      </c>
      <c r="L77" s="104">
        <f t="shared" si="52"/>
        <v>0</v>
      </c>
      <c r="M77" s="104">
        <f t="shared" si="52"/>
        <v>0</v>
      </c>
      <c r="N77" s="22">
        <f t="shared" si="52"/>
        <v>0</v>
      </c>
      <c r="O77" s="37">
        <f t="shared" si="52"/>
        <v>0</v>
      </c>
      <c r="P77" s="104">
        <f t="shared" si="52"/>
        <v>0</v>
      </c>
      <c r="Q77" s="104">
        <f t="shared" si="52"/>
        <v>0</v>
      </c>
      <c r="R77" s="22">
        <f t="shared" si="52"/>
        <v>0</v>
      </c>
      <c r="S77" s="37">
        <f t="shared" si="52"/>
        <v>0</v>
      </c>
      <c r="T77" s="104">
        <f t="shared" si="52"/>
        <v>0</v>
      </c>
      <c r="U77" s="104">
        <f t="shared" si="52"/>
        <v>0</v>
      </c>
      <c r="V77" s="22">
        <f t="shared" si="52"/>
        <v>0</v>
      </c>
      <c r="X77" s="14"/>
      <c r="Y77" s="14"/>
    </row>
    <row r="78" spans="1:25" s="45" customFormat="1" ht="14.25" customHeight="1">
      <c r="A78" s="41"/>
      <c r="B78" s="61" t="s">
        <v>53</v>
      </c>
      <c r="C78" s="49">
        <v>387244.4</v>
      </c>
      <c r="D78" s="49">
        <f>G78+K78+O78+S78</f>
        <v>0</v>
      </c>
      <c r="E78" s="91">
        <f>C78-D78</f>
        <v>387244.4</v>
      </c>
      <c r="F78" s="189">
        <f t="shared" si="45"/>
        <v>0</v>
      </c>
      <c r="G78" s="42">
        <f>SUM(H78:J78)</f>
        <v>0</v>
      </c>
      <c r="H78" s="43"/>
      <c r="I78" s="43"/>
      <c r="J78" s="44"/>
      <c r="K78" s="100">
        <f>SUM(L78:N78)</f>
        <v>0</v>
      </c>
      <c r="L78" s="43"/>
      <c r="M78" s="43"/>
      <c r="N78" s="44"/>
      <c r="O78" s="42">
        <f>SUM(P78:R78)</f>
        <v>0</v>
      </c>
      <c r="P78" s="43"/>
      <c r="Q78" s="43"/>
      <c r="R78" s="44"/>
      <c r="S78" s="42">
        <f>SUM(T78:V78)</f>
        <v>0</v>
      </c>
      <c r="T78" s="43"/>
      <c r="U78" s="43"/>
      <c r="V78" s="44"/>
      <c r="Y78" s="46"/>
    </row>
    <row r="79" spans="1:25" s="45" customFormat="1" ht="14.25" customHeight="1">
      <c r="A79" s="41"/>
      <c r="B79" s="61" t="s">
        <v>54</v>
      </c>
      <c r="C79" s="49">
        <v>320541.3</v>
      </c>
      <c r="D79" s="49">
        <f>G79+K79+O79+S79</f>
        <v>0</v>
      </c>
      <c r="E79" s="91">
        <f>C79-D79</f>
        <v>320541.3</v>
      </c>
      <c r="F79" s="189">
        <f t="shared" si="45"/>
        <v>0</v>
      </c>
      <c r="G79" s="42">
        <f>SUM(H79:J79)</f>
        <v>0</v>
      </c>
      <c r="H79" s="43"/>
      <c r="I79" s="43"/>
      <c r="J79" s="44"/>
      <c r="K79" s="100">
        <f>SUM(L79:N79)</f>
        <v>0</v>
      </c>
      <c r="L79" s="43"/>
      <c r="M79" s="43"/>
      <c r="N79" s="44"/>
      <c r="O79" s="42">
        <f>SUM(P79:R79)</f>
        <v>0</v>
      </c>
      <c r="P79" s="43"/>
      <c r="Q79" s="43"/>
      <c r="R79" s="44"/>
      <c r="S79" s="42">
        <f>SUM(T79:V79)</f>
        <v>0</v>
      </c>
      <c r="T79" s="43"/>
      <c r="U79" s="43"/>
      <c r="V79" s="44"/>
      <c r="Y79" s="46"/>
    </row>
    <row r="80" spans="1:26" s="9" customFormat="1" ht="40.5" customHeight="1">
      <c r="A80" s="13" t="s">
        <v>95</v>
      </c>
      <c r="B80" s="59" t="s">
        <v>114</v>
      </c>
      <c r="C80" s="22">
        <f>SUM(C81:C82)</f>
        <v>752000</v>
      </c>
      <c r="D80" s="22">
        <f>SUM(D81:D82)</f>
        <v>143810.57</v>
      </c>
      <c r="E80" s="22">
        <f>SUM(E81:E82)</f>
        <v>608189.4299999999</v>
      </c>
      <c r="F80" s="92">
        <f t="shared" si="45"/>
        <v>19.1237460106383</v>
      </c>
      <c r="G80" s="37">
        <f aca="true" t="shared" si="53" ref="G80:V80">SUM(G81:G82)</f>
        <v>143810.57</v>
      </c>
      <c r="H80" s="104">
        <f t="shared" si="53"/>
        <v>100</v>
      </c>
      <c r="I80" s="104">
        <f t="shared" si="53"/>
        <v>59093.365</v>
      </c>
      <c r="J80" s="22">
        <f t="shared" si="53"/>
        <v>84617.205</v>
      </c>
      <c r="K80" s="104">
        <f t="shared" si="53"/>
        <v>0</v>
      </c>
      <c r="L80" s="104">
        <f t="shared" si="53"/>
        <v>0</v>
      </c>
      <c r="M80" s="104">
        <f t="shared" si="53"/>
        <v>0</v>
      </c>
      <c r="N80" s="22">
        <f t="shared" si="53"/>
        <v>0</v>
      </c>
      <c r="O80" s="37">
        <f t="shared" si="53"/>
        <v>0</v>
      </c>
      <c r="P80" s="104">
        <f t="shared" si="53"/>
        <v>0</v>
      </c>
      <c r="Q80" s="104">
        <f t="shared" si="53"/>
        <v>0</v>
      </c>
      <c r="R80" s="22">
        <f t="shared" si="53"/>
        <v>0</v>
      </c>
      <c r="S80" s="37">
        <f t="shared" si="53"/>
        <v>0</v>
      </c>
      <c r="T80" s="104">
        <f t="shared" si="53"/>
        <v>0</v>
      </c>
      <c r="U80" s="104">
        <f t="shared" si="53"/>
        <v>0</v>
      </c>
      <c r="V80" s="22">
        <f t="shared" si="53"/>
        <v>0</v>
      </c>
      <c r="Z80" s="14"/>
    </row>
    <row r="81" spans="1:26" s="45" customFormat="1" ht="14.25" customHeight="1">
      <c r="A81" s="41"/>
      <c r="B81" s="61" t="s">
        <v>53</v>
      </c>
      <c r="C81" s="49">
        <v>0</v>
      </c>
      <c r="D81" s="49">
        <f>G81+K81+O81+S81</f>
        <v>0</v>
      </c>
      <c r="E81" s="91">
        <f>C81-D81</f>
        <v>0</v>
      </c>
      <c r="F81" s="189">
        <v>0</v>
      </c>
      <c r="G81" s="42">
        <f>SUM(H81:J81)</f>
        <v>0</v>
      </c>
      <c r="H81" s="43"/>
      <c r="I81" s="43"/>
      <c r="J81" s="49"/>
      <c r="K81" s="100">
        <f>SUM(L81:N81)</f>
        <v>0</v>
      </c>
      <c r="L81" s="43"/>
      <c r="M81" s="43"/>
      <c r="N81" s="44"/>
      <c r="O81" s="42">
        <f>SUM(P81:R81)</f>
        <v>0</v>
      </c>
      <c r="P81" s="43"/>
      <c r="Q81" s="43"/>
      <c r="R81" s="44"/>
      <c r="S81" s="42">
        <f>SUM(T81:V81)</f>
        <v>0</v>
      </c>
      <c r="T81" s="43"/>
      <c r="U81" s="43"/>
      <c r="V81" s="44"/>
      <c r="Z81" s="46"/>
    </row>
    <row r="82" spans="1:26" s="45" customFormat="1" ht="14.25" customHeight="1">
      <c r="A82" s="41"/>
      <c r="B82" s="61" t="s">
        <v>54</v>
      </c>
      <c r="C82" s="49">
        <v>752000</v>
      </c>
      <c r="D82" s="49">
        <f>G82+K82+O82+S82</f>
        <v>143810.57</v>
      </c>
      <c r="E82" s="91">
        <f>C82-D82</f>
        <v>608189.4299999999</v>
      </c>
      <c r="F82" s="189">
        <f>D82/C82*100</f>
        <v>19.1237460106383</v>
      </c>
      <c r="G82" s="42">
        <f>SUM(H82:J82)</f>
        <v>143810.57</v>
      </c>
      <c r="H82" s="43">
        <v>100</v>
      </c>
      <c r="I82" s="43">
        <v>59093.365</v>
      </c>
      <c r="J82" s="49">
        <v>84617.205</v>
      </c>
      <c r="K82" s="100">
        <f>SUM(L82:N82)</f>
        <v>0</v>
      </c>
      <c r="L82" s="43"/>
      <c r="M82" s="43"/>
      <c r="N82" s="44"/>
      <c r="O82" s="42">
        <f>SUM(P82:R82)</f>
        <v>0</v>
      </c>
      <c r="P82" s="43"/>
      <c r="Q82" s="43"/>
      <c r="R82" s="44"/>
      <c r="S82" s="42">
        <f>SUM(T82:V82)</f>
        <v>0</v>
      </c>
      <c r="T82" s="43"/>
      <c r="U82" s="43"/>
      <c r="V82" s="44"/>
      <c r="Z82" s="46"/>
    </row>
    <row r="83" spans="1:22" s="9" customFormat="1" ht="39.75" customHeight="1">
      <c r="A83" s="13" t="s">
        <v>96</v>
      </c>
      <c r="B83" s="59" t="s">
        <v>127</v>
      </c>
      <c r="C83" s="22">
        <f>SUM(C84:C85)</f>
        <v>313746</v>
      </c>
      <c r="D83" s="22">
        <f>SUM(D84:D85)</f>
        <v>56618.35799999999</v>
      </c>
      <c r="E83" s="22">
        <f>SUM(E84:E85)</f>
        <v>257127.642</v>
      </c>
      <c r="F83" s="92">
        <f>D83/C83*100</f>
        <v>18.045921860358376</v>
      </c>
      <c r="G83" s="37">
        <f aca="true" t="shared" si="54" ref="G83:V83">SUM(G84:G85)</f>
        <v>56618.35799999999</v>
      </c>
      <c r="H83" s="104">
        <f t="shared" si="54"/>
        <v>0</v>
      </c>
      <c r="I83" s="104">
        <f t="shared" si="54"/>
        <v>18805.461</v>
      </c>
      <c r="J83" s="22">
        <f t="shared" si="54"/>
        <v>37812.897</v>
      </c>
      <c r="K83" s="104">
        <f t="shared" si="54"/>
        <v>0</v>
      </c>
      <c r="L83" s="104">
        <f t="shared" si="54"/>
        <v>0</v>
      </c>
      <c r="M83" s="104">
        <f t="shared" si="54"/>
        <v>0</v>
      </c>
      <c r="N83" s="22">
        <f t="shared" si="54"/>
        <v>0</v>
      </c>
      <c r="O83" s="37">
        <f t="shared" si="54"/>
        <v>0</v>
      </c>
      <c r="P83" s="104">
        <f t="shared" si="54"/>
        <v>0</v>
      </c>
      <c r="Q83" s="104">
        <f t="shared" si="54"/>
        <v>0</v>
      </c>
      <c r="R83" s="22">
        <f t="shared" si="54"/>
        <v>0</v>
      </c>
      <c r="S83" s="37">
        <f t="shared" si="54"/>
        <v>0</v>
      </c>
      <c r="T83" s="104">
        <f t="shared" si="54"/>
        <v>0</v>
      </c>
      <c r="U83" s="104">
        <f t="shared" si="54"/>
        <v>0</v>
      </c>
      <c r="V83" s="22">
        <f t="shared" si="54"/>
        <v>0</v>
      </c>
    </row>
    <row r="84" spans="1:22" s="45" customFormat="1" ht="14.25" customHeight="1">
      <c r="A84" s="41"/>
      <c r="B84" s="61" t="s">
        <v>53</v>
      </c>
      <c r="C84" s="49">
        <v>0</v>
      </c>
      <c r="D84" s="49">
        <f>G84+K84+O84+S84</f>
        <v>0</v>
      </c>
      <c r="E84" s="91">
        <f>C84-D84</f>
        <v>0</v>
      </c>
      <c r="F84" s="189">
        <v>0</v>
      </c>
      <c r="G84" s="42">
        <f>SUM(H84:J84)</f>
        <v>0</v>
      </c>
      <c r="H84" s="43"/>
      <c r="I84" s="43"/>
      <c r="J84" s="44"/>
      <c r="K84" s="100">
        <f>SUM(L84:N84)</f>
        <v>0</v>
      </c>
      <c r="L84" s="43"/>
      <c r="M84" s="43"/>
      <c r="N84" s="44"/>
      <c r="O84" s="42">
        <f>SUM(P84:R84)</f>
        <v>0</v>
      </c>
      <c r="P84" s="43"/>
      <c r="Q84" s="43"/>
      <c r="R84" s="44"/>
      <c r="S84" s="42">
        <f>SUM(T84:V84)</f>
        <v>0</v>
      </c>
      <c r="T84" s="43"/>
      <c r="U84" s="43"/>
      <c r="V84" s="44"/>
    </row>
    <row r="85" spans="1:22" s="45" customFormat="1" ht="14.25" customHeight="1">
      <c r="A85" s="41"/>
      <c r="B85" s="61" t="s">
        <v>54</v>
      </c>
      <c r="C85" s="49">
        <v>313746</v>
      </c>
      <c r="D85" s="49">
        <f>G85+K85+O85+S85</f>
        <v>56618.35799999999</v>
      </c>
      <c r="E85" s="91">
        <f>C85-D85</f>
        <v>257127.642</v>
      </c>
      <c r="F85" s="189">
        <f>D85/C85*100</f>
        <v>18.045921860358376</v>
      </c>
      <c r="G85" s="42">
        <f>SUM(H85:J85)</f>
        <v>56618.35799999999</v>
      </c>
      <c r="H85" s="43"/>
      <c r="I85" s="43">
        <v>18805.461</v>
      </c>
      <c r="J85" s="44">
        <v>37812.897</v>
      </c>
      <c r="K85" s="100">
        <f>SUM(L85:N85)</f>
        <v>0</v>
      </c>
      <c r="L85" s="43"/>
      <c r="M85" s="43"/>
      <c r="N85" s="44"/>
      <c r="O85" s="42">
        <f>SUM(P85:R85)</f>
        <v>0</v>
      </c>
      <c r="P85" s="43"/>
      <c r="Q85" s="43"/>
      <c r="R85" s="44"/>
      <c r="S85" s="42">
        <f>SUM(T85:V85)</f>
        <v>0</v>
      </c>
      <c r="T85" s="43"/>
      <c r="U85" s="43"/>
      <c r="V85" s="44"/>
    </row>
    <row r="86" spans="1:22" s="9" customFormat="1" ht="39.75" customHeight="1">
      <c r="A86" s="13" t="s">
        <v>97</v>
      </c>
      <c r="B86" s="59" t="s">
        <v>128</v>
      </c>
      <c r="C86" s="22">
        <f>SUM(C87:C88)</f>
        <v>258254</v>
      </c>
      <c r="D86" s="22">
        <f>SUM(D87:D88)</f>
        <v>0</v>
      </c>
      <c r="E86" s="22">
        <f>SUM(E87:E88)</f>
        <v>258254</v>
      </c>
      <c r="F86" s="92">
        <f>D86/C86*100</f>
        <v>0</v>
      </c>
      <c r="G86" s="37">
        <f aca="true" t="shared" si="55" ref="G86:V86">SUM(G87:G88)</f>
        <v>0</v>
      </c>
      <c r="H86" s="104">
        <f t="shared" si="55"/>
        <v>0</v>
      </c>
      <c r="I86" s="104">
        <f t="shared" si="55"/>
        <v>0</v>
      </c>
      <c r="J86" s="22">
        <f t="shared" si="55"/>
        <v>0</v>
      </c>
      <c r="K86" s="104">
        <f t="shared" si="55"/>
        <v>0</v>
      </c>
      <c r="L86" s="104">
        <f t="shared" si="55"/>
        <v>0</v>
      </c>
      <c r="M86" s="104">
        <f t="shared" si="55"/>
        <v>0</v>
      </c>
      <c r="N86" s="22">
        <f t="shared" si="55"/>
        <v>0</v>
      </c>
      <c r="O86" s="37">
        <f t="shared" si="55"/>
        <v>0</v>
      </c>
      <c r="P86" s="104">
        <f t="shared" si="55"/>
        <v>0</v>
      </c>
      <c r="Q86" s="104">
        <f t="shared" si="55"/>
        <v>0</v>
      </c>
      <c r="R86" s="22">
        <f t="shared" si="55"/>
        <v>0</v>
      </c>
      <c r="S86" s="37">
        <f t="shared" si="55"/>
        <v>0</v>
      </c>
      <c r="T86" s="104">
        <f t="shared" si="55"/>
        <v>0</v>
      </c>
      <c r="U86" s="104">
        <f t="shared" si="55"/>
        <v>0</v>
      </c>
      <c r="V86" s="22">
        <f t="shared" si="55"/>
        <v>0</v>
      </c>
    </row>
    <row r="87" spans="1:22" s="45" customFormat="1" ht="14.25" customHeight="1">
      <c r="A87" s="41"/>
      <c r="B87" s="61" t="s">
        <v>53</v>
      </c>
      <c r="C87" s="49">
        <v>0</v>
      </c>
      <c r="D87" s="49">
        <f>G87+K87+O87+S87</f>
        <v>0</v>
      </c>
      <c r="E87" s="91">
        <f>C87-D87</f>
        <v>0</v>
      </c>
      <c r="F87" s="189">
        <v>0</v>
      </c>
      <c r="G87" s="42">
        <f>SUM(H87:J87)</f>
        <v>0</v>
      </c>
      <c r="H87" s="43"/>
      <c r="I87" s="43"/>
      <c r="J87" s="44"/>
      <c r="K87" s="100">
        <f>SUM(L87:N87)</f>
        <v>0</v>
      </c>
      <c r="L87" s="43"/>
      <c r="M87" s="43"/>
      <c r="N87" s="44"/>
      <c r="O87" s="42">
        <f>SUM(P87:R87)</f>
        <v>0</v>
      </c>
      <c r="P87" s="43"/>
      <c r="Q87" s="43"/>
      <c r="R87" s="44"/>
      <c r="S87" s="42">
        <f>SUM(T87:V87)</f>
        <v>0</v>
      </c>
      <c r="T87" s="43"/>
      <c r="U87" s="43"/>
      <c r="V87" s="44"/>
    </row>
    <row r="88" spans="1:22" s="45" customFormat="1" ht="14.25" customHeight="1">
      <c r="A88" s="41"/>
      <c r="B88" s="61" t="s">
        <v>54</v>
      </c>
      <c r="C88" s="49">
        <v>258254</v>
      </c>
      <c r="D88" s="49">
        <f>G88+K88+O88+S88</f>
        <v>0</v>
      </c>
      <c r="E88" s="91">
        <f>C88-D88</f>
        <v>258254</v>
      </c>
      <c r="F88" s="189">
        <f>D88/C88*100</f>
        <v>0</v>
      </c>
      <c r="G88" s="42">
        <f>SUM(H88:J88)</f>
        <v>0</v>
      </c>
      <c r="H88" s="43"/>
      <c r="I88" s="43"/>
      <c r="J88" s="44"/>
      <c r="K88" s="100">
        <f>SUM(L88:N88)</f>
        <v>0</v>
      </c>
      <c r="L88" s="43"/>
      <c r="M88" s="43"/>
      <c r="N88" s="44"/>
      <c r="O88" s="42">
        <f>SUM(P88:R88)</f>
        <v>0</v>
      </c>
      <c r="P88" s="43"/>
      <c r="Q88" s="43"/>
      <c r="R88" s="44"/>
      <c r="S88" s="42">
        <f>SUM(T88:V88)</f>
        <v>0</v>
      </c>
      <c r="T88" s="43"/>
      <c r="U88" s="43"/>
      <c r="V88" s="44"/>
    </row>
    <row r="89" spans="1:22" s="9" customFormat="1" ht="39.75" customHeight="1">
      <c r="A89" s="13" t="s">
        <v>98</v>
      </c>
      <c r="B89" s="59" t="s">
        <v>129</v>
      </c>
      <c r="C89" s="22">
        <f>SUM(C90:C91)</f>
        <v>90000</v>
      </c>
      <c r="D89" s="22">
        <f>SUM(D90:D91)</f>
        <v>19113.207000000002</v>
      </c>
      <c r="E89" s="22">
        <f>SUM(E90:E91)</f>
        <v>70886.793</v>
      </c>
      <c r="F89" s="92">
        <f>D89/C89*100</f>
        <v>21.23689666666667</v>
      </c>
      <c r="G89" s="37">
        <f aca="true" t="shared" si="56" ref="G89:V89">SUM(G90:G91)</f>
        <v>19113.207000000002</v>
      </c>
      <c r="H89" s="104">
        <f t="shared" si="56"/>
        <v>0</v>
      </c>
      <c r="I89" s="104">
        <f t="shared" si="56"/>
        <v>4704.338</v>
      </c>
      <c r="J89" s="22">
        <f t="shared" si="56"/>
        <v>14408.869</v>
      </c>
      <c r="K89" s="104">
        <f t="shared" si="56"/>
        <v>0</v>
      </c>
      <c r="L89" s="104">
        <f t="shared" si="56"/>
        <v>0</v>
      </c>
      <c r="M89" s="104">
        <f t="shared" si="56"/>
        <v>0</v>
      </c>
      <c r="N89" s="22">
        <f t="shared" si="56"/>
        <v>0</v>
      </c>
      <c r="O89" s="37">
        <f t="shared" si="56"/>
        <v>0</v>
      </c>
      <c r="P89" s="104">
        <f t="shared" si="56"/>
        <v>0</v>
      </c>
      <c r="Q89" s="104">
        <f t="shared" si="56"/>
        <v>0</v>
      </c>
      <c r="R89" s="22">
        <f t="shared" si="56"/>
        <v>0</v>
      </c>
      <c r="S89" s="37">
        <f t="shared" si="56"/>
        <v>0</v>
      </c>
      <c r="T89" s="104">
        <f t="shared" si="56"/>
        <v>0</v>
      </c>
      <c r="U89" s="104">
        <f t="shared" si="56"/>
        <v>0</v>
      </c>
      <c r="V89" s="22">
        <f t="shared" si="56"/>
        <v>0</v>
      </c>
    </row>
    <row r="90" spans="1:22" s="45" customFormat="1" ht="14.25" customHeight="1">
      <c r="A90" s="41"/>
      <c r="B90" s="61" t="s">
        <v>53</v>
      </c>
      <c r="C90" s="49">
        <v>0</v>
      </c>
      <c r="D90" s="49">
        <f>G90+K90+O90+S90</f>
        <v>0</v>
      </c>
      <c r="E90" s="91">
        <f>C90-D90</f>
        <v>0</v>
      </c>
      <c r="F90" s="189">
        <v>0</v>
      </c>
      <c r="G90" s="42">
        <f>SUM(H90:J90)</f>
        <v>0</v>
      </c>
      <c r="H90" s="43"/>
      <c r="I90" s="43"/>
      <c r="J90" s="44"/>
      <c r="K90" s="100">
        <f>SUM(L90:N90)</f>
        <v>0</v>
      </c>
      <c r="L90" s="43"/>
      <c r="M90" s="43"/>
      <c r="N90" s="44"/>
      <c r="O90" s="42">
        <f>SUM(P90:R90)</f>
        <v>0</v>
      </c>
      <c r="P90" s="43"/>
      <c r="Q90" s="43"/>
      <c r="R90" s="44"/>
      <c r="S90" s="42">
        <f>SUM(T90:V90)</f>
        <v>0</v>
      </c>
      <c r="T90" s="43"/>
      <c r="U90" s="43"/>
      <c r="V90" s="44"/>
    </row>
    <row r="91" spans="1:22" s="45" customFormat="1" ht="14.25" customHeight="1">
      <c r="A91" s="41"/>
      <c r="B91" s="61" t="s">
        <v>54</v>
      </c>
      <c r="C91" s="49">
        <v>90000</v>
      </c>
      <c r="D91" s="49">
        <f>G91+K91+O91+S91</f>
        <v>19113.207000000002</v>
      </c>
      <c r="E91" s="49">
        <f>C91-D91</f>
        <v>70886.793</v>
      </c>
      <c r="F91" s="189">
        <f>D91/C91*100</f>
        <v>21.23689666666667</v>
      </c>
      <c r="G91" s="42">
        <f>SUM(H91:J91)</f>
        <v>19113.207000000002</v>
      </c>
      <c r="H91" s="43"/>
      <c r="I91" s="43">
        <v>4704.338</v>
      </c>
      <c r="J91" s="44">
        <v>14408.869</v>
      </c>
      <c r="K91" s="100">
        <f>SUM(L91:N91)</f>
        <v>0</v>
      </c>
      <c r="L91" s="43"/>
      <c r="M91" s="43"/>
      <c r="N91" s="44"/>
      <c r="O91" s="42">
        <f>SUM(P91:R91)</f>
        <v>0</v>
      </c>
      <c r="P91" s="43"/>
      <c r="Q91" s="43"/>
      <c r="R91" s="44"/>
      <c r="S91" s="42">
        <f>SUM(T91:V91)</f>
        <v>0</v>
      </c>
      <c r="T91" s="43"/>
      <c r="U91" s="43"/>
      <c r="V91" s="44"/>
    </row>
    <row r="92" spans="1:22" s="9" customFormat="1" ht="39.75" customHeight="1">
      <c r="A92" s="13" t="s">
        <v>99</v>
      </c>
      <c r="B92" s="59" t="s">
        <v>130</v>
      </c>
      <c r="C92" s="22">
        <f>SUM(C93:C94)</f>
        <v>116520</v>
      </c>
      <c r="D92" s="22">
        <f>SUM(D93:D94)</f>
        <v>0</v>
      </c>
      <c r="E92" s="22">
        <f>SUM(E93:E94)</f>
        <v>116520</v>
      </c>
      <c r="F92" s="92">
        <f>D92/C92*100</f>
        <v>0</v>
      </c>
      <c r="G92" s="37">
        <f aca="true" t="shared" si="57" ref="G92:V92">SUM(G93:G94)</f>
        <v>0</v>
      </c>
      <c r="H92" s="104">
        <f t="shared" si="57"/>
        <v>0</v>
      </c>
      <c r="I92" s="104">
        <f t="shared" si="57"/>
        <v>0</v>
      </c>
      <c r="J92" s="22">
        <f t="shared" si="57"/>
        <v>0</v>
      </c>
      <c r="K92" s="104">
        <f t="shared" si="57"/>
        <v>0</v>
      </c>
      <c r="L92" s="104">
        <f t="shared" si="57"/>
        <v>0</v>
      </c>
      <c r="M92" s="104">
        <f t="shared" si="57"/>
        <v>0</v>
      </c>
      <c r="N92" s="22">
        <f t="shared" si="57"/>
        <v>0</v>
      </c>
      <c r="O92" s="37">
        <f t="shared" si="57"/>
        <v>0</v>
      </c>
      <c r="P92" s="104">
        <f t="shared" si="57"/>
        <v>0</v>
      </c>
      <c r="Q92" s="104">
        <f t="shared" si="57"/>
        <v>0</v>
      </c>
      <c r="R92" s="22">
        <f t="shared" si="57"/>
        <v>0</v>
      </c>
      <c r="S92" s="37">
        <f t="shared" si="57"/>
        <v>0</v>
      </c>
      <c r="T92" s="104">
        <f t="shared" si="57"/>
        <v>0</v>
      </c>
      <c r="U92" s="104">
        <f t="shared" si="57"/>
        <v>0</v>
      </c>
      <c r="V92" s="22">
        <f t="shared" si="57"/>
        <v>0</v>
      </c>
    </row>
    <row r="93" spans="1:22" s="45" customFormat="1" ht="14.25" customHeight="1">
      <c r="A93" s="41"/>
      <c r="B93" s="61" t="s">
        <v>53</v>
      </c>
      <c r="C93" s="49">
        <v>0</v>
      </c>
      <c r="D93" s="49">
        <f>G93+K93+O93+S93</f>
        <v>0</v>
      </c>
      <c r="E93" s="91">
        <f>C93-D93</f>
        <v>0</v>
      </c>
      <c r="F93" s="189">
        <v>0</v>
      </c>
      <c r="G93" s="42">
        <f>SUM(H93:J93)</f>
        <v>0</v>
      </c>
      <c r="H93" s="43"/>
      <c r="I93" s="43"/>
      <c r="J93" s="44"/>
      <c r="K93" s="100">
        <f>SUM(L93:N93)</f>
        <v>0</v>
      </c>
      <c r="L93" s="43"/>
      <c r="M93" s="43"/>
      <c r="N93" s="44"/>
      <c r="O93" s="42">
        <f>SUM(P93:R93)</f>
        <v>0</v>
      </c>
      <c r="P93" s="43"/>
      <c r="Q93" s="43"/>
      <c r="R93" s="44"/>
      <c r="S93" s="42">
        <f>SUM(T93:V93)</f>
        <v>0</v>
      </c>
      <c r="T93" s="43"/>
      <c r="U93" s="43"/>
      <c r="V93" s="44"/>
    </row>
    <row r="94" spans="1:22" s="45" customFormat="1" ht="14.25" customHeight="1">
      <c r="A94" s="41"/>
      <c r="B94" s="61" t="s">
        <v>54</v>
      </c>
      <c r="C94" s="49">
        <v>116520</v>
      </c>
      <c r="D94" s="49">
        <f>G94+K94+O94+S94</f>
        <v>0</v>
      </c>
      <c r="E94" s="49">
        <f>C94-D94</f>
        <v>116520</v>
      </c>
      <c r="F94" s="189">
        <f>D94/C94*100</f>
        <v>0</v>
      </c>
      <c r="G94" s="42">
        <f>SUM(H94:J94)</f>
        <v>0</v>
      </c>
      <c r="H94" s="43"/>
      <c r="I94" s="43"/>
      <c r="J94" s="44"/>
      <c r="K94" s="100">
        <f>SUM(L94:N94)</f>
        <v>0</v>
      </c>
      <c r="L94" s="43"/>
      <c r="M94" s="43"/>
      <c r="N94" s="44"/>
      <c r="O94" s="42">
        <f>SUM(P94:R94)</f>
        <v>0</v>
      </c>
      <c r="P94" s="43"/>
      <c r="Q94" s="43"/>
      <c r="R94" s="44"/>
      <c r="S94" s="42">
        <f>SUM(T94:V94)</f>
        <v>0</v>
      </c>
      <c r="T94" s="43"/>
      <c r="U94" s="43"/>
      <c r="V94" s="44"/>
    </row>
    <row r="95" spans="1:26" s="9" customFormat="1" ht="40.5" customHeight="1">
      <c r="A95" s="13" t="s">
        <v>115</v>
      </c>
      <c r="B95" s="59" t="s">
        <v>109</v>
      </c>
      <c r="C95" s="22">
        <f>SUM(C96:C97)</f>
        <v>100000</v>
      </c>
      <c r="D95" s="22">
        <f>SUM(D96:D97)</f>
        <v>0</v>
      </c>
      <c r="E95" s="22">
        <f>SUM(E96:E97)</f>
        <v>100000</v>
      </c>
      <c r="F95" s="92">
        <f>D95/C95*100</f>
        <v>0</v>
      </c>
      <c r="G95" s="37">
        <f aca="true" t="shared" si="58" ref="G95:V95">SUM(G96:G97)</f>
        <v>0</v>
      </c>
      <c r="H95" s="104">
        <f t="shared" si="58"/>
        <v>0</v>
      </c>
      <c r="I95" s="104">
        <f t="shared" si="58"/>
        <v>0</v>
      </c>
      <c r="J95" s="22">
        <f t="shared" si="58"/>
        <v>0</v>
      </c>
      <c r="K95" s="104">
        <f t="shared" si="58"/>
        <v>0</v>
      </c>
      <c r="L95" s="104">
        <f t="shared" si="58"/>
        <v>0</v>
      </c>
      <c r="M95" s="104">
        <f t="shared" si="58"/>
        <v>0</v>
      </c>
      <c r="N95" s="22">
        <f t="shared" si="58"/>
        <v>0</v>
      </c>
      <c r="O95" s="37">
        <f t="shared" si="58"/>
        <v>0</v>
      </c>
      <c r="P95" s="104">
        <f t="shared" si="58"/>
        <v>0</v>
      </c>
      <c r="Q95" s="104">
        <f t="shared" si="58"/>
        <v>0</v>
      </c>
      <c r="R95" s="22">
        <f t="shared" si="58"/>
        <v>0</v>
      </c>
      <c r="S95" s="37">
        <f t="shared" si="58"/>
        <v>0</v>
      </c>
      <c r="T95" s="104">
        <f t="shared" si="58"/>
        <v>0</v>
      </c>
      <c r="U95" s="104">
        <f t="shared" si="58"/>
        <v>0</v>
      </c>
      <c r="V95" s="22">
        <f t="shared" si="58"/>
        <v>0</v>
      </c>
      <c r="Z95" s="14"/>
    </row>
    <row r="96" spans="1:26" s="45" customFormat="1" ht="14.25" customHeight="1">
      <c r="A96" s="41"/>
      <c r="B96" s="61" t="s">
        <v>53</v>
      </c>
      <c r="C96" s="49">
        <v>0</v>
      </c>
      <c r="D96" s="49">
        <f>G96+K96+O96+S96</f>
        <v>0</v>
      </c>
      <c r="E96" s="91">
        <f>C96-D96</f>
        <v>0</v>
      </c>
      <c r="F96" s="189">
        <v>0</v>
      </c>
      <c r="G96" s="42">
        <f>SUM(H96:J96)</f>
        <v>0</v>
      </c>
      <c r="H96" s="43"/>
      <c r="I96" s="43"/>
      <c r="J96" s="49"/>
      <c r="K96" s="100">
        <f>SUM(L96:N96)</f>
        <v>0</v>
      </c>
      <c r="L96" s="43"/>
      <c r="M96" s="43"/>
      <c r="N96" s="44"/>
      <c r="O96" s="42">
        <f>SUM(P96:R96)</f>
        <v>0</v>
      </c>
      <c r="P96" s="43"/>
      <c r="Q96" s="43"/>
      <c r="R96" s="44"/>
      <c r="S96" s="42">
        <f>SUM(T96:V96)</f>
        <v>0</v>
      </c>
      <c r="T96" s="43"/>
      <c r="U96" s="43"/>
      <c r="V96" s="44"/>
      <c r="Z96" s="46"/>
    </row>
    <row r="97" spans="1:26" s="45" customFormat="1" ht="14.25" customHeight="1">
      <c r="A97" s="41"/>
      <c r="B97" s="61" t="s">
        <v>54</v>
      </c>
      <c r="C97" s="49">
        <v>100000</v>
      </c>
      <c r="D97" s="49">
        <f>G97+K97+O97+S97</f>
        <v>0</v>
      </c>
      <c r="E97" s="91">
        <f>C97-D97</f>
        <v>100000</v>
      </c>
      <c r="F97" s="189">
        <f>D97/C97*100</f>
        <v>0</v>
      </c>
      <c r="G97" s="42">
        <f>SUM(H97:J97)</f>
        <v>0</v>
      </c>
      <c r="H97" s="43"/>
      <c r="I97" s="43"/>
      <c r="J97" s="49"/>
      <c r="K97" s="100">
        <f>SUM(L97:N97)</f>
        <v>0</v>
      </c>
      <c r="L97" s="43"/>
      <c r="M97" s="43"/>
      <c r="N97" s="44"/>
      <c r="O97" s="42">
        <f>SUM(P97:R97)</f>
        <v>0</v>
      </c>
      <c r="P97" s="43"/>
      <c r="Q97" s="43"/>
      <c r="R97" s="44"/>
      <c r="S97" s="42">
        <f>SUM(T97:V97)</f>
        <v>0</v>
      </c>
      <c r="T97" s="43"/>
      <c r="U97" s="43"/>
      <c r="V97" s="44"/>
      <c r="Z97" s="46"/>
    </row>
    <row r="98" spans="1:22" s="9" customFormat="1" ht="40.5" customHeight="1">
      <c r="A98" s="13" t="s">
        <v>131</v>
      </c>
      <c r="B98" s="59" t="s">
        <v>31</v>
      </c>
      <c r="C98" s="22">
        <f>SUM(C99:C100)</f>
        <v>80000</v>
      </c>
      <c r="D98" s="22">
        <f>SUM(D99:D100)</f>
        <v>0</v>
      </c>
      <c r="E98" s="22">
        <f>SUM(E99:E100)</f>
        <v>80000</v>
      </c>
      <c r="F98" s="92">
        <f>D98/C98*100</f>
        <v>0</v>
      </c>
      <c r="G98" s="37">
        <f aca="true" t="shared" si="59" ref="G98:V98">SUM(G99:G100)</f>
        <v>0</v>
      </c>
      <c r="H98" s="104">
        <f t="shared" si="59"/>
        <v>0</v>
      </c>
      <c r="I98" s="104">
        <f t="shared" si="59"/>
        <v>0</v>
      </c>
      <c r="J98" s="22">
        <f t="shared" si="59"/>
        <v>0</v>
      </c>
      <c r="K98" s="104">
        <f t="shared" si="59"/>
        <v>0</v>
      </c>
      <c r="L98" s="104">
        <f t="shared" si="59"/>
        <v>0</v>
      </c>
      <c r="M98" s="104">
        <f t="shared" si="59"/>
        <v>0</v>
      </c>
      <c r="N98" s="22">
        <f t="shared" si="59"/>
        <v>0</v>
      </c>
      <c r="O98" s="37">
        <f t="shared" si="59"/>
        <v>0</v>
      </c>
      <c r="P98" s="104">
        <f t="shared" si="59"/>
        <v>0</v>
      </c>
      <c r="Q98" s="104">
        <f t="shared" si="59"/>
        <v>0</v>
      </c>
      <c r="R98" s="22">
        <f t="shared" si="59"/>
        <v>0</v>
      </c>
      <c r="S98" s="37">
        <f t="shared" si="59"/>
        <v>0</v>
      </c>
      <c r="T98" s="104">
        <f t="shared" si="59"/>
        <v>0</v>
      </c>
      <c r="U98" s="104">
        <f t="shared" si="59"/>
        <v>0</v>
      </c>
      <c r="V98" s="22">
        <f t="shared" si="59"/>
        <v>0</v>
      </c>
    </row>
    <row r="99" spans="1:22" s="45" customFormat="1" ht="14.25" customHeight="1">
      <c r="A99" s="41"/>
      <c r="B99" s="61" t="s">
        <v>53</v>
      </c>
      <c r="C99" s="49">
        <v>0</v>
      </c>
      <c r="D99" s="49">
        <f>G99+K99+O99+S99</f>
        <v>0</v>
      </c>
      <c r="E99" s="91">
        <f>C99-D99</f>
        <v>0</v>
      </c>
      <c r="F99" s="189">
        <v>0</v>
      </c>
      <c r="G99" s="42">
        <f>SUM(H99:J99)</f>
        <v>0</v>
      </c>
      <c r="H99" s="43"/>
      <c r="I99" s="43"/>
      <c r="J99" s="44"/>
      <c r="K99" s="100">
        <f>SUM(L99:N99)</f>
        <v>0</v>
      </c>
      <c r="L99" s="43"/>
      <c r="M99" s="43"/>
      <c r="N99" s="44"/>
      <c r="O99" s="42">
        <f>SUM(P99:R99)</f>
        <v>0</v>
      </c>
      <c r="P99" s="43"/>
      <c r="Q99" s="43"/>
      <c r="R99" s="44"/>
      <c r="S99" s="42">
        <f>SUM(T99:V99)</f>
        <v>0</v>
      </c>
      <c r="T99" s="43"/>
      <c r="U99" s="43"/>
      <c r="V99" s="44"/>
    </row>
    <row r="100" spans="1:22" s="45" customFormat="1" ht="14.25" customHeight="1">
      <c r="A100" s="41"/>
      <c r="B100" s="61" t="s">
        <v>54</v>
      </c>
      <c r="C100" s="49">
        <v>80000</v>
      </c>
      <c r="D100" s="49">
        <f>G100+K100+O100+S100</f>
        <v>0</v>
      </c>
      <c r="E100" s="91">
        <f>C100-D100</f>
        <v>80000</v>
      </c>
      <c r="F100" s="189">
        <f>D100/C100*100</f>
        <v>0</v>
      </c>
      <c r="G100" s="42">
        <f>SUM(H100:J100)</f>
        <v>0</v>
      </c>
      <c r="H100" s="43"/>
      <c r="I100" s="43"/>
      <c r="J100" s="44"/>
      <c r="K100" s="100">
        <f>SUM(L100:N100)</f>
        <v>0</v>
      </c>
      <c r="L100" s="43"/>
      <c r="M100" s="43"/>
      <c r="N100" s="44"/>
      <c r="O100" s="42">
        <f>SUM(P100:R100)</f>
        <v>0</v>
      </c>
      <c r="P100" s="43"/>
      <c r="Q100" s="43"/>
      <c r="R100" s="44"/>
      <c r="S100" s="42">
        <f>SUM(T100:V100)</f>
        <v>0</v>
      </c>
      <c r="T100" s="43"/>
      <c r="U100" s="43"/>
      <c r="V100" s="44"/>
    </row>
    <row r="101" spans="1:26" s="9" customFormat="1" ht="40.5" customHeight="1">
      <c r="A101" s="13" t="s">
        <v>132</v>
      </c>
      <c r="B101" s="59" t="s">
        <v>69</v>
      </c>
      <c r="C101" s="22">
        <f>SUM(C102:C103)</f>
        <v>262137.6</v>
      </c>
      <c r="D101" s="22">
        <f>SUM(D102:D103)</f>
        <v>0</v>
      </c>
      <c r="E101" s="22">
        <f>SUM(E102:E103)</f>
        <v>262137.6</v>
      </c>
      <c r="F101" s="92">
        <f>D101/C101*100</f>
        <v>0</v>
      </c>
      <c r="G101" s="37">
        <f aca="true" t="shared" si="60" ref="G101:V101">SUM(G102:G103)</f>
        <v>0</v>
      </c>
      <c r="H101" s="104">
        <f t="shared" si="60"/>
        <v>0</v>
      </c>
      <c r="I101" s="104">
        <f t="shared" si="60"/>
        <v>0</v>
      </c>
      <c r="J101" s="22">
        <f t="shared" si="60"/>
        <v>0</v>
      </c>
      <c r="K101" s="104">
        <f t="shared" si="60"/>
        <v>0</v>
      </c>
      <c r="L101" s="104">
        <f t="shared" si="60"/>
        <v>0</v>
      </c>
      <c r="M101" s="104">
        <f t="shared" si="60"/>
        <v>0</v>
      </c>
      <c r="N101" s="22">
        <f t="shared" si="60"/>
        <v>0</v>
      </c>
      <c r="O101" s="37">
        <f t="shared" si="60"/>
        <v>0</v>
      </c>
      <c r="P101" s="104">
        <f t="shared" si="60"/>
        <v>0</v>
      </c>
      <c r="Q101" s="104">
        <f t="shared" si="60"/>
        <v>0</v>
      </c>
      <c r="R101" s="22">
        <f t="shared" si="60"/>
        <v>0</v>
      </c>
      <c r="S101" s="37">
        <f t="shared" si="60"/>
        <v>0</v>
      </c>
      <c r="T101" s="104">
        <f t="shared" si="60"/>
        <v>0</v>
      </c>
      <c r="U101" s="104">
        <f t="shared" si="60"/>
        <v>0</v>
      </c>
      <c r="V101" s="22">
        <f t="shared" si="60"/>
        <v>0</v>
      </c>
      <c r="Z101" s="14"/>
    </row>
    <row r="102" spans="1:26" s="10" customFormat="1" ht="14.25" customHeight="1">
      <c r="A102" s="60"/>
      <c r="B102" s="128" t="s">
        <v>53</v>
      </c>
      <c r="C102" s="49">
        <v>0</v>
      </c>
      <c r="D102" s="49">
        <f>G102+K102+O102+S102</f>
        <v>0</v>
      </c>
      <c r="E102" s="91">
        <f>C102-D102</f>
        <v>0</v>
      </c>
      <c r="F102" s="189">
        <v>0</v>
      </c>
      <c r="G102" s="42">
        <f>SUM(H102:J102)</f>
        <v>0</v>
      </c>
      <c r="H102" s="43"/>
      <c r="I102" s="43"/>
      <c r="J102" s="49"/>
      <c r="K102" s="100">
        <f>SUM(L102:N102)</f>
        <v>0</v>
      </c>
      <c r="L102" s="43"/>
      <c r="M102" s="43"/>
      <c r="N102" s="44"/>
      <c r="O102" s="42">
        <f>SUM(P102:R102)</f>
        <v>0</v>
      </c>
      <c r="P102" s="43"/>
      <c r="Q102" s="43"/>
      <c r="R102" s="44"/>
      <c r="S102" s="42">
        <f>SUM(T102:V102)</f>
        <v>0</v>
      </c>
      <c r="T102" s="43"/>
      <c r="U102" s="43"/>
      <c r="V102" s="44"/>
      <c r="Z102" s="40"/>
    </row>
    <row r="103" spans="1:26" s="10" customFormat="1" ht="14.25" customHeight="1">
      <c r="A103" s="60"/>
      <c r="B103" s="128" t="s">
        <v>54</v>
      </c>
      <c r="C103" s="49">
        <v>262137.6</v>
      </c>
      <c r="D103" s="49">
        <f>G103+K103+O103+S103</f>
        <v>0</v>
      </c>
      <c r="E103" s="91">
        <f>C103-D103</f>
        <v>262137.6</v>
      </c>
      <c r="F103" s="189">
        <f>D103/C103*100</f>
        <v>0</v>
      </c>
      <c r="G103" s="42">
        <f>SUM(H103:J103)</f>
        <v>0</v>
      </c>
      <c r="H103" s="43"/>
      <c r="I103" s="43"/>
      <c r="J103" s="49"/>
      <c r="K103" s="100">
        <f>SUM(L103:N103)</f>
        <v>0</v>
      </c>
      <c r="L103" s="43"/>
      <c r="M103" s="43"/>
      <c r="N103" s="44"/>
      <c r="O103" s="42">
        <f>SUM(P103:R103)</f>
        <v>0</v>
      </c>
      <c r="P103" s="43"/>
      <c r="Q103" s="43"/>
      <c r="R103" s="44"/>
      <c r="S103" s="42">
        <f>SUM(T103:V103)</f>
        <v>0</v>
      </c>
      <c r="T103" s="43"/>
      <c r="U103" s="43"/>
      <c r="V103" s="44"/>
      <c r="Z103" s="40"/>
    </row>
    <row r="104" spans="1:26" s="10" customFormat="1" ht="4.5" customHeight="1">
      <c r="A104" s="13"/>
      <c r="B104" s="59"/>
      <c r="C104" s="22"/>
      <c r="D104" s="22"/>
      <c r="E104" s="91"/>
      <c r="F104" s="92"/>
      <c r="G104" s="48"/>
      <c r="H104" s="34"/>
      <c r="I104" s="34"/>
      <c r="J104" s="39"/>
      <c r="K104" s="107"/>
      <c r="L104" s="34"/>
      <c r="M104" s="34"/>
      <c r="N104" s="39"/>
      <c r="O104" s="48"/>
      <c r="P104" s="34"/>
      <c r="Q104" s="38"/>
      <c r="R104" s="39"/>
      <c r="S104" s="48"/>
      <c r="T104" s="34"/>
      <c r="U104" s="34"/>
      <c r="V104" s="39"/>
      <c r="Z104" s="40"/>
    </row>
    <row r="105" spans="1:22" s="73" customFormat="1" ht="15" customHeight="1">
      <c r="A105" s="70" t="s">
        <v>89</v>
      </c>
      <c r="B105" s="87" t="s">
        <v>25</v>
      </c>
      <c r="C105" s="69">
        <f>SUM(C106:C107)</f>
        <v>1240374.452</v>
      </c>
      <c r="D105" s="69">
        <f>SUM(D106:D107)</f>
        <v>1009.3199999999999</v>
      </c>
      <c r="E105" s="69">
        <f>SUM(E106:E107)</f>
        <v>1239365.132</v>
      </c>
      <c r="F105" s="97">
        <f>D105/C105*100</f>
        <v>0.08137220162609411</v>
      </c>
      <c r="G105" s="71">
        <f aca="true" t="shared" si="61" ref="G105:V105">SUM(G106:G107)</f>
        <v>1009.3199999999999</v>
      </c>
      <c r="H105" s="72">
        <f t="shared" si="61"/>
        <v>0</v>
      </c>
      <c r="I105" s="72">
        <f t="shared" si="61"/>
        <v>0</v>
      </c>
      <c r="J105" s="69">
        <f t="shared" si="61"/>
        <v>1009.3199999999999</v>
      </c>
      <c r="K105" s="105">
        <f t="shared" si="61"/>
        <v>0</v>
      </c>
      <c r="L105" s="72">
        <f t="shared" si="61"/>
        <v>0</v>
      </c>
      <c r="M105" s="72">
        <f t="shared" si="61"/>
        <v>0</v>
      </c>
      <c r="N105" s="69">
        <f t="shared" si="61"/>
        <v>0</v>
      </c>
      <c r="O105" s="105">
        <f t="shared" si="61"/>
        <v>0</v>
      </c>
      <c r="P105" s="72">
        <f t="shared" si="61"/>
        <v>0</v>
      </c>
      <c r="Q105" s="72">
        <f t="shared" si="61"/>
        <v>0</v>
      </c>
      <c r="R105" s="69">
        <f t="shared" si="61"/>
        <v>0</v>
      </c>
      <c r="S105" s="105">
        <f t="shared" si="61"/>
        <v>0</v>
      </c>
      <c r="T105" s="72">
        <f t="shared" si="61"/>
        <v>0</v>
      </c>
      <c r="U105" s="72">
        <f t="shared" si="61"/>
        <v>0</v>
      </c>
      <c r="V105" s="69">
        <f t="shared" si="61"/>
        <v>0</v>
      </c>
    </row>
    <row r="106" spans="1:22" s="9" customFormat="1" ht="14.25" customHeight="1">
      <c r="A106" s="13"/>
      <c r="B106" s="132" t="s">
        <v>53</v>
      </c>
      <c r="C106" s="133">
        <f aca="true" t="shared" si="62" ref="C106:E107">C110+C119+C122+C125+C146+C155</f>
        <v>467164.3</v>
      </c>
      <c r="D106" s="133">
        <f t="shared" si="62"/>
        <v>0</v>
      </c>
      <c r="E106" s="133">
        <f t="shared" si="62"/>
        <v>467164.3</v>
      </c>
      <c r="F106" s="190">
        <f>D106/C106*100</f>
        <v>0</v>
      </c>
      <c r="G106" s="174">
        <f aca="true" t="shared" si="63" ref="G106:V106">G110+G119+G122+G125+G146+G155</f>
        <v>0</v>
      </c>
      <c r="H106" s="135">
        <f t="shared" si="63"/>
        <v>0</v>
      </c>
      <c r="I106" s="135">
        <f t="shared" si="63"/>
        <v>0</v>
      </c>
      <c r="J106" s="133">
        <f t="shared" si="63"/>
        <v>0</v>
      </c>
      <c r="K106" s="153">
        <f t="shared" si="63"/>
        <v>0</v>
      </c>
      <c r="L106" s="135">
        <f t="shared" si="63"/>
        <v>0</v>
      </c>
      <c r="M106" s="135">
        <f t="shared" si="63"/>
        <v>0</v>
      </c>
      <c r="N106" s="133">
        <f t="shared" si="63"/>
        <v>0</v>
      </c>
      <c r="O106" s="153">
        <f t="shared" si="63"/>
        <v>0</v>
      </c>
      <c r="P106" s="135">
        <f t="shared" si="63"/>
        <v>0</v>
      </c>
      <c r="Q106" s="135">
        <f t="shared" si="63"/>
        <v>0</v>
      </c>
      <c r="R106" s="133">
        <f t="shared" si="63"/>
        <v>0</v>
      </c>
      <c r="S106" s="153">
        <f t="shared" si="63"/>
        <v>0</v>
      </c>
      <c r="T106" s="135">
        <f t="shared" si="63"/>
        <v>0</v>
      </c>
      <c r="U106" s="135">
        <f t="shared" si="63"/>
        <v>0</v>
      </c>
      <c r="V106" s="133">
        <f t="shared" si="63"/>
        <v>0</v>
      </c>
    </row>
    <row r="107" spans="1:22" s="9" customFormat="1" ht="14.25" customHeight="1">
      <c r="A107" s="13"/>
      <c r="B107" s="132" t="s">
        <v>54</v>
      </c>
      <c r="C107" s="133">
        <f t="shared" si="62"/>
        <v>773210.152</v>
      </c>
      <c r="D107" s="133">
        <f t="shared" si="62"/>
        <v>1009.3199999999999</v>
      </c>
      <c r="E107" s="133">
        <f t="shared" si="62"/>
        <v>772200.832</v>
      </c>
      <c r="F107" s="190">
        <f>D107/C107*100</f>
        <v>0.13053630987504158</v>
      </c>
      <c r="G107" s="174">
        <f aca="true" t="shared" si="64" ref="G107:V107">G111+G120+G123+G126+G147+G156</f>
        <v>1009.3199999999999</v>
      </c>
      <c r="H107" s="135">
        <f t="shared" si="64"/>
        <v>0</v>
      </c>
      <c r="I107" s="135">
        <f t="shared" si="64"/>
        <v>0</v>
      </c>
      <c r="J107" s="133">
        <f t="shared" si="64"/>
        <v>1009.3199999999999</v>
      </c>
      <c r="K107" s="153">
        <f t="shared" si="64"/>
        <v>0</v>
      </c>
      <c r="L107" s="135">
        <f t="shared" si="64"/>
        <v>0</v>
      </c>
      <c r="M107" s="135">
        <f t="shared" si="64"/>
        <v>0</v>
      </c>
      <c r="N107" s="133">
        <f t="shared" si="64"/>
        <v>0</v>
      </c>
      <c r="O107" s="153">
        <f t="shared" si="64"/>
        <v>0</v>
      </c>
      <c r="P107" s="135">
        <f t="shared" si="64"/>
        <v>0</v>
      </c>
      <c r="Q107" s="135">
        <f t="shared" si="64"/>
        <v>0</v>
      </c>
      <c r="R107" s="133">
        <f t="shared" si="64"/>
        <v>0</v>
      </c>
      <c r="S107" s="153">
        <f t="shared" si="64"/>
        <v>0</v>
      </c>
      <c r="T107" s="135">
        <f t="shared" si="64"/>
        <v>0</v>
      </c>
      <c r="U107" s="135">
        <f t="shared" si="64"/>
        <v>0</v>
      </c>
      <c r="V107" s="133">
        <f t="shared" si="64"/>
        <v>0</v>
      </c>
    </row>
    <row r="108" spans="1:28" s="9" customFormat="1" ht="12" customHeight="1">
      <c r="A108" s="13"/>
      <c r="B108" s="59" t="s">
        <v>1</v>
      </c>
      <c r="C108" s="22"/>
      <c r="D108" s="22"/>
      <c r="E108" s="134"/>
      <c r="F108" s="92"/>
      <c r="G108" s="37"/>
      <c r="H108" s="19"/>
      <c r="I108" s="19"/>
      <c r="J108" s="151"/>
      <c r="K108" s="104"/>
      <c r="L108" s="19"/>
      <c r="M108" s="19"/>
      <c r="N108" s="151"/>
      <c r="O108" s="37"/>
      <c r="P108" s="19"/>
      <c r="Q108" s="155"/>
      <c r="R108" s="151"/>
      <c r="S108" s="37"/>
      <c r="T108" s="19"/>
      <c r="U108" s="19"/>
      <c r="V108" s="151"/>
      <c r="Y108" s="14"/>
      <c r="AB108" s="14"/>
    </row>
    <row r="109" spans="1:22" s="136" customFormat="1" ht="40.5" customHeight="1">
      <c r="A109" s="70" t="s">
        <v>100</v>
      </c>
      <c r="B109" s="87" t="s">
        <v>91</v>
      </c>
      <c r="C109" s="69">
        <f>SUM(C110:C111)</f>
        <v>621130</v>
      </c>
      <c r="D109" s="69">
        <f>SUM(D110:D111)</f>
        <v>0</v>
      </c>
      <c r="E109" s="69">
        <f>SUM(E110:E111)</f>
        <v>621130</v>
      </c>
      <c r="F109" s="97">
        <f>D109/C109*100</f>
        <v>0</v>
      </c>
      <c r="G109" s="71">
        <f aca="true" t="shared" si="65" ref="G109:V109">SUM(G110:G111)</f>
        <v>0</v>
      </c>
      <c r="H109" s="72">
        <f t="shared" si="65"/>
        <v>0</v>
      </c>
      <c r="I109" s="72">
        <f t="shared" si="65"/>
        <v>0</v>
      </c>
      <c r="J109" s="69">
        <f t="shared" si="65"/>
        <v>0</v>
      </c>
      <c r="K109" s="105">
        <f t="shared" si="65"/>
        <v>0</v>
      </c>
      <c r="L109" s="72">
        <f t="shared" si="65"/>
        <v>0</v>
      </c>
      <c r="M109" s="72">
        <f t="shared" si="65"/>
        <v>0</v>
      </c>
      <c r="N109" s="69">
        <f t="shared" si="65"/>
        <v>0</v>
      </c>
      <c r="O109" s="105">
        <f t="shared" si="65"/>
        <v>0</v>
      </c>
      <c r="P109" s="72">
        <f t="shared" si="65"/>
        <v>0</v>
      </c>
      <c r="Q109" s="72">
        <f t="shared" si="65"/>
        <v>0</v>
      </c>
      <c r="R109" s="69">
        <f t="shared" si="65"/>
        <v>0</v>
      </c>
      <c r="S109" s="105">
        <f t="shared" si="65"/>
        <v>0</v>
      </c>
      <c r="T109" s="72">
        <f t="shared" si="65"/>
        <v>0</v>
      </c>
      <c r="U109" s="72">
        <f t="shared" si="65"/>
        <v>0</v>
      </c>
      <c r="V109" s="69">
        <f t="shared" si="65"/>
        <v>0</v>
      </c>
    </row>
    <row r="110" spans="1:22" s="45" customFormat="1" ht="14.25" customHeight="1">
      <c r="A110" s="47"/>
      <c r="B110" s="61" t="s">
        <v>53</v>
      </c>
      <c r="C110" s="91">
        <f aca="true" t="shared" si="66" ref="C110:E111">C113+C116</f>
        <v>292755.6</v>
      </c>
      <c r="D110" s="91">
        <f t="shared" si="66"/>
        <v>0</v>
      </c>
      <c r="E110" s="91">
        <f t="shared" si="66"/>
        <v>292755.6</v>
      </c>
      <c r="F110" s="189">
        <f>D110/C110*100</f>
        <v>0</v>
      </c>
      <c r="G110" s="158">
        <f aca="true" t="shared" si="67" ref="G110:J111">G113+G116</f>
        <v>0</v>
      </c>
      <c r="H110" s="43">
        <f t="shared" si="67"/>
        <v>0</v>
      </c>
      <c r="I110" s="43">
        <f t="shared" si="67"/>
        <v>0</v>
      </c>
      <c r="J110" s="91">
        <f t="shared" si="67"/>
        <v>0</v>
      </c>
      <c r="K110" s="154">
        <f aca="true" t="shared" si="68" ref="K110:V110">K113+K116</f>
        <v>0</v>
      </c>
      <c r="L110" s="43">
        <f t="shared" si="68"/>
        <v>0</v>
      </c>
      <c r="M110" s="43">
        <f t="shared" si="68"/>
        <v>0</v>
      </c>
      <c r="N110" s="91">
        <f t="shared" si="68"/>
        <v>0</v>
      </c>
      <c r="O110" s="154">
        <f t="shared" si="68"/>
        <v>0</v>
      </c>
      <c r="P110" s="43">
        <f t="shared" si="68"/>
        <v>0</v>
      </c>
      <c r="Q110" s="43">
        <f t="shared" si="68"/>
        <v>0</v>
      </c>
      <c r="R110" s="91">
        <f t="shared" si="68"/>
        <v>0</v>
      </c>
      <c r="S110" s="154">
        <f t="shared" si="68"/>
        <v>0</v>
      </c>
      <c r="T110" s="43">
        <f t="shared" si="68"/>
        <v>0</v>
      </c>
      <c r="U110" s="43">
        <f t="shared" si="68"/>
        <v>0</v>
      </c>
      <c r="V110" s="91">
        <f t="shared" si="68"/>
        <v>0</v>
      </c>
    </row>
    <row r="111" spans="1:22" s="45" customFormat="1" ht="14.25" customHeight="1">
      <c r="A111" s="47"/>
      <c r="B111" s="61" t="s">
        <v>54</v>
      </c>
      <c r="C111" s="91">
        <f t="shared" si="66"/>
        <v>328374.4</v>
      </c>
      <c r="D111" s="91">
        <f t="shared" si="66"/>
        <v>0</v>
      </c>
      <c r="E111" s="91">
        <f t="shared" si="66"/>
        <v>328374.4</v>
      </c>
      <c r="F111" s="189">
        <f>D111/C111*100</f>
        <v>0</v>
      </c>
      <c r="G111" s="158">
        <f t="shared" si="67"/>
        <v>0</v>
      </c>
      <c r="H111" s="43">
        <f t="shared" si="67"/>
        <v>0</v>
      </c>
      <c r="I111" s="43">
        <f t="shared" si="67"/>
        <v>0</v>
      </c>
      <c r="J111" s="91">
        <f t="shared" si="67"/>
        <v>0</v>
      </c>
      <c r="K111" s="154">
        <f aca="true" t="shared" si="69" ref="K111:V111">K114+K117</f>
        <v>0</v>
      </c>
      <c r="L111" s="43">
        <f t="shared" si="69"/>
        <v>0</v>
      </c>
      <c r="M111" s="43">
        <f t="shared" si="69"/>
        <v>0</v>
      </c>
      <c r="N111" s="91">
        <f t="shared" si="69"/>
        <v>0</v>
      </c>
      <c r="O111" s="154">
        <f t="shared" si="69"/>
        <v>0</v>
      </c>
      <c r="P111" s="43">
        <f t="shared" si="69"/>
        <v>0</v>
      </c>
      <c r="Q111" s="43">
        <f t="shared" si="69"/>
        <v>0</v>
      </c>
      <c r="R111" s="91">
        <f t="shared" si="69"/>
        <v>0</v>
      </c>
      <c r="S111" s="154">
        <f t="shared" si="69"/>
        <v>0</v>
      </c>
      <c r="T111" s="43">
        <f t="shared" si="69"/>
        <v>0</v>
      </c>
      <c r="U111" s="43">
        <f t="shared" si="69"/>
        <v>0</v>
      </c>
      <c r="V111" s="91">
        <f t="shared" si="69"/>
        <v>0</v>
      </c>
    </row>
    <row r="112" spans="1:22" s="9" customFormat="1" ht="27.75" customHeight="1">
      <c r="A112" s="13" t="s">
        <v>101</v>
      </c>
      <c r="B112" s="59" t="s">
        <v>116</v>
      </c>
      <c r="C112" s="22">
        <f>SUM(C113:C114)</f>
        <v>94170</v>
      </c>
      <c r="D112" s="22">
        <f>SUM(D113:D114)</f>
        <v>0</v>
      </c>
      <c r="E112" s="22">
        <f>SUM(E113:E114)</f>
        <v>94170</v>
      </c>
      <c r="F112" s="92">
        <f>D112/C112*100</f>
        <v>0</v>
      </c>
      <c r="G112" s="37">
        <f>SUM(G113:G114)</f>
        <v>0</v>
      </c>
      <c r="H112" s="104">
        <f aca="true" t="shared" si="70" ref="H112:V112">SUM(H113:H114)</f>
        <v>0</v>
      </c>
      <c r="I112" s="104">
        <f t="shared" si="70"/>
        <v>0</v>
      </c>
      <c r="J112" s="22">
        <f t="shared" si="70"/>
        <v>0</v>
      </c>
      <c r="K112" s="104">
        <f t="shared" si="70"/>
        <v>0</v>
      </c>
      <c r="L112" s="104">
        <f t="shared" si="70"/>
        <v>0</v>
      </c>
      <c r="M112" s="104">
        <f t="shared" si="70"/>
        <v>0</v>
      </c>
      <c r="N112" s="22">
        <f t="shared" si="70"/>
        <v>0</v>
      </c>
      <c r="O112" s="37">
        <f t="shared" si="70"/>
        <v>0</v>
      </c>
      <c r="P112" s="104">
        <f t="shared" si="70"/>
        <v>0</v>
      </c>
      <c r="Q112" s="104">
        <f t="shared" si="70"/>
        <v>0</v>
      </c>
      <c r="R112" s="22">
        <f t="shared" si="70"/>
        <v>0</v>
      </c>
      <c r="S112" s="37">
        <f t="shared" si="70"/>
        <v>0</v>
      </c>
      <c r="T112" s="104">
        <f t="shared" si="70"/>
        <v>0</v>
      </c>
      <c r="U112" s="104">
        <f t="shared" si="70"/>
        <v>0</v>
      </c>
      <c r="V112" s="22">
        <f t="shared" si="70"/>
        <v>0</v>
      </c>
    </row>
    <row r="113" spans="1:22" s="45" customFormat="1" ht="14.25" customHeight="1">
      <c r="A113" s="41"/>
      <c r="B113" s="61" t="s">
        <v>53</v>
      </c>
      <c r="C113" s="49">
        <v>0</v>
      </c>
      <c r="D113" s="49">
        <f>G113+K113+O113+S113</f>
        <v>0</v>
      </c>
      <c r="E113" s="91">
        <f>C113-D113</f>
        <v>0</v>
      </c>
      <c r="F113" s="189">
        <v>0</v>
      </c>
      <c r="G113" s="42">
        <f>SUM(H113:J113)</f>
        <v>0</v>
      </c>
      <c r="H113" s="43"/>
      <c r="I113" s="43"/>
      <c r="J113" s="49"/>
      <c r="K113" s="100">
        <f>SUM(L113:N113)</f>
        <v>0</v>
      </c>
      <c r="L113" s="43"/>
      <c r="M113" s="43"/>
      <c r="N113" s="44"/>
      <c r="O113" s="42">
        <f>SUM(P113:R113)</f>
        <v>0</v>
      </c>
      <c r="P113" s="43"/>
      <c r="Q113" s="43"/>
      <c r="R113" s="44"/>
      <c r="S113" s="42">
        <f>SUM(T113:V113)</f>
        <v>0</v>
      </c>
      <c r="T113" s="43"/>
      <c r="U113" s="43"/>
      <c r="V113" s="44"/>
    </row>
    <row r="114" spans="1:22" s="45" customFormat="1" ht="14.25" customHeight="1">
      <c r="A114" s="41"/>
      <c r="B114" s="61" t="s">
        <v>54</v>
      </c>
      <c r="C114" s="49">
        <v>94170</v>
      </c>
      <c r="D114" s="49">
        <f>G114+K114+O114+S114</f>
        <v>0</v>
      </c>
      <c r="E114" s="91">
        <f>C114-D114</f>
        <v>94170</v>
      </c>
      <c r="F114" s="189">
        <f>D114/C114*100</f>
        <v>0</v>
      </c>
      <c r="G114" s="42">
        <f>SUM(H114:J114)</f>
        <v>0</v>
      </c>
      <c r="H114" s="43"/>
      <c r="I114" s="43"/>
      <c r="J114" s="49"/>
      <c r="K114" s="100">
        <f>SUM(L114:N114)</f>
        <v>0</v>
      </c>
      <c r="L114" s="43"/>
      <c r="M114" s="43"/>
      <c r="N114" s="44"/>
      <c r="O114" s="42">
        <f>SUM(P114:R114)</f>
        <v>0</v>
      </c>
      <c r="P114" s="43"/>
      <c r="Q114" s="43"/>
      <c r="R114" s="44"/>
      <c r="S114" s="42">
        <f>SUM(T114:V114)</f>
        <v>0</v>
      </c>
      <c r="T114" s="43"/>
      <c r="U114" s="43"/>
      <c r="V114" s="44"/>
    </row>
    <row r="115" spans="1:22" s="9" customFormat="1" ht="66" customHeight="1">
      <c r="A115" s="13" t="s">
        <v>102</v>
      </c>
      <c r="B115" s="59" t="s">
        <v>103</v>
      </c>
      <c r="C115" s="22">
        <f>SUM(C116:C117)</f>
        <v>526960</v>
      </c>
      <c r="D115" s="22">
        <f>SUM(D116:D117)</f>
        <v>0</v>
      </c>
      <c r="E115" s="22">
        <f>SUM(E116:E117)</f>
        <v>526960</v>
      </c>
      <c r="F115" s="92">
        <f>D115/C115*100</f>
        <v>0</v>
      </c>
      <c r="G115" s="37">
        <f>SUM(G116:G117)</f>
        <v>0</v>
      </c>
      <c r="H115" s="104">
        <f aca="true" t="shared" si="71" ref="H115:T115">SUM(H116:H117)</f>
        <v>0</v>
      </c>
      <c r="I115" s="104">
        <f t="shared" si="71"/>
        <v>0</v>
      </c>
      <c r="J115" s="22">
        <f t="shared" si="71"/>
        <v>0</v>
      </c>
      <c r="K115" s="104">
        <f t="shared" si="71"/>
        <v>0</v>
      </c>
      <c r="L115" s="104">
        <f t="shared" si="71"/>
        <v>0</v>
      </c>
      <c r="M115" s="104">
        <f t="shared" si="71"/>
        <v>0</v>
      </c>
      <c r="N115" s="22">
        <f t="shared" si="71"/>
        <v>0</v>
      </c>
      <c r="O115" s="37">
        <f t="shared" si="71"/>
        <v>0</v>
      </c>
      <c r="P115" s="104">
        <f t="shared" si="71"/>
        <v>0</v>
      </c>
      <c r="Q115" s="104">
        <f t="shared" si="71"/>
        <v>0</v>
      </c>
      <c r="R115" s="22">
        <f t="shared" si="71"/>
        <v>0</v>
      </c>
      <c r="S115" s="37">
        <f t="shared" si="71"/>
        <v>0</v>
      </c>
      <c r="T115" s="104">
        <f t="shared" si="71"/>
        <v>0</v>
      </c>
      <c r="U115" s="104">
        <f>SUM(U116:U117)</f>
        <v>0</v>
      </c>
      <c r="V115" s="22">
        <f>SUM(V116:V117)</f>
        <v>0</v>
      </c>
    </row>
    <row r="116" spans="1:22" s="45" customFormat="1" ht="14.25" customHeight="1">
      <c r="A116" s="41"/>
      <c r="B116" s="61" t="s">
        <v>53</v>
      </c>
      <c r="C116" s="49">
        <v>292755.6</v>
      </c>
      <c r="D116" s="49">
        <f>G116+K116+O116+S116</f>
        <v>0</v>
      </c>
      <c r="E116" s="91">
        <f>C116-D116</f>
        <v>292755.6</v>
      </c>
      <c r="F116" s="189">
        <v>0</v>
      </c>
      <c r="G116" s="42">
        <f>SUM(H116:J116)</f>
        <v>0</v>
      </c>
      <c r="H116" s="43"/>
      <c r="I116" s="43"/>
      <c r="J116" s="49"/>
      <c r="K116" s="100">
        <f>SUM(L116:N116)</f>
        <v>0</v>
      </c>
      <c r="L116" s="43"/>
      <c r="M116" s="43"/>
      <c r="N116" s="44"/>
      <c r="O116" s="42">
        <f>SUM(P116:R116)</f>
        <v>0</v>
      </c>
      <c r="P116" s="43"/>
      <c r="Q116" s="43"/>
      <c r="R116" s="44"/>
      <c r="S116" s="42">
        <f>SUM(T116:V116)</f>
        <v>0</v>
      </c>
      <c r="T116" s="43"/>
      <c r="U116" s="43"/>
      <c r="V116" s="44"/>
    </row>
    <row r="117" spans="1:22" s="45" customFormat="1" ht="14.25" customHeight="1">
      <c r="A117" s="41"/>
      <c r="B117" s="61" t="s">
        <v>54</v>
      </c>
      <c r="C117" s="49">
        <v>234204.4</v>
      </c>
      <c r="D117" s="49">
        <f>G117+K117+O117+S117</f>
        <v>0</v>
      </c>
      <c r="E117" s="91">
        <f>C117-D117</f>
        <v>234204.4</v>
      </c>
      <c r="F117" s="189">
        <f>D117/C117*100</f>
        <v>0</v>
      </c>
      <c r="G117" s="42">
        <f>SUM(H117:J117)</f>
        <v>0</v>
      </c>
      <c r="H117" s="43"/>
      <c r="I117" s="43"/>
      <c r="J117" s="49"/>
      <c r="K117" s="100">
        <f>SUM(L117:N117)</f>
        <v>0</v>
      </c>
      <c r="L117" s="43"/>
      <c r="M117" s="43"/>
      <c r="N117" s="44"/>
      <c r="O117" s="42">
        <f>SUM(P117:R117)</f>
        <v>0</v>
      </c>
      <c r="P117" s="43"/>
      <c r="Q117" s="43"/>
      <c r="R117" s="44"/>
      <c r="S117" s="42">
        <f>SUM(T117:V117)</f>
        <v>0</v>
      </c>
      <c r="T117" s="43"/>
      <c r="U117" s="43"/>
      <c r="V117" s="44"/>
    </row>
    <row r="118" spans="1:22" s="45" customFormat="1" ht="51.75" customHeight="1">
      <c r="A118" s="13" t="s">
        <v>104</v>
      </c>
      <c r="B118" s="59" t="s">
        <v>117</v>
      </c>
      <c r="C118" s="22">
        <f>SUM(C119:C120)</f>
        <v>15000</v>
      </c>
      <c r="D118" s="22">
        <f>SUM(D119:D120)</f>
        <v>264.955</v>
      </c>
      <c r="E118" s="22">
        <f>SUM(E119:E120)</f>
        <v>14735.045</v>
      </c>
      <c r="F118" s="92">
        <f>D118/C118*100</f>
        <v>1.7663666666666664</v>
      </c>
      <c r="G118" s="37">
        <f>SUM(G119:G120)</f>
        <v>264.955</v>
      </c>
      <c r="H118" s="104">
        <f aca="true" t="shared" si="72" ref="H118:T118">SUM(H119:H120)</f>
        <v>0</v>
      </c>
      <c r="I118" s="104">
        <f t="shared" si="72"/>
        <v>0</v>
      </c>
      <c r="J118" s="22">
        <f t="shared" si="72"/>
        <v>264.955</v>
      </c>
      <c r="K118" s="104">
        <f t="shared" si="72"/>
        <v>0</v>
      </c>
      <c r="L118" s="104">
        <f t="shared" si="72"/>
        <v>0</v>
      </c>
      <c r="M118" s="104">
        <f t="shared" si="72"/>
        <v>0</v>
      </c>
      <c r="N118" s="22">
        <f t="shared" si="72"/>
        <v>0</v>
      </c>
      <c r="O118" s="37">
        <f t="shared" si="72"/>
        <v>0</v>
      </c>
      <c r="P118" s="104">
        <f t="shared" si="72"/>
        <v>0</v>
      </c>
      <c r="Q118" s="104">
        <f t="shared" si="72"/>
        <v>0</v>
      </c>
      <c r="R118" s="22">
        <f t="shared" si="72"/>
        <v>0</v>
      </c>
      <c r="S118" s="37">
        <f t="shared" si="72"/>
        <v>0</v>
      </c>
      <c r="T118" s="104">
        <f t="shared" si="72"/>
        <v>0</v>
      </c>
      <c r="U118" s="104">
        <f>SUM(U119:U120)</f>
        <v>0</v>
      </c>
      <c r="V118" s="22">
        <f>SUM(V119:V120)</f>
        <v>0</v>
      </c>
    </row>
    <row r="119" spans="1:22" s="45" customFormat="1" ht="14.25" customHeight="1">
      <c r="A119" s="41"/>
      <c r="B119" s="61" t="s">
        <v>53</v>
      </c>
      <c r="C119" s="49">
        <v>0</v>
      </c>
      <c r="D119" s="49">
        <f>G119+K119+O119+S119</f>
        <v>0</v>
      </c>
      <c r="E119" s="91">
        <f>C119-D119</f>
        <v>0</v>
      </c>
      <c r="F119" s="189">
        <v>0</v>
      </c>
      <c r="G119" s="42">
        <f>SUM(H119:J119)</f>
        <v>0</v>
      </c>
      <c r="H119" s="43"/>
      <c r="I119" s="43"/>
      <c r="J119" s="49"/>
      <c r="K119" s="100">
        <f>SUM(L119:N119)</f>
        <v>0</v>
      </c>
      <c r="L119" s="43"/>
      <c r="M119" s="43"/>
      <c r="N119" s="44"/>
      <c r="O119" s="42">
        <f>SUM(P119:R119)</f>
        <v>0</v>
      </c>
      <c r="P119" s="43"/>
      <c r="Q119" s="43"/>
      <c r="R119" s="44"/>
      <c r="S119" s="42">
        <f>SUM(T119:V119)</f>
        <v>0</v>
      </c>
      <c r="T119" s="43"/>
      <c r="U119" s="43"/>
      <c r="V119" s="44"/>
    </row>
    <row r="120" spans="1:22" s="45" customFormat="1" ht="14.25" customHeight="1">
      <c r="A120" s="41"/>
      <c r="B120" s="61" t="s">
        <v>54</v>
      </c>
      <c r="C120" s="49">
        <v>15000</v>
      </c>
      <c r="D120" s="49">
        <f>G120+K120+O120+S120</f>
        <v>264.955</v>
      </c>
      <c r="E120" s="91">
        <f>C120-D120</f>
        <v>14735.045</v>
      </c>
      <c r="F120" s="189">
        <f>D120/C120*100</f>
        <v>1.7663666666666664</v>
      </c>
      <c r="G120" s="42">
        <f>SUM(H120:J120)</f>
        <v>264.955</v>
      </c>
      <c r="H120" s="43"/>
      <c r="I120" s="43"/>
      <c r="J120" s="49">
        <v>264.955</v>
      </c>
      <c r="K120" s="100">
        <f>SUM(L120:N120)</f>
        <v>0</v>
      </c>
      <c r="L120" s="43"/>
      <c r="M120" s="43"/>
      <c r="N120" s="44"/>
      <c r="O120" s="42">
        <f>SUM(P120:R120)</f>
        <v>0</v>
      </c>
      <c r="P120" s="43"/>
      <c r="Q120" s="43"/>
      <c r="R120" s="44"/>
      <c r="S120" s="42">
        <f>SUM(T120:V120)</f>
        <v>0</v>
      </c>
      <c r="T120" s="43"/>
      <c r="U120" s="43"/>
      <c r="V120" s="44"/>
    </row>
    <row r="121" spans="1:22" s="110" customFormat="1" ht="130.5" customHeight="1">
      <c r="A121" s="13" t="s">
        <v>105</v>
      </c>
      <c r="B121" s="59" t="s">
        <v>59</v>
      </c>
      <c r="C121" s="22">
        <f>SUM(C122:C123)</f>
        <v>150180.029</v>
      </c>
      <c r="D121" s="22">
        <f>SUM(D122:D123)</f>
        <v>744.365</v>
      </c>
      <c r="E121" s="22">
        <f>SUM(E122:E123)</f>
        <v>149435.66400000002</v>
      </c>
      <c r="F121" s="92">
        <f>D121/C121*100</f>
        <v>0.4956484593567364</v>
      </c>
      <c r="G121" s="37">
        <f>SUM(G122:G123)</f>
        <v>744.365</v>
      </c>
      <c r="H121" s="104">
        <f aca="true" t="shared" si="73" ref="H121:V121">SUM(H122:H123)</f>
        <v>0</v>
      </c>
      <c r="I121" s="104">
        <f t="shared" si="73"/>
        <v>0</v>
      </c>
      <c r="J121" s="22">
        <f t="shared" si="73"/>
        <v>744.365</v>
      </c>
      <c r="K121" s="104">
        <f t="shared" si="73"/>
        <v>0</v>
      </c>
      <c r="L121" s="104">
        <f t="shared" si="73"/>
        <v>0</v>
      </c>
      <c r="M121" s="104">
        <f t="shared" si="73"/>
        <v>0</v>
      </c>
      <c r="N121" s="22">
        <f t="shared" si="73"/>
        <v>0</v>
      </c>
      <c r="O121" s="37">
        <f t="shared" si="73"/>
        <v>0</v>
      </c>
      <c r="P121" s="104">
        <f t="shared" si="73"/>
        <v>0</v>
      </c>
      <c r="Q121" s="104">
        <f t="shared" si="73"/>
        <v>0</v>
      </c>
      <c r="R121" s="22">
        <f t="shared" si="73"/>
        <v>0</v>
      </c>
      <c r="S121" s="37">
        <f t="shared" si="73"/>
        <v>0</v>
      </c>
      <c r="T121" s="104">
        <f t="shared" si="73"/>
        <v>0</v>
      </c>
      <c r="U121" s="104">
        <f>SUM(U122:U123)</f>
        <v>0</v>
      </c>
      <c r="V121" s="22">
        <f t="shared" si="73"/>
        <v>0</v>
      </c>
    </row>
    <row r="122" spans="1:22" s="45" customFormat="1" ht="14.25" customHeight="1">
      <c r="A122" s="41"/>
      <c r="B122" s="61" t="s">
        <v>53</v>
      </c>
      <c r="C122" s="49">
        <v>0</v>
      </c>
      <c r="D122" s="49">
        <f>G122+K122+O122+S122</f>
        <v>0</v>
      </c>
      <c r="E122" s="91">
        <f>C122-D122</f>
        <v>0</v>
      </c>
      <c r="F122" s="189">
        <v>0</v>
      </c>
      <c r="G122" s="42">
        <f>SUM(H122:J122)</f>
        <v>0</v>
      </c>
      <c r="H122" s="43"/>
      <c r="I122" s="43"/>
      <c r="J122" s="49"/>
      <c r="K122" s="100">
        <f>SUM(L122:N122)</f>
        <v>0</v>
      </c>
      <c r="L122" s="43"/>
      <c r="M122" s="43"/>
      <c r="N122" s="44"/>
      <c r="O122" s="42">
        <f>SUM(P122:R122)</f>
        <v>0</v>
      </c>
      <c r="P122" s="43"/>
      <c r="Q122" s="43"/>
      <c r="R122" s="44"/>
      <c r="S122" s="42">
        <f>SUM(T122:V122)</f>
        <v>0</v>
      </c>
      <c r="T122" s="43"/>
      <c r="U122" s="43"/>
      <c r="V122" s="44"/>
    </row>
    <row r="123" spans="1:22" s="45" customFormat="1" ht="14.25" customHeight="1">
      <c r="A123" s="41"/>
      <c r="B123" s="61" t="s">
        <v>54</v>
      </c>
      <c r="C123" s="49">
        <v>150180.029</v>
      </c>
      <c r="D123" s="49">
        <f>G123+K123+O123+S123</f>
        <v>744.365</v>
      </c>
      <c r="E123" s="91">
        <f>C123-D123</f>
        <v>149435.66400000002</v>
      </c>
      <c r="F123" s="189">
        <f>D123/C123*100</f>
        <v>0.4956484593567364</v>
      </c>
      <c r="G123" s="42">
        <f>SUM(H123:J123)</f>
        <v>744.365</v>
      </c>
      <c r="H123" s="43"/>
      <c r="I123" s="43"/>
      <c r="J123" s="49">
        <v>744.365</v>
      </c>
      <c r="K123" s="100">
        <f>SUM(L123:N123)</f>
        <v>0</v>
      </c>
      <c r="L123" s="43"/>
      <c r="M123" s="43"/>
      <c r="N123" s="44"/>
      <c r="O123" s="42">
        <f>SUM(P123:R123)</f>
        <v>0</v>
      </c>
      <c r="P123" s="43"/>
      <c r="Q123" s="43"/>
      <c r="R123" s="44"/>
      <c r="S123" s="42">
        <f>SUM(T123:V123)</f>
        <v>0</v>
      </c>
      <c r="T123" s="43"/>
      <c r="U123" s="43"/>
      <c r="V123" s="44"/>
    </row>
    <row r="124" spans="1:22" s="45" customFormat="1" ht="41.25" customHeight="1">
      <c r="A124" s="13" t="s">
        <v>106</v>
      </c>
      <c r="B124" s="59" t="s">
        <v>107</v>
      </c>
      <c r="C124" s="22">
        <f>SUM(C125:C126)</f>
        <v>279777.316</v>
      </c>
      <c r="D124" s="22">
        <f>SUM(D125:D126)</f>
        <v>0</v>
      </c>
      <c r="E124" s="22">
        <f>SUM(E125:E126)</f>
        <v>279777.316</v>
      </c>
      <c r="F124" s="92">
        <f aca="true" t="shared" si="74" ref="F124:F129">D124/C124*100</f>
        <v>0</v>
      </c>
      <c r="G124" s="15">
        <f aca="true" t="shared" si="75" ref="G124:V124">SUM(G125:G126)</f>
        <v>0</v>
      </c>
      <c r="H124" s="19">
        <f t="shared" si="75"/>
        <v>0</v>
      </c>
      <c r="I124" s="19">
        <f t="shared" si="75"/>
        <v>0</v>
      </c>
      <c r="J124" s="22">
        <f t="shared" si="75"/>
        <v>0</v>
      </c>
      <c r="K124" s="103">
        <f t="shared" si="75"/>
        <v>0</v>
      </c>
      <c r="L124" s="19">
        <f t="shared" si="75"/>
        <v>0</v>
      </c>
      <c r="M124" s="19">
        <f t="shared" si="75"/>
        <v>0</v>
      </c>
      <c r="N124" s="22">
        <f t="shared" si="75"/>
        <v>0</v>
      </c>
      <c r="O124" s="103">
        <f t="shared" si="75"/>
        <v>0</v>
      </c>
      <c r="P124" s="19">
        <f t="shared" si="75"/>
        <v>0</v>
      </c>
      <c r="Q124" s="19">
        <f t="shared" si="75"/>
        <v>0</v>
      </c>
      <c r="R124" s="22">
        <f t="shared" si="75"/>
        <v>0</v>
      </c>
      <c r="S124" s="103">
        <f t="shared" si="75"/>
        <v>0</v>
      </c>
      <c r="T124" s="19">
        <f t="shared" si="75"/>
        <v>0</v>
      </c>
      <c r="U124" s="19">
        <f t="shared" si="75"/>
        <v>0</v>
      </c>
      <c r="V124" s="22">
        <f t="shared" si="75"/>
        <v>0</v>
      </c>
    </row>
    <row r="125" spans="1:22" s="45" customFormat="1" ht="14.25" customHeight="1">
      <c r="A125" s="50"/>
      <c r="B125" s="61" t="s">
        <v>53</v>
      </c>
      <c r="C125" s="51">
        <f aca="true" t="shared" si="76" ref="C125:E126">C128+C131+C134+C137+C140+C143</f>
        <v>76093</v>
      </c>
      <c r="D125" s="51">
        <f t="shared" si="76"/>
        <v>0</v>
      </c>
      <c r="E125" s="51">
        <f t="shared" si="76"/>
        <v>76093</v>
      </c>
      <c r="F125" s="189">
        <f t="shared" si="74"/>
        <v>0</v>
      </c>
      <c r="G125" s="108">
        <f aca="true" t="shared" si="77" ref="G125:J126">G128+G131+G134+G137+G140+G143</f>
        <v>0</v>
      </c>
      <c r="H125" s="43">
        <f t="shared" si="77"/>
        <v>0</v>
      </c>
      <c r="I125" s="43">
        <f t="shared" si="77"/>
        <v>0</v>
      </c>
      <c r="J125" s="51">
        <f t="shared" si="77"/>
        <v>0</v>
      </c>
      <c r="K125" s="108">
        <f aca="true" t="shared" si="78" ref="K125:V125">K128+K131+K134+K137+K140+K143</f>
        <v>0</v>
      </c>
      <c r="L125" s="43">
        <f t="shared" si="78"/>
        <v>0</v>
      </c>
      <c r="M125" s="43">
        <f t="shared" si="78"/>
        <v>0</v>
      </c>
      <c r="N125" s="51">
        <f t="shared" si="78"/>
        <v>0</v>
      </c>
      <c r="O125" s="108">
        <f t="shared" si="78"/>
        <v>0</v>
      </c>
      <c r="P125" s="43">
        <f t="shared" si="78"/>
        <v>0</v>
      </c>
      <c r="Q125" s="43">
        <f t="shared" si="78"/>
        <v>0</v>
      </c>
      <c r="R125" s="51">
        <f t="shared" si="78"/>
        <v>0</v>
      </c>
      <c r="S125" s="108">
        <f t="shared" si="78"/>
        <v>0</v>
      </c>
      <c r="T125" s="43">
        <f t="shared" si="78"/>
        <v>0</v>
      </c>
      <c r="U125" s="43">
        <f t="shared" si="78"/>
        <v>0</v>
      </c>
      <c r="V125" s="51">
        <f t="shared" si="78"/>
        <v>0</v>
      </c>
    </row>
    <row r="126" spans="1:22" s="45" customFormat="1" ht="14.25" customHeight="1">
      <c r="A126" s="41"/>
      <c r="B126" s="61" t="s">
        <v>54</v>
      </c>
      <c r="C126" s="49">
        <f t="shared" si="76"/>
        <v>203684.316</v>
      </c>
      <c r="D126" s="49">
        <f t="shared" si="76"/>
        <v>0</v>
      </c>
      <c r="E126" s="49">
        <f t="shared" si="76"/>
        <v>203684.316</v>
      </c>
      <c r="F126" s="189">
        <f t="shared" si="74"/>
        <v>0</v>
      </c>
      <c r="G126" s="106">
        <f t="shared" si="77"/>
        <v>0</v>
      </c>
      <c r="H126" s="43">
        <f t="shared" si="77"/>
        <v>0</v>
      </c>
      <c r="I126" s="43">
        <f t="shared" si="77"/>
        <v>0</v>
      </c>
      <c r="J126" s="49">
        <f t="shared" si="77"/>
        <v>0</v>
      </c>
      <c r="K126" s="106">
        <f aca="true" t="shared" si="79" ref="K126:V126">K129+K132+K135+K138+K141+K144</f>
        <v>0</v>
      </c>
      <c r="L126" s="43">
        <f t="shared" si="79"/>
        <v>0</v>
      </c>
      <c r="M126" s="43">
        <f t="shared" si="79"/>
        <v>0</v>
      </c>
      <c r="N126" s="49">
        <f t="shared" si="79"/>
        <v>0</v>
      </c>
      <c r="O126" s="106">
        <f t="shared" si="79"/>
        <v>0</v>
      </c>
      <c r="P126" s="43">
        <f t="shared" si="79"/>
        <v>0</v>
      </c>
      <c r="Q126" s="43">
        <f t="shared" si="79"/>
        <v>0</v>
      </c>
      <c r="R126" s="49">
        <f t="shared" si="79"/>
        <v>0</v>
      </c>
      <c r="S126" s="106">
        <f t="shared" si="79"/>
        <v>0</v>
      </c>
      <c r="T126" s="43">
        <f t="shared" si="79"/>
        <v>0</v>
      </c>
      <c r="U126" s="43">
        <f t="shared" si="79"/>
        <v>0</v>
      </c>
      <c r="V126" s="49">
        <f t="shared" si="79"/>
        <v>0</v>
      </c>
    </row>
    <row r="127" spans="1:22" s="45" customFormat="1" ht="41.25" customHeight="1">
      <c r="A127" s="13" t="s">
        <v>118</v>
      </c>
      <c r="B127" s="59" t="s">
        <v>108</v>
      </c>
      <c r="C127" s="22">
        <f>SUM(C128:C129)</f>
        <v>110000</v>
      </c>
      <c r="D127" s="22">
        <f>SUM(D128:D129)</f>
        <v>0</v>
      </c>
      <c r="E127" s="22">
        <f>SUM(E128:E129)</f>
        <v>110000</v>
      </c>
      <c r="F127" s="92">
        <f t="shared" si="74"/>
        <v>0</v>
      </c>
      <c r="G127" s="37">
        <f aca="true" t="shared" si="80" ref="G127:V127">SUM(G128:G129)</f>
        <v>0</v>
      </c>
      <c r="H127" s="104">
        <f t="shared" si="80"/>
        <v>0</v>
      </c>
      <c r="I127" s="104">
        <f t="shared" si="80"/>
        <v>0</v>
      </c>
      <c r="J127" s="22">
        <f t="shared" si="80"/>
        <v>0</v>
      </c>
      <c r="K127" s="104">
        <f t="shared" si="80"/>
        <v>0</v>
      </c>
      <c r="L127" s="104">
        <f t="shared" si="80"/>
        <v>0</v>
      </c>
      <c r="M127" s="104">
        <f t="shared" si="80"/>
        <v>0</v>
      </c>
      <c r="N127" s="22">
        <f t="shared" si="80"/>
        <v>0</v>
      </c>
      <c r="O127" s="104">
        <f t="shared" si="80"/>
        <v>0</v>
      </c>
      <c r="P127" s="104">
        <f t="shared" si="80"/>
        <v>0</v>
      </c>
      <c r="Q127" s="104">
        <f t="shared" si="80"/>
        <v>0</v>
      </c>
      <c r="R127" s="22">
        <f t="shared" si="80"/>
        <v>0</v>
      </c>
      <c r="S127" s="37">
        <f t="shared" si="80"/>
        <v>0</v>
      </c>
      <c r="T127" s="104">
        <f t="shared" si="80"/>
        <v>0</v>
      </c>
      <c r="U127" s="104">
        <f t="shared" si="80"/>
        <v>0</v>
      </c>
      <c r="V127" s="22">
        <f t="shared" si="80"/>
        <v>0</v>
      </c>
    </row>
    <row r="128" spans="1:22" s="45" customFormat="1" ht="14.25" customHeight="1">
      <c r="A128" s="50"/>
      <c r="B128" s="61" t="s">
        <v>53</v>
      </c>
      <c r="C128" s="51">
        <v>0</v>
      </c>
      <c r="D128" s="49">
        <f>G128+K128+O128+S128</f>
        <v>0</v>
      </c>
      <c r="E128" s="91">
        <f>C128-D128</f>
        <v>0</v>
      </c>
      <c r="F128" s="189" t="e">
        <f t="shared" si="74"/>
        <v>#DIV/0!</v>
      </c>
      <c r="G128" s="42">
        <f>SUM(H128:J128)</f>
        <v>0</v>
      </c>
      <c r="H128" s="43"/>
      <c r="I128" s="43"/>
      <c r="J128" s="49"/>
      <c r="K128" s="100">
        <f>SUM(L128:N128)</f>
        <v>0</v>
      </c>
      <c r="L128" s="43"/>
      <c r="M128" s="43"/>
      <c r="N128" s="49"/>
      <c r="O128" s="100">
        <f>SUM(P128:R128)</f>
        <v>0</v>
      </c>
      <c r="P128" s="43"/>
      <c r="Q128" s="43"/>
      <c r="R128" s="49"/>
      <c r="S128" s="42">
        <f>SUM(T128:V128)</f>
        <v>0</v>
      </c>
      <c r="T128" s="43"/>
      <c r="U128" s="43"/>
      <c r="V128" s="49"/>
    </row>
    <row r="129" spans="1:22" s="45" customFormat="1" ht="14.25" customHeight="1">
      <c r="A129" s="41"/>
      <c r="B129" s="61" t="s">
        <v>54</v>
      </c>
      <c r="C129" s="49">
        <v>110000</v>
      </c>
      <c r="D129" s="49">
        <f>G129+K129+O129+S129</f>
        <v>0</v>
      </c>
      <c r="E129" s="91">
        <f>C129-D129</f>
        <v>110000</v>
      </c>
      <c r="F129" s="189">
        <f t="shared" si="74"/>
        <v>0</v>
      </c>
      <c r="G129" s="42">
        <f>SUM(H129:J129)</f>
        <v>0</v>
      </c>
      <c r="H129" s="43"/>
      <c r="I129" s="43"/>
      <c r="J129" s="49"/>
      <c r="K129" s="100">
        <f>SUM(L129:N129)</f>
        <v>0</v>
      </c>
      <c r="L129" s="43"/>
      <c r="M129" s="43"/>
      <c r="N129" s="49"/>
      <c r="O129" s="100">
        <f>SUM(P129:R129)</f>
        <v>0</v>
      </c>
      <c r="P129" s="43"/>
      <c r="Q129" s="43"/>
      <c r="R129" s="49"/>
      <c r="S129" s="42">
        <f>SUM(T129:V129)</f>
        <v>0</v>
      </c>
      <c r="T129" s="43"/>
      <c r="U129" s="43"/>
      <c r="V129" s="49"/>
    </row>
    <row r="130" spans="1:22" s="45" customFormat="1" ht="66" customHeight="1">
      <c r="A130" s="13" t="s">
        <v>119</v>
      </c>
      <c r="B130" s="59" t="s">
        <v>145</v>
      </c>
      <c r="C130" s="22">
        <f>SUM(C131:C132)</f>
        <v>62680.9</v>
      </c>
      <c r="D130" s="22">
        <f>SUM(D131:D132)</f>
        <v>0</v>
      </c>
      <c r="E130" s="22">
        <f>SUM(E131:E132)</f>
        <v>62680.9</v>
      </c>
      <c r="F130" s="92">
        <f aca="true" t="shared" si="81" ref="F130:F138">D130/C130*100</f>
        <v>0</v>
      </c>
      <c r="G130" s="37">
        <f aca="true" t="shared" si="82" ref="G130:V130">SUM(G131:G132)</f>
        <v>0</v>
      </c>
      <c r="H130" s="104">
        <f t="shared" si="82"/>
        <v>0</v>
      </c>
      <c r="I130" s="104">
        <f t="shared" si="82"/>
        <v>0</v>
      </c>
      <c r="J130" s="22">
        <f t="shared" si="82"/>
        <v>0</v>
      </c>
      <c r="K130" s="104">
        <f t="shared" si="82"/>
        <v>0</v>
      </c>
      <c r="L130" s="104">
        <f t="shared" si="82"/>
        <v>0</v>
      </c>
      <c r="M130" s="104">
        <f t="shared" si="82"/>
        <v>0</v>
      </c>
      <c r="N130" s="22">
        <f t="shared" si="82"/>
        <v>0</v>
      </c>
      <c r="O130" s="104">
        <f t="shared" si="82"/>
        <v>0</v>
      </c>
      <c r="P130" s="104">
        <f t="shared" si="82"/>
        <v>0</v>
      </c>
      <c r="Q130" s="104">
        <f t="shared" si="82"/>
        <v>0</v>
      </c>
      <c r="R130" s="22">
        <f t="shared" si="82"/>
        <v>0</v>
      </c>
      <c r="S130" s="37">
        <f t="shared" si="82"/>
        <v>0</v>
      </c>
      <c r="T130" s="104">
        <f t="shared" si="82"/>
        <v>0</v>
      </c>
      <c r="U130" s="104">
        <f t="shared" si="82"/>
        <v>0</v>
      </c>
      <c r="V130" s="22">
        <f t="shared" si="82"/>
        <v>0</v>
      </c>
    </row>
    <row r="131" spans="1:23" s="45" customFormat="1" ht="14.25" customHeight="1">
      <c r="A131" s="50"/>
      <c r="B131" s="61" t="s">
        <v>53</v>
      </c>
      <c r="C131" s="51">
        <v>0</v>
      </c>
      <c r="D131" s="49">
        <f>G131+K131+O131+S131</f>
        <v>0</v>
      </c>
      <c r="E131" s="91">
        <f>C131-D131</f>
        <v>0</v>
      </c>
      <c r="F131" s="189" t="e">
        <f t="shared" si="81"/>
        <v>#DIV/0!</v>
      </c>
      <c r="G131" s="42">
        <f>SUM(H131:J131)</f>
        <v>0</v>
      </c>
      <c r="H131" s="43"/>
      <c r="I131" s="43"/>
      <c r="J131" s="49"/>
      <c r="K131" s="100">
        <f>SUM(L131:N131)</f>
        <v>0</v>
      </c>
      <c r="L131" s="43"/>
      <c r="M131" s="43"/>
      <c r="N131" s="49"/>
      <c r="O131" s="100">
        <f>SUM(P131:R131)</f>
        <v>0</v>
      </c>
      <c r="P131" s="43"/>
      <c r="Q131" s="43"/>
      <c r="R131" s="49"/>
      <c r="S131" s="42">
        <f>SUM(T131:V131)</f>
        <v>0</v>
      </c>
      <c r="T131" s="43"/>
      <c r="U131" s="43"/>
      <c r="V131" s="49"/>
      <c r="W131" s="46"/>
    </row>
    <row r="132" spans="1:22" s="45" customFormat="1" ht="14.25" customHeight="1">
      <c r="A132" s="41"/>
      <c r="B132" s="61" t="s">
        <v>54</v>
      </c>
      <c r="C132" s="49">
        <v>62680.9</v>
      </c>
      <c r="D132" s="49">
        <f>G132+K132+O132+S132</f>
        <v>0</v>
      </c>
      <c r="E132" s="91">
        <f>C132-D132</f>
        <v>62680.9</v>
      </c>
      <c r="F132" s="189">
        <f t="shared" si="81"/>
        <v>0</v>
      </c>
      <c r="G132" s="42">
        <f>SUM(H132:J132)</f>
        <v>0</v>
      </c>
      <c r="H132" s="43"/>
      <c r="I132" s="43"/>
      <c r="J132" s="49"/>
      <c r="K132" s="100">
        <f>SUM(L132:N132)</f>
        <v>0</v>
      </c>
      <c r="L132" s="43"/>
      <c r="M132" s="43"/>
      <c r="N132" s="49"/>
      <c r="O132" s="100">
        <f>SUM(P132:R132)</f>
        <v>0</v>
      </c>
      <c r="P132" s="43"/>
      <c r="Q132" s="43"/>
      <c r="R132" s="49"/>
      <c r="S132" s="42">
        <f>SUM(T132:V132)</f>
        <v>0</v>
      </c>
      <c r="T132" s="43"/>
      <c r="U132" s="43"/>
      <c r="V132" s="49"/>
    </row>
    <row r="133" spans="1:25" s="45" customFormat="1" ht="54" customHeight="1">
      <c r="A133" s="13" t="s">
        <v>120</v>
      </c>
      <c r="B133" s="59" t="s">
        <v>133</v>
      </c>
      <c r="C133" s="22">
        <f>SUM(C134:C135)</f>
        <v>22903.5</v>
      </c>
      <c r="D133" s="22">
        <f>SUM(D134:D135)</f>
        <v>0</v>
      </c>
      <c r="E133" s="22">
        <f>SUM(E134:E135)</f>
        <v>22903.5</v>
      </c>
      <c r="F133" s="92">
        <f t="shared" si="81"/>
        <v>0</v>
      </c>
      <c r="G133" s="37">
        <f aca="true" t="shared" si="83" ref="G133:V133">SUM(G134:G135)</f>
        <v>0</v>
      </c>
      <c r="H133" s="104">
        <f t="shared" si="83"/>
        <v>0</v>
      </c>
      <c r="I133" s="104">
        <f t="shared" si="83"/>
        <v>0</v>
      </c>
      <c r="J133" s="22">
        <f t="shared" si="83"/>
        <v>0</v>
      </c>
      <c r="K133" s="104">
        <f t="shared" si="83"/>
        <v>0</v>
      </c>
      <c r="L133" s="104">
        <f t="shared" si="83"/>
        <v>0</v>
      </c>
      <c r="M133" s="104">
        <f t="shared" si="83"/>
        <v>0</v>
      </c>
      <c r="N133" s="22">
        <f t="shared" si="83"/>
        <v>0</v>
      </c>
      <c r="O133" s="104">
        <f t="shared" si="83"/>
        <v>0</v>
      </c>
      <c r="P133" s="104">
        <f t="shared" si="83"/>
        <v>0</v>
      </c>
      <c r="Q133" s="104">
        <f t="shared" si="83"/>
        <v>0</v>
      </c>
      <c r="R133" s="22">
        <f t="shared" si="83"/>
        <v>0</v>
      </c>
      <c r="S133" s="37">
        <f t="shared" si="83"/>
        <v>0</v>
      </c>
      <c r="T133" s="104">
        <f t="shared" si="83"/>
        <v>0</v>
      </c>
      <c r="U133" s="104">
        <f t="shared" si="83"/>
        <v>0</v>
      </c>
      <c r="V133" s="22">
        <f t="shared" si="83"/>
        <v>0</v>
      </c>
      <c r="Y133" s="46"/>
    </row>
    <row r="134" spans="1:25" s="45" customFormat="1" ht="14.25" customHeight="1">
      <c r="A134" s="50"/>
      <c r="B134" s="61" t="s">
        <v>53</v>
      </c>
      <c r="C134" s="51">
        <v>22719.9</v>
      </c>
      <c r="D134" s="49">
        <f>G134+K134+O134+S134</f>
        <v>0</v>
      </c>
      <c r="E134" s="91">
        <f>C134-D134</f>
        <v>22719.9</v>
      </c>
      <c r="F134" s="189">
        <f t="shared" si="81"/>
        <v>0</v>
      </c>
      <c r="G134" s="42">
        <f>SUM(H134:J134)</f>
        <v>0</v>
      </c>
      <c r="H134" s="43"/>
      <c r="I134" s="43"/>
      <c r="J134" s="49"/>
      <c r="K134" s="100">
        <f>SUM(L134:N134)</f>
        <v>0</v>
      </c>
      <c r="L134" s="43"/>
      <c r="M134" s="43"/>
      <c r="N134" s="49"/>
      <c r="O134" s="100">
        <f>SUM(P134:R134)</f>
        <v>0</v>
      </c>
      <c r="P134" s="43"/>
      <c r="Q134" s="43"/>
      <c r="R134" s="49"/>
      <c r="S134" s="42">
        <f>SUM(T134:V134)</f>
        <v>0</v>
      </c>
      <c r="T134" s="43"/>
      <c r="U134" s="43"/>
      <c r="V134" s="49"/>
      <c r="Y134" s="46"/>
    </row>
    <row r="135" spans="1:22" s="45" customFormat="1" ht="14.25" customHeight="1">
      <c r="A135" s="50"/>
      <c r="B135" s="61" t="s">
        <v>54</v>
      </c>
      <c r="C135" s="49">
        <v>183.6</v>
      </c>
      <c r="D135" s="49">
        <f>G135+K135+O135+S135</f>
        <v>0</v>
      </c>
      <c r="E135" s="91">
        <f>C135-D135</f>
        <v>183.6</v>
      </c>
      <c r="F135" s="189">
        <f t="shared" si="81"/>
        <v>0</v>
      </c>
      <c r="G135" s="42">
        <f>SUM(H135:J135)</f>
        <v>0</v>
      </c>
      <c r="H135" s="43"/>
      <c r="I135" s="43"/>
      <c r="J135" s="49"/>
      <c r="K135" s="100">
        <f>SUM(L135:N135)</f>
        <v>0</v>
      </c>
      <c r="L135" s="43"/>
      <c r="M135" s="43"/>
      <c r="N135" s="49"/>
      <c r="O135" s="100">
        <f>SUM(P135:R135)</f>
        <v>0</v>
      </c>
      <c r="P135" s="43"/>
      <c r="Q135" s="43"/>
      <c r="R135" s="49"/>
      <c r="S135" s="42">
        <f>SUM(T135:V135)</f>
        <v>0</v>
      </c>
      <c r="T135" s="43"/>
      <c r="U135" s="43"/>
      <c r="V135" s="49"/>
    </row>
    <row r="136" spans="1:22" s="45" customFormat="1" ht="54" customHeight="1">
      <c r="A136" s="13" t="s">
        <v>121</v>
      </c>
      <c r="B136" s="59" t="s">
        <v>134</v>
      </c>
      <c r="C136" s="22">
        <f>SUM(C137:C138)</f>
        <v>53804.4</v>
      </c>
      <c r="D136" s="22">
        <f>SUM(D137:D138)</f>
        <v>0</v>
      </c>
      <c r="E136" s="22">
        <f>SUM(E137:E138)</f>
        <v>53804.4</v>
      </c>
      <c r="F136" s="92">
        <f t="shared" si="81"/>
        <v>0</v>
      </c>
      <c r="G136" s="37">
        <f aca="true" t="shared" si="84" ref="G136:V136">SUM(G137:G138)</f>
        <v>0</v>
      </c>
      <c r="H136" s="104">
        <f t="shared" si="84"/>
        <v>0</v>
      </c>
      <c r="I136" s="104">
        <f t="shared" si="84"/>
        <v>0</v>
      </c>
      <c r="J136" s="22">
        <f t="shared" si="84"/>
        <v>0</v>
      </c>
      <c r="K136" s="104">
        <f t="shared" si="84"/>
        <v>0</v>
      </c>
      <c r="L136" s="104">
        <f t="shared" si="84"/>
        <v>0</v>
      </c>
      <c r="M136" s="104">
        <f t="shared" si="84"/>
        <v>0</v>
      </c>
      <c r="N136" s="22">
        <f t="shared" si="84"/>
        <v>0</v>
      </c>
      <c r="O136" s="104">
        <f t="shared" si="84"/>
        <v>0</v>
      </c>
      <c r="P136" s="104">
        <f t="shared" si="84"/>
        <v>0</v>
      </c>
      <c r="Q136" s="104">
        <f t="shared" si="84"/>
        <v>0</v>
      </c>
      <c r="R136" s="22">
        <f t="shared" si="84"/>
        <v>0</v>
      </c>
      <c r="S136" s="37">
        <f t="shared" si="84"/>
        <v>0</v>
      </c>
      <c r="T136" s="104">
        <f t="shared" si="84"/>
        <v>0</v>
      </c>
      <c r="U136" s="104">
        <f t="shared" si="84"/>
        <v>0</v>
      </c>
      <c r="V136" s="22">
        <f t="shared" si="84"/>
        <v>0</v>
      </c>
    </row>
    <row r="137" spans="1:22" s="45" customFormat="1" ht="13.5" customHeight="1">
      <c r="A137" s="50"/>
      <c r="B137" s="61" t="s">
        <v>53</v>
      </c>
      <c r="C137" s="51">
        <v>53373.1</v>
      </c>
      <c r="D137" s="49">
        <f>G137+K137+O137+S137</f>
        <v>0</v>
      </c>
      <c r="E137" s="91">
        <f>C137-D137</f>
        <v>53373.1</v>
      </c>
      <c r="F137" s="189">
        <f t="shared" si="81"/>
        <v>0</v>
      </c>
      <c r="G137" s="42">
        <f>SUM(H137:J137)</f>
        <v>0</v>
      </c>
      <c r="H137" s="43"/>
      <c r="I137" s="43"/>
      <c r="J137" s="49"/>
      <c r="K137" s="100">
        <f>SUM(L137:N137)</f>
        <v>0</v>
      </c>
      <c r="L137" s="43"/>
      <c r="M137" s="43"/>
      <c r="N137" s="49"/>
      <c r="O137" s="100">
        <f>SUM(P137:R137)</f>
        <v>0</v>
      </c>
      <c r="P137" s="43"/>
      <c r="Q137" s="43"/>
      <c r="R137" s="49"/>
      <c r="S137" s="42">
        <f>SUM(T137:V137)</f>
        <v>0</v>
      </c>
      <c r="T137" s="43"/>
      <c r="U137" s="43"/>
      <c r="V137" s="49"/>
    </row>
    <row r="138" spans="1:22" s="45" customFormat="1" ht="13.5" customHeight="1">
      <c r="A138" s="41"/>
      <c r="B138" s="61" t="s">
        <v>54</v>
      </c>
      <c r="C138" s="49">
        <v>431.3</v>
      </c>
      <c r="D138" s="49">
        <f>G138+K138+O138+S138</f>
        <v>0</v>
      </c>
      <c r="E138" s="91">
        <f>C138-D138</f>
        <v>431.3</v>
      </c>
      <c r="F138" s="189">
        <f t="shared" si="81"/>
        <v>0</v>
      </c>
      <c r="G138" s="42">
        <f>SUM(H138:J138)</f>
        <v>0</v>
      </c>
      <c r="H138" s="43"/>
      <c r="I138" s="43"/>
      <c r="J138" s="49"/>
      <c r="K138" s="100">
        <f>SUM(L138:N138)</f>
        <v>0</v>
      </c>
      <c r="L138" s="43"/>
      <c r="M138" s="43"/>
      <c r="N138" s="49"/>
      <c r="O138" s="100">
        <f>SUM(P138:R138)</f>
        <v>0</v>
      </c>
      <c r="P138" s="43"/>
      <c r="Q138" s="43"/>
      <c r="R138" s="49"/>
      <c r="S138" s="42">
        <f>SUM(T138:V138)</f>
        <v>0</v>
      </c>
      <c r="T138" s="43"/>
      <c r="U138" s="43"/>
      <c r="V138" s="49"/>
    </row>
    <row r="139" spans="1:22" s="45" customFormat="1" ht="66" customHeight="1">
      <c r="A139" s="13" t="s">
        <v>143</v>
      </c>
      <c r="B139" s="59" t="s">
        <v>146</v>
      </c>
      <c r="C139" s="22">
        <f>SUM(C140:C141)</f>
        <v>1977.916</v>
      </c>
      <c r="D139" s="22">
        <f>SUM(D140:D141)</f>
        <v>0</v>
      </c>
      <c r="E139" s="22">
        <f>SUM(E140:E141)</f>
        <v>1977.916</v>
      </c>
      <c r="F139" s="92">
        <f aca="true" t="shared" si="85" ref="F139:F144">D139/C139*100</f>
        <v>0</v>
      </c>
      <c r="G139" s="37">
        <f aca="true" t="shared" si="86" ref="G139:V139">SUM(G140:G141)</f>
        <v>0</v>
      </c>
      <c r="H139" s="104">
        <f t="shared" si="86"/>
        <v>0</v>
      </c>
      <c r="I139" s="104">
        <f t="shared" si="86"/>
        <v>0</v>
      </c>
      <c r="J139" s="22">
        <f t="shared" si="86"/>
        <v>0</v>
      </c>
      <c r="K139" s="104">
        <f t="shared" si="86"/>
        <v>0</v>
      </c>
      <c r="L139" s="104">
        <f t="shared" si="86"/>
        <v>0</v>
      </c>
      <c r="M139" s="104">
        <f t="shared" si="86"/>
        <v>0</v>
      </c>
      <c r="N139" s="22">
        <f t="shared" si="86"/>
        <v>0</v>
      </c>
      <c r="O139" s="104">
        <f t="shared" si="86"/>
        <v>0</v>
      </c>
      <c r="P139" s="104">
        <f t="shared" si="86"/>
        <v>0</v>
      </c>
      <c r="Q139" s="104">
        <f t="shared" si="86"/>
        <v>0</v>
      </c>
      <c r="R139" s="22">
        <f t="shared" si="86"/>
        <v>0</v>
      </c>
      <c r="S139" s="37">
        <f t="shared" si="86"/>
        <v>0</v>
      </c>
      <c r="T139" s="104">
        <f t="shared" si="86"/>
        <v>0</v>
      </c>
      <c r="U139" s="104">
        <f t="shared" si="86"/>
        <v>0</v>
      </c>
      <c r="V139" s="22">
        <f t="shared" si="86"/>
        <v>0</v>
      </c>
    </row>
    <row r="140" spans="1:22" s="45" customFormat="1" ht="13.5" customHeight="1">
      <c r="A140" s="50"/>
      <c r="B140" s="61" t="s">
        <v>53</v>
      </c>
      <c r="C140" s="51">
        <v>0</v>
      </c>
      <c r="D140" s="49">
        <f>G140+K140+O140+S140</f>
        <v>0</v>
      </c>
      <c r="E140" s="91">
        <f>C140-D140</f>
        <v>0</v>
      </c>
      <c r="F140" s="189" t="e">
        <f t="shared" si="85"/>
        <v>#DIV/0!</v>
      </c>
      <c r="G140" s="42">
        <f>SUM(H140:J140)</f>
        <v>0</v>
      </c>
      <c r="H140" s="43"/>
      <c r="I140" s="43"/>
      <c r="J140" s="49"/>
      <c r="K140" s="100">
        <f>SUM(L140:N140)</f>
        <v>0</v>
      </c>
      <c r="L140" s="43"/>
      <c r="M140" s="43"/>
      <c r="N140" s="49"/>
      <c r="O140" s="100">
        <f>SUM(P140:R140)</f>
        <v>0</v>
      </c>
      <c r="P140" s="43"/>
      <c r="Q140" s="43"/>
      <c r="R140" s="49"/>
      <c r="S140" s="42">
        <f>SUM(T140:V140)</f>
        <v>0</v>
      </c>
      <c r="T140" s="43"/>
      <c r="U140" s="43"/>
      <c r="V140" s="49"/>
    </row>
    <row r="141" spans="1:22" s="45" customFormat="1" ht="13.5" customHeight="1">
      <c r="A141" s="41"/>
      <c r="B141" s="61" t="s">
        <v>54</v>
      </c>
      <c r="C141" s="49">
        <v>1977.916</v>
      </c>
      <c r="D141" s="49">
        <f>G141+K141+O141+S141</f>
        <v>0</v>
      </c>
      <c r="E141" s="91">
        <f>C141-D141</f>
        <v>1977.916</v>
      </c>
      <c r="F141" s="189">
        <f t="shared" si="85"/>
        <v>0</v>
      </c>
      <c r="G141" s="42">
        <f>SUM(H141:J141)</f>
        <v>0</v>
      </c>
      <c r="H141" s="43"/>
      <c r="I141" s="43"/>
      <c r="J141" s="49"/>
      <c r="K141" s="100">
        <f>SUM(L141:N141)</f>
        <v>0</v>
      </c>
      <c r="L141" s="43"/>
      <c r="M141" s="43"/>
      <c r="N141" s="49"/>
      <c r="O141" s="100">
        <f>SUM(P141:R141)</f>
        <v>0</v>
      </c>
      <c r="P141" s="43"/>
      <c r="Q141" s="43"/>
      <c r="R141" s="49"/>
      <c r="S141" s="42">
        <f>SUM(T141:V141)</f>
        <v>0</v>
      </c>
      <c r="T141" s="43"/>
      <c r="U141" s="43"/>
      <c r="V141" s="49"/>
    </row>
    <row r="142" spans="1:22" s="45" customFormat="1" ht="79.5" customHeight="1">
      <c r="A142" s="13" t="s">
        <v>144</v>
      </c>
      <c r="B142" s="59" t="s">
        <v>147</v>
      </c>
      <c r="C142" s="22">
        <f>SUM(C143:C144)</f>
        <v>28410.6</v>
      </c>
      <c r="D142" s="22">
        <f>SUM(D143:D144)</f>
        <v>0</v>
      </c>
      <c r="E142" s="22">
        <f>SUM(E143:E144)</f>
        <v>28410.6</v>
      </c>
      <c r="F142" s="92">
        <f t="shared" si="85"/>
        <v>0</v>
      </c>
      <c r="G142" s="37">
        <f aca="true" t="shared" si="87" ref="G142:V142">SUM(G143:G144)</f>
        <v>0</v>
      </c>
      <c r="H142" s="104">
        <f t="shared" si="87"/>
        <v>0</v>
      </c>
      <c r="I142" s="104">
        <f t="shared" si="87"/>
        <v>0</v>
      </c>
      <c r="J142" s="22">
        <f t="shared" si="87"/>
        <v>0</v>
      </c>
      <c r="K142" s="104">
        <f t="shared" si="87"/>
        <v>0</v>
      </c>
      <c r="L142" s="104">
        <f t="shared" si="87"/>
        <v>0</v>
      </c>
      <c r="M142" s="104">
        <f t="shared" si="87"/>
        <v>0</v>
      </c>
      <c r="N142" s="22">
        <f t="shared" si="87"/>
        <v>0</v>
      </c>
      <c r="O142" s="104">
        <f t="shared" si="87"/>
        <v>0</v>
      </c>
      <c r="P142" s="104">
        <f t="shared" si="87"/>
        <v>0</v>
      </c>
      <c r="Q142" s="104">
        <f t="shared" si="87"/>
        <v>0</v>
      </c>
      <c r="R142" s="22">
        <f t="shared" si="87"/>
        <v>0</v>
      </c>
      <c r="S142" s="37">
        <f t="shared" si="87"/>
        <v>0</v>
      </c>
      <c r="T142" s="104">
        <f t="shared" si="87"/>
        <v>0</v>
      </c>
      <c r="U142" s="104">
        <f t="shared" si="87"/>
        <v>0</v>
      </c>
      <c r="V142" s="22">
        <f t="shared" si="87"/>
        <v>0</v>
      </c>
    </row>
    <row r="143" spans="1:22" s="45" customFormat="1" ht="13.5" customHeight="1">
      <c r="A143" s="50"/>
      <c r="B143" s="61" t="s">
        <v>53</v>
      </c>
      <c r="C143" s="51">
        <v>0</v>
      </c>
      <c r="D143" s="49">
        <f>G143+K143+O143+S143</f>
        <v>0</v>
      </c>
      <c r="E143" s="91">
        <f>C143-D143</f>
        <v>0</v>
      </c>
      <c r="F143" s="189" t="e">
        <f t="shared" si="85"/>
        <v>#DIV/0!</v>
      </c>
      <c r="G143" s="42">
        <f>SUM(H143:J143)</f>
        <v>0</v>
      </c>
      <c r="H143" s="43"/>
      <c r="I143" s="43"/>
      <c r="J143" s="49"/>
      <c r="K143" s="100">
        <f>SUM(L143:N143)</f>
        <v>0</v>
      </c>
      <c r="L143" s="43"/>
      <c r="M143" s="43"/>
      <c r="N143" s="49"/>
      <c r="O143" s="100">
        <f>SUM(P143:R143)</f>
        <v>0</v>
      </c>
      <c r="P143" s="43"/>
      <c r="Q143" s="43"/>
      <c r="R143" s="49"/>
      <c r="S143" s="42">
        <f>SUM(T143:V143)</f>
        <v>0</v>
      </c>
      <c r="T143" s="43"/>
      <c r="U143" s="43"/>
      <c r="V143" s="49"/>
    </row>
    <row r="144" spans="1:22" s="45" customFormat="1" ht="13.5" customHeight="1">
      <c r="A144" s="41"/>
      <c r="B144" s="61" t="s">
        <v>54</v>
      </c>
      <c r="C144" s="49">
        <v>28410.6</v>
      </c>
      <c r="D144" s="49">
        <f>G144+K144+O144+S144</f>
        <v>0</v>
      </c>
      <c r="E144" s="91">
        <f>C144-D144</f>
        <v>28410.6</v>
      </c>
      <c r="F144" s="189">
        <f t="shared" si="85"/>
        <v>0</v>
      </c>
      <c r="G144" s="42">
        <f>SUM(H144:J144)</f>
        <v>0</v>
      </c>
      <c r="H144" s="43"/>
      <c r="I144" s="43"/>
      <c r="J144" s="49"/>
      <c r="K144" s="100">
        <f>SUM(L144:N144)</f>
        <v>0</v>
      </c>
      <c r="L144" s="43"/>
      <c r="M144" s="43"/>
      <c r="N144" s="49"/>
      <c r="O144" s="100">
        <f>SUM(P144:R144)</f>
        <v>0</v>
      </c>
      <c r="P144" s="43"/>
      <c r="Q144" s="43"/>
      <c r="R144" s="49"/>
      <c r="S144" s="42">
        <f>SUM(T144:V144)</f>
        <v>0</v>
      </c>
      <c r="T144" s="43"/>
      <c r="U144" s="43"/>
      <c r="V144" s="49"/>
    </row>
    <row r="145" spans="1:22" s="45" customFormat="1" ht="105.75" customHeight="1">
      <c r="A145" s="13" t="s">
        <v>110</v>
      </c>
      <c r="B145" s="59" t="s">
        <v>65</v>
      </c>
      <c r="C145" s="22">
        <f>SUM(C146:C147)</f>
        <v>174287.10700000002</v>
      </c>
      <c r="D145" s="22">
        <f>SUM(D146:D147)</f>
        <v>0</v>
      </c>
      <c r="E145" s="22">
        <f>SUM(E146:E147)</f>
        <v>174287.10700000002</v>
      </c>
      <c r="F145" s="92">
        <f aca="true" t="shared" si="88" ref="F145:F151">D145/C145*100</f>
        <v>0</v>
      </c>
      <c r="G145" s="15">
        <f aca="true" t="shared" si="89" ref="G145:V145">SUM(G146:G147)</f>
        <v>0</v>
      </c>
      <c r="H145" s="19">
        <f t="shared" si="89"/>
        <v>0</v>
      </c>
      <c r="I145" s="19">
        <f t="shared" si="89"/>
        <v>0</v>
      </c>
      <c r="J145" s="22">
        <f t="shared" si="89"/>
        <v>0</v>
      </c>
      <c r="K145" s="103">
        <f t="shared" si="89"/>
        <v>0</v>
      </c>
      <c r="L145" s="19">
        <f t="shared" si="89"/>
        <v>0</v>
      </c>
      <c r="M145" s="19">
        <f t="shared" si="89"/>
        <v>0</v>
      </c>
      <c r="N145" s="22">
        <f t="shared" si="89"/>
        <v>0</v>
      </c>
      <c r="O145" s="103">
        <f t="shared" si="89"/>
        <v>0</v>
      </c>
      <c r="P145" s="19">
        <f t="shared" si="89"/>
        <v>0</v>
      </c>
      <c r="Q145" s="19">
        <f t="shared" si="89"/>
        <v>0</v>
      </c>
      <c r="R145" s="22">
        <f t="shared" si="89"/>
        <v>0</v>
      </c>
      <c r="S145" s="15">
        <f t="shared" si="89"/>
        <v>0</v>
      </c>
      <c r="T145" s="19">
        <f t="shared" si="89"/>
        <v>0</v>
      </c>
      <c r="U145" s="19">
        <f t="shared" si="89"/>
        <v>0</v>
      </c>
      <c r="V145" s="22">
        <f t="shared" si="89"/>
        <v>0</v>
      </c>
    </row>
    <row r="146" spans="1:22" s="45" customFormat="1" ht="14.25" customHeight="1">
      <c r="A146" s="41"/>
      <c r="B146" s="61" t="s">
        <v>53</v>
      </c>
      <c r="C146" s="49">
        <f aca="true" t="shared" si="90" ref="C146:E147">C149+C152</f>
        <v>98315.7</v>
      </c>
      <c r="D146" s="49">
        <f t="shared" si="90"/>
        <v>0</v>
      </c>
      <c r="E146" s="49">
        <f t="shared" si="90"/>
        <v>98315.7</v>
      </c>
      <c r="F146" s="189">
        <f t="shared" si="88"/>
        <v>0</v>
      </c>
      <c r="G146" s="147">
        <f aca="true" t="shared" si="91" ref="G146:J147">G149+G152</f>
        <v>0</v>
      </c>
      <c r="H146" s="43">
        <f t="shared" si="91"/>
        <v>0</v>
      </c>
      <c r="I146" s="43">
        <f t="shared" si="91"/>
        <v>0</v>
      </c>
      <c r="J146" s="49">
        <f t="shared" si="91"/>
        <v>0</v>
      </c>
      <c r="K146" s="106">
        <f aca="true" t="shared" si="92" ref="K146:V146">K149+K152</f>
        <v>0</v>
      </c>
      <c r="L146" s="43">
        <f t="shared" si="92"/>
        <v>0</v>
      </c>
      <c r="M146" s="43">
        <f t="shared" si="92"/>
        <v>0</v>
      </c>
      <c r="N146" s="49">
        <f t="shared" si="92"/>
        <v>0</v>
      </c>
      <c r="O146" s="106">
        <f t="shared" si="92"/>
        <v>0</v>
      </c>
      <c r="P146" s="43">
        <f>P149+P152</f>
        <v>0</v>
      </c>
      <c r="Q146" s="43">
        <f t="shared" si="92"/>
        <v>0</v>
      </c>
      <c r="R146" s="49">
        <f t="shared" si="92"/>
        <v>0</v>
      </c>
      <c r="S146" s="147">
        <f t="shared" si="92"/>
        <v>0</v>
      </c>
      <c r="T146" s="43">
        <f t="shared" si="92"/>
        <v>0</v>
      </c>
      <c r="U146" s="43">
        <f t="shared" si="92"/>
        <v>0</v>
      </c>
      <c r="V146" s="49">
        <f t="shared" si="92"/>
        <v>0</v>
      </c>
    </row>
    <row r="147" spans="1:22" s="45" customFormat="1" ht="14.25" customHeight="1">
      <c r="A147" s="41"/>
      <c r="B147" s="61" t="s">
        <v>54</v>
      </c>
      <c r="C147" s="49">
        <f t="shared" si="90"/>
        <v>75971.407</v>
      </c>
      <c r="D147" s="49">
        <f t="shared" si="90"/>
        <v>0</v>
      </c>
      <c r="E147" s="49">
        <f t="shared" si="90"/>
        <v>75971.407</v>
      </c>
      <c r="F147" s="189">
        <f t="shared" si="88"/>
        <v>0</v>
      </c>
      <c r="G147" s="147">
        <f t="shared" si="91"/>
        <v>0</v>
      </c>
      <c r="H147" s="43">
        <f t="shared" si="91"/>
        <v>0</v>
      </c>
      <c r="I147" s="43">
        <f t="shared" si="91"/>
        <v>0</v>
      </c>
      <c r="J147" s="49">
        <f t="shared" si="91"/>
        <v>0</v>
      </c>
      <c r="K147" s="106">
        <f aca="true" t="shared" si="93" ref="K147:V147">K150+K153</f>
        <v>0</v>
      </c>
      <c r="L147" s="43">
        <f t="shared" si="93"/>
        <v>0</v>
      </c>
      <c r="M147" s="43">
        <f t="shared" si="93"/>
        <v>0</v>
      </c>
      <c r="N147" s="49">
        <f t="shared" si="93"/>
        <v>0</v>
      </c>
      <c r="O147" s="106">
        <f t="shared" si="93"/>
        <v>0</v>
      </c>
      <c r="P147" s="43">
        <f t="shared" si="93"/>
        <v>0</v>
      </c>
      <c r="Q147" s="43">
        <f t="shared" si="93"/>
        <v>0</v>
      </c>
      <c r="R147" s="49">
        <f t="shared" si="93"/>
        <v>0</v>
      </c>
      <c r="S147" s="147">
        <f t="shared" si="93"/>
        <v>0</v>
      </c>
      <c r="T147" s="43">
        <f t="shared" si="93"/>
        <v>0</v>
      </c>
      <c r="U147" s="43">
        <f t="shared" si="93"/>
        <v>0</v>
      </c>
      <c r="V147" s="49">
        <f t="shared" si="93"/>
        <v>0</v>
      </c>
    </row>
    <row r="148" spans="1:22" s="45" customFormat="1" ht="219.75" customHeight="1">
      <c r="A148" s="13" t="s">
        <v>111</v>
      </c>
      <c r="B148" s="59" t="s">
        <v>61</v>
      </c>
      <c r="C148" s="22">
        <f>SUM(C149:C150)</f>
        <v>174287.10700000002</v>
      </c>
      <c r="D148" s="22">
        <f>SUM(D149:D150)</f>
        <v>0</v>
      </c>
      <c r="E148" s="22">
        <f>SUM(E149:E150)</f>
        <v>174287.10700000002</v>
      </c>
      <c r="F148" s="92">
        <f t="shared" si="88"/>
        <v>0</v>
      </c>
      <c r="G148" s="36">
        <f>SUM(G149:G150)</f>
        <v>0</v>
      </c>
      <c r="H148" s="52">
        <f aca="true" t="shared" si="94" ref="H148:V148">SUM(H149:H150)</f>
        <v>0</v>
      </c>
      <c r="I148" s="52">
        <f t="shared" si="94"/>
        <v>0</v>
      </c>
      <c r="J148" s="39">
        <f t="shared" si="94"/>
        <v>0</v>
      </c>
      <c r="K148" s="52">
        <f t="shared" si="94"/>
        <v>0</v>
      </c>
      <c r="L148" s="52">
        <f t="shared" si="94"/>
        <v>0</v>
      </c>
      <c r="M148" s="52">
        <f t="shared" si="94"/>
        <v>0</v>
      </c>
      <c r="N148" s="39">
        <f t="shared" si="94"/>
        <v>0</v>
      </c>
      <c r="O148" s="36">
        <f t="shared" si="94"/>
        <v>0</v>
      </c>
      <c r="P148" s="52">
        <f t="shared" si="94"/>
        <v>0</v>
      </c>
      <c r="Q148" s="52">
        <f t="shared" si="94"/>
        <v>0</v>
      </c>
      <c r="R148" s="39">
        <f t="shared" si="94"/>
        <v>0</v>
      </c>
      <c r="S148" s="36">
        <f t="shared" si="94"/>
        <v>0</v>
      </c>
      <c r="T148" s="52">
        <f t="shared" si="94"/>
        <v>0</v>
      </c>
      <c r="U148" s="52">
        <f t="shared" si="94"/>
        <v>0</v>
      </c>
      <c r="V148" s="39">
        <f t="shared" si="94"/>
        <v>0</v>
      </c>
    </row>
    <row r="149" spans="1:24" s="45" customFormat="1" ht="14.25" customHeight="1">
      <c r="A149" s="41"/>
      <c r="B149" s="61" t="s">
        <v>53</v>
      </c>
      <c r="C149" s="49">
        <v>98315.7</v>
      </c>
      <c r="D149" s="49">
        <f>G149+K149+O149+S149</f>
        <v>0</v>
      </c>
      <c r="E149" s="91">
        <f>C149-D149</f>
        <v>98315.7</v>
      </c>
      <c r="F149" s="189">
        <f t="shared" si="88"/>
        <v>0</v>
      </c>
      <c r="G149" s="42">
        <f>SUM(H149:J149)</f>
        <v>0</v>
      </c>
      <c r="H149" s="43"/>
      <c r="I149" s="43"/>
      <c r="J149" s="44"/>
      <c r="K149" s="100">
        <f>SUM(L149:N149)</f>
        <v>0</v>
      </c>
      <c r="L149" s="43"/>
      <c r="M149" s="43"/>
      <c r="N149" s="44"/>
      <c r="O149" s="42">
        <f>SUM(P149:R149)</f>
        <v>0</v>
      </c>
      <c r="P149" s="43"/>
      <c r="Q149" s="43"/>
      <c r="R149" s="44"/>
      <c r="S149" s="42">
        <f>SUM(T149:V149)</f>
        <v>0</v>
      </c>
      <c r="T149" s="43"/>
      <c r="U149" s="43"/>
      <c r="V149" s="49"/>
      <c r="W149" s="148"/>
      <c r="X149" s="187"/>
    </row>
    <row r="150" spans="1:24" s="45" customFormat="1" ht="14.25" customHeight="1">
      <c r="A150" s="41"/>
      <c r="B150" s="61" t="s">
        <v>54</v>
      </c>
      <c r="C150" s="49">
        <v>75971.407</v>
      </c>
      <c r="D150" s="49">
        <f>G150+K150+O150+S150</f>
        <v>0</v>
      </c>
      <c r="E150" s="49">
        <f>C150-D150</f>
        <v>75971.407</v>
      </c>
      <c r="F150" s="189">
        <f t="shared" si="88"/>
        <v>0</v>
      </c>
      <c r="G150" s="42">
        <f>SUM(H150:J150)</f>
        <v>0</v>
      </c>
      <c r="H150" s="43"/>
      <c r="I150" s="43"/>
      <c r="J150" s="44"/>
      <c r="K150" s="100">
        <f>SUM(L150:N150)</f>
        <v>0</v>
      </c>
      <c r="L150" s="43"/>
      <c r="M150" s="43"/>
      <c r="N150" s="44"/>
      <c r="O150" s="42">
        <f>SUM(P150:R150)</f>
        <v>0</v>
      </c>
      <c r="P150" s="43"/>
      <c r="Q150" s="43"/>
      <c r="R150" s="44"/>
      <c r="S150" s="42">
        <f>SUM(T150:V150)</f>
        <v>0</v>
      </c>
      <c r="T150" s="43"/>
      <c r="U150" s="43"/>
      <c r="V150" s="44"/>
      <c r="X150" s="187"/>
    </row>
    <row r="151" spans="1:22" s="9" customFormat="1" ht="117.75" customHeight="1">
      <c r="A151" s="13" t="s">
        <v>122</v>
      </c>
      <c r="B151" s="59" t="s">
        <v>64</v>
      </c>
      <c r="C151" s="22">
        <f>SUM(C152:C153)</f>
        <v>0</v>
      </c>
      <c r="D151" s="22">
        <f>SUM(D152:D153)</f>
        <v>0</v>
      </c>
      <c r="E151" s="22">
        <f>SUM(E152:E153)</f>
        <v>0</v>
      </c>
      <c r="F151" s="92" t="e">
        <f t="shared" si="88"/>
        <v>#DIV/0!</v>
      </c>
      <c r="G151" s="36">
        <f>SUM(G152:G153)</f>
        <v>0</v>
      </c>
      <c r="H151" s="52">
        <f aca="true" t="shared" si="95" ref="H151:V151">SUM(H152:H153)</f>
        <v>0</v>
      </c>
      <c r="I151" s="52">
        <f t="shared" si="95"/>
        <v>0</v>
      </c>
      <c r="J151" s="39">
        <f t="shared" si="95"/>
        <v>0</v>
      </c>
      <c r="K151" s="52">
        <f t="shared" si="95"/>
        <v>0</v>
      </c>
      <c r="L151" s="52">
        <f t="shared" si="95"/>
        <v>0</v>
      </c>
      <c r="M151" s="52">
        <f t="shared" si="95"/>
        <v>0</v>
      </c>
      <c r="N151" s="39">
        <f t="shared" si="95"/>
        <v>0</v>
      </c>
      <c r="O151" s="36">
        <f t="shared" si="95"/>
        <v>0</v>
      </c>
      <c r="P151" s="52">
        <f t="shared" si="95"/>
        <v>0</v>
      </c>
      <c r="Q151" s="52">
        <f t="shared" si="95"/>
        <v>0</v>
      </c>
      <c r="R151" s="39">
        <f t="shared" si="95"/>
        <v>0</v>
      </c>
      <c r="S151" s="36">
        <f t="shared" si="95"/>
        <v>0</v>
      </c>
      <c r="T151" s="52">
        <f t="shared" si="95"/>
        <v>0</v>
      </c>
      <c r="U151" s="52">
        <f t="shared" si="95"/>
        <v>0</v>
      </c>
      <c r="V151" s="39">
        <f t="shared" si="95"/>
        <v>0</v>
      </c>
    </row>
    <row r="152" spans="1:22" s="45" customFormat="1" ht="14.25" customHeight="1">
      <c r="A152" s="41"/>
      <c r="B152" s="61" t="s">
        <v>53</v>
      </c>
      <c r="C152" s="49">
        <v>0</v>
      </c>
      <c r="D152" s="49">
        <f>G152+K152+O152+S152</f>
        <v>0</v>
      </c>
      <c r="E152" s="91">
        <f>C152-D152</f>
        <v>0</v>
      </c>
      <c r="F152" s="189">
        <v>0</v>
      </c>
      <c r="G152" s="42">
        <f>SUM(H152:J152)</f>
        <v>0</v>
      </c>
      <c r="H152" s="43"/>
      <c r="I152" s="43"/>
      <c r="J152" s="44"/>
      <c r="K152" s="100">
        <f>SUM(L152:N152)</f>
        <v>0</v>
      </c>
      <c r="L152" s="43"/>
      <c r="M152" s="43"/>
      <c r="N152" s="44"/>
      <c r="O152" s="42">
        <f>SUM(P152:R152)</f>
        <v>0</v>
      </c>
      <c r="P152" s="43"/>
      <c r="Q152" s="43"/>
      <c r="R152" s="44"/>
      <c r="S152" s="42">
        <f>SUM(T152:V152)</f>
        <v>0</v>
      </c>
      <c r="T152" s="43"/>
      <c r="U152" s="43"/>
      <c r="V152" s="44"/>
    </row>
    <row r="153" spans="1:22" s="45" customFormat="1" ht="14.25" customHeight="1">
      <c r="A153" s="41"/>
      <c r="B153" s="61" t="s">
        <v>54</v>
      </c>
      <c r="C153" s="49">
        <v>0</v>
      </c>
      <c r="D153" s="49">
        <f>G153+K153+O153+S153</f>
        <v>0</v>
      </c>
      <c r="E153" s="49">
        <f>C153-D153</f>
        <v>0</v>
      </c>
      <c r="F153" s="189" t="e">
        <f>D153/C153*100</f>
        <v>#DIV/0!</v>
      </c>
      <c r="G153" s="141">
        <f>SUM(H153:J153)</f>
        <v>0</v>
      </c>
      <c r="H153" s="139"/>
      <c r="I153" s="139"/>
      <c r="J153" s="140"/>
      <c r="K153" s="138">
        <f>SUM(L153:N153)</f>
        <v>0</v>
      </c>
      <c r="L153" s="139"/>
      <c r="M153" s="139"/>
      <c r="N153" s="140"/>
      <c r="O153" s="141">
        <f>SUM(P153:R153)</f>
        <v>0</v>
      </c>
      <c r="P153" s="139"/>
      <c r="Q153" s="139"/>
      <c r="R153" s="140"/>
      <c r="S153" s="141">
        <f>SUM(T153:V153)</f>
        <v>0</v>
      </c>
      <c r="T153" s="139"/>
      <c r="U153" s="139"/>
      <c r="V153" s="140"/>
    </row>
    <row r="154" spans="1:26" s="110" customFormat="1" ht="41.25" customHeight="1">
      <c r="A154" s="13" t="s">
        <v>112</v>
      </c>
      <c r="B154" s="59" t="s">
        <v>68</v>
      </c>
      <c r="C154" s="22">
        <f>SUM(C155:C156)</f>
        <v>0</v>
      </c>
      <c r="D154" s="22">
        <f>SUM(D155:D156)</f>
        <v>0</v>
      </c>
      <c r="E154" s="22">
        <f>SUM(E155:E156)</f>
        <v>0</v>
      </c>
      <c r="F154" s="92" t="e">
        <f>D154/C154*100</f>
        <v>#DIV/0!</v>
      </c>
      <c r="G154" s="37">
        <f>SUM(G155:G156)</f>
        <v>0</v>
      </c>
      <c r="H154" s="104">
        <f aca="true" t="shared" si="96" ref="H154:V154">SUM(H155:H156)</f>
        <v>0</v>
      </c>
      <c r="I154" s="104">
        <f t="shared" si="96"/>
        <v>0</v>
      </c>
      <c r="J154" s="22">
        <f t="shared" si="96"/>
        <v>0</v>
      </c>
      <c r="K154" s="104">
        <f t="shared" si="96"/>
        <v>0</v>
      </c>
      <c r="L154" s="104">
        <f t="shared" si="96"/>
        <v>0</v>
      </c>
      <c r="M154" s="104">
        <f t="shared" si="96"/>
        <v>0</v>
      </c>
      <c r="N154" s="22">
        <f t="shared" si="96"/>
        <v>0</v>
      </c>
      <c r="O154" s="37">
        <f t="shared" si="96"/>
        <v>0</v>
      </c>
      <c r="P154" s="104">
        <f t="shared" si="96"/>
        <v>0</v>
      </c>
      <c r="Q154" s="104">
        <f t="shared" si="96"/>
        <v>0</v>
      </c>
      <c r="R154" s="22">
        <f t="shared" si="96"/>
        <v>0</v>
      </c>
      <c r="S154" s="37">
        <f t="shared" si="96"/>
        <v>0</v>
      </c>
      <c r="T154" s="104">
        <f t="shared" si="96"/>
        <v>0</v>
      </c>
      <c r="U154" s="104">
        <f t="shared" si="96"/>
        <v>0</v>
      </c>
      <c r="V154" s="22">
        <f t="shared" si="96"/>
        <v>0</v>
      </c>
      <c r="Z154" s="129"/>
    </row>
    <row r="155" spans="1:26" s="45" customFormat="1" ht="14.25" customHeight="1">
      <c r="A155" s="60"/>
      <c r="B155" s="128" t="s">
        <v>53</v>
      </c>
      <c r="C155" s="49">
        <v>0</v>
      </c>
      <c r="D155" s="49">
        <f>G155+K155+O155+S155</f>
        <v>0</v>
      </c>
      <c r="E155" s="91">
        <f>C155-D155</f>
        <v>0</v>
      </c>
      <c r="F155" s="189">
        <v>0</v>
      </c>
      <c r="G155" s="42">
        <f>SUM(H155:J155)</f>
        <v>0</v>
      </c>
      <c r="H155" s="43"/>
      <c r="I155" s="43"/>
      <c r="J155" s="49"/>
      <c r="K155" s="100">
        <f>SUM(L155:N155)</f>
        <v>0</v>
      </c>
      <c r="L155" s="43"/>
      <c r="M155" s="43"/>
      <c r="N155" s="44"/>
      <c r="O155" s="42">
        <f>SUM(P155:R155)</f>
        <v>0</v>
      </c>
      <c r="P155" s="43"/>
      <c r="Q155" s="43"/>
      <c r="R155" s="44"/>
      <c r="S155" s="42">
        <f>SUM(T155:V155)</f>
        <v>0</v>
      </c>
      <c r="T155" s="43"/>
      <c r="U155" s="43"/>
      <c r="V155" s="44"/>
      <c r="Z155" s="46"/>
    </row>
    <row r="156" spans="1:26" s="45" customFormat="1" ht="14.25" customHeight="1">
      <c r="A156" s="165"/>
      <c r="B156" s="166" t="s">
        <v>54</v>
      </c>
      <c r="C156" s="51">
        <v>0</v>
      </c>
      <c r="D156" s="51">
        <f>G156+K156+O156+S156</f>
        <v>0</v>
      </c>
      <c r="E156" s="167">
        <f>C156-D156</f>
        <v>0</v>
      </c>
      <c r="F156" s="191" t="e">
        <f>D156/C156*100</f>
        <v>#DIV/0!</v>
      </c>
      <c r="G156" s="42">
        <f>SUM(H156:J156)</f>
        <v>0</v>
      </c>
      <c r="H156" s="43"/>
      <c r="I156" s="43"/>
      <c r="J156" s="49"/>
      <c r="K156" s="100">
        <f>SUM(L156:N156)</f>
        <v>0</v>
      </c>
      <c r="L156" s="43"/>
      <c r="M156" s="43"/>
      <c r="N156" s="44"/>
      <c r="O156" s="42">
        <f>SUM(P156:R156)</f>
        <v>0</v>
      </c>
      <c r="P156" s="43"/>
      <c r="Q156" s="43"/>
      <c r="R156" s="44"/>
      <c r="S156" s="42">
        <f>SUM(T156:V156)</f>
        <v>0</v>
      </c>
      <c r="T156" s="43"/>
      <c r="U156" s="43"/>
      <c r="V156" s="44"/>
      <c r="Z156" s="46"/>
    </row>
    <row r="157" spans="1:22" s="10" customFormat="1" ht="7.5" customHeight="1" hidden="1" outlineLevel="1" thickBot="1">
      <c r="A157" s="57"/>
      <c r="B157" s="168"/>
      <c r="C157" s="168"/>
      <c r="D157" s="123"/>
      <c r="E157" s="96"/>
      <c r="F157" s="123"/>
      <c r="G157" s="176"/>
      <c r="H157" s="177"/>
      <c r="I157" s="177"/>
      <c r="J157" s="178"/>
      <c r="K157" s="179"/>
      <c r="L157" s="180"/>
      <c r="M157" s="180"/>
      <c r="N157" s="181"/>
      <c r="O157" s="182"/>
      <c r="P157" s="180"/>
      <c r="Q157" s="180"/>
      <c r="R157" s="181"/>
      <c r="S157" s="182"/>
      <c r="T157" s="180"/>
      <c r="U157" s="180"/>
      <c r="V157" s="181"/>
    </row>
    <row r="158" spans="1:22" s="10" customFormat="1" ht="41.25" customHeight="1" hidden="1" outlineLevel="1" thickBot="1">
      <c r="A158" s="186" t="s">
        <v>29</v>
      </c>
      <c r="B158" s="88" t="s">
        <v>33</v>
      </c>
      <c r="C158" s="68">
        <f>C11-C29</f>
        <v>0</v>
      </c>
      <c r="D158" s="68">
        <f>D11-D29</f>
        <v>810708.761</v>
      </c>
      <c r="E158" s="68"/>
      <c r="F158" s="55"/>
      <c r="G158" s="67">
        <f aca="true" t="shared" si="97" ref="G158:V158">G11-G29</f>
        <v>810708.761</v>
      </c>
      <c r="H158" s="63">
        <f t="shared" si="97"/>
        <v>253195.523</v>
      </c>
      <c r="I158" s="63">
        <f t="shared" si="97"/>
        <v>-9443.972000000023</v>
      </c>
      <c r="J158" s="68">
        <f t="shared" si="97"/>
        <v>566957.21</v>
      </c>
      <c r="K158" s="109">
        <f t="shared" si="97"/>
        <v>0</v>
      </c>
      <c r="L158" s="63">
        <f t="shared" si="97"/>
        <v>0</v>
      </c>
      <c r="M158" s="63">
        <f t="shared" si="97"/>
        <v>0</v>
      </c>
      <c r="N158" s="68">
        <f t="shared" si="97"/>
        <v>0</v>
      </c>
      <c r="O158" s="67">
        <f t="shared" si="97"/>
        <v>0</v>
      </c>
      <c r="P158" s="63">
        <f t="shared" si="97"/>
        <v>0</v>
      </c>
      <c r="Q158" s="63">
        <f t="shared" si="97"/>
        <v>0</v>
      </c>
      <c r="R158" s="68">
        <f t="shared" si="97"/>
        <v>0</v>
      </c>
      <c r="S158" s="67">
        <f t="shared" si="97"/>
        <v>0</v>
      </c>
      <c r="T158" s="63">
        <f t="shared" si="97"/>
        <v>0</v>
      </c>
      <c r="U158" s="63">
        <f t="shared" si="97"/>
        <v>0</v>
      </c>
      <c r="V158" s="68">
        <f t="shared" si="97"/>
        <v>0</v>
      </c>
    </row>
    <row r="159" spans="1:22" s="10" customFormat="1" ht="15.75" customHeight="1" hidden="1" outlineLevel="2" thickBot="1">
      <c r="A159" s="57" t="s">
        <v>62</v>
      </c>
      <c r="B159" s="88" t="s">
        <v>63</v>
      </c>
      <c r="C159" s="88"/>
      <c r="D159" s="68"/>
      <c r="E159" s="68"/>
      <c r="F159" s="55"/>
      <c r="G159" s="164"/>
      <c r="H159" s="65"/>
      <c r="I159" s="65"/>
      <c r="J159" s="66"/>
      <c r="K159" s="62"/>
      <c r="L159" s="63"/>
      <c r="M159" s="63"/>
      <c r="N159" s="64"/>
      <c r="O159" s="62"/>
      <c r="P159" s="63"/>
      <c r="Q159" s="63"/>
      <c r="R159" s="64"/>
      <c r="S159" s="62"/>
      <c r="T159" s="63"/>
      <c r="U159" s="63"/>
      <c r="V159" s="64"/>
    </row>
    <row r="160" ht="12.75" hidden="1" outlineLevel="1" collapsed="1"/>
    <row r="161" ht="12.75" collapsed="1"/>
    <row r="163" spans="3:4" ht="12.75">
      <c r="C163" s="184"/>
      <c r="D163" s="184"/>
    </row>
    <row r="164" spans="2:4" ht="12.75">
      <c r="B164" s="185"/>
      <c r="C164" s="184"/>
      <c r="D164" s="184"/>
    </row>
    <row r="165" spans="2:4" ht="12.75">
      <c r="B165" s="185"/>
      <c r="C165" s="184"/>
      <c r="D165" s="184"/>
    </row>
    <row r="169" spans="3:4" ht="12.75">
      <c r="C169" s="184"/>
      <c r="D169" s="184"/>
    </row>
    <row r="170" spans="2:4" ht="12.75">
      <c r="B170" s="185"/>
      <c r="C170" s="184"/>
      <c r="D170" s="184"/>
    </row>
    <row r="171" spans="2:4" ht="12.75">
      <c r="B171" s="185"/>
      <c r="C171" s="184"/>
      <c r="D171" s="184"/>
    </row>
    <row r="174" spans="3:4" ht="12.75">
      <c r="C174" s="184"/>
      <c r="D174" s="184"/>
    </row>
    <row r="175" spans="2:4" ht="12.75">
      <c r="B175" s="185"/>
      <c r="C175" s="184"/>
      <c r="D175" s="184"/>
    </row>
    <row r="176" spans="2:4" ht="12.75">
      <c r="B176" s="185"/>
      <c r="C176" s="184"/>
      <c r="D176" s="184"/>
    </row>
    <row r="182" ht="12.75">
      <c r="D182" s="184"/>
    </row>
  </sheetData>
  <sheetProtection/>
  <mergeCells count="21">
    <mergeCell ref="A3:F3"/>
    <mergeCell ref="G7:V7"/>
    <mergeCell ref="F7:F9"/>
    <mergeCell ref="T8:V8"/>
    <mergeCell ref="S8:S9"/>
    <mergeCell ref="C7:C9"/>
    <mergeCell ref="A1:V1"/>
    <mergeCell ref="A6:V6"/>
    <mergeCell ref="A2:V2"/>
    <mergeCell ref="A4:V4"/>
    <mergeCell ref="A5:V5"/>
    <mergeCell ref="E7:E9"/>
    <mergeCell ref="G8:G9"/>
    <mergeCell ref="P8:R8"/>
    <mergeCell ref="K8:K9"/>
    <mergeCell ref="H8:J8"/>
    <mergeCell ref="A7:A9"/>
    <mergeCell ref="B7:B9"/>
    <mergeCell ref="O8:O9"/>
    <mergeCell ref="L8:N8"/>
    <mergeCell ref="D7:D9"/>
  </mergeCells>
  <printOptions horizontalCentered="1"/>
  <pageMargins left="0.3937007874015748" right="0.1968503937007874" top="0.2755905511811024" bottom="0.1968503937007874" header="0.1968503937007874" footer="0.196850393700787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Траспорт 39</dc:creator>
  <cp:keywords/>
  <dc:description/>
  <cp:lastModifiedBy>Минтранс ЧР Петрова Наталия</cp:lastModifiedBy>
  <cp:lastPrinted>2020-04-29T06:56:10Z</cp:lastPrinted>
  <dcterms:created xsi:type="dcterms:W3CDTF">2011-12-13T14:17:49Z</dcterms:created>
  <dcterms:modified xsi:type="dcterms:W3CDTF">2020-04-29T08:12:27Z</dcterms:modified>
  <cp:category/>
  <cp:version/>
  <cp:contentType/>
  <cp:contentStatus/>
</cp:coreProperties>
</file>