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520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Z52" i="1"/>
  <c r="X28"/>
  <c r="V28"/>
  <c r="U26"/>
  <c r="Z26" s="1"/>
  <c r="O24"/>
  <c r="O18"/>
  <c r="O17"/>
  <c r="I53"/>
  <c r="F51"/>
  <c r="Z51" s="1"/>
  <c r="H28"/>
  <c r="F25"/>
  <c r="Z25" s="1"/>
  <c r="B26"/>
  <c r="B25"/>
  <c r="O22"/>
  <c r="B27"/>
  <c r="F27"/>
  <c r="Z27" s="1"/>
  <c r="F18"/>
  <c r="T53"/>
  <c r="S53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S28"/>
  <c r="O21"/>
  <c r="O15"/>
  <c r="H53"/>
  <c r="G53"/>
  <c r="F50"/>
  <c r="Z50" s="1"/>
  <c r="M53"/>
  <c r="M28"/>
  <c r="C53"/>
  <c r="E53"/>
  <c r="D53"/>
  <c r="B38"/>
  <c r="U23"/>
  <c r="F23"/>
  <c r="Z23" s="1"/>
  <c r="B23"/>
  <c r="U22"/>
  <c r="F22"/>
  <c r="B22"/>
  <c r="AB53"/>
  <c r="AC53"/>
  <c r="AD53"/>
  <c r="AA53"/>
  <c r="AB28"/>
  <c r="AC28"/>
  <c r="AD28"/>
  <c r="AA28"/>
  <c r="AA55" s="1"/>
  <c r="W53"/>
  <c r="X53"/>
  <c r="V53"/>
  <c r="B54"/>
  <c r="D28"/>
  <c r="E28"/>
  <c r="E55" s="1"/>
  <c r="C28"/>
  <c r="F54"/>
  <c r="Z54" s="1"/>
  <c r="K53"/>
  <c r="L53"/>
  <c r="K28"/>
  <c r="L28"/>
  <c r="L55" s="1"/>
  <c r="F12"/>
  <c r="F13"/>
  <c r="F14"/>
  <c r="F15"/>
  <c r="F16"/>
  <c r="F17"/>
  <c r="F19"/>
  <c r="F20"/>
  <c r="AE20" s="1"/>
  <c r="F21"/>
  <c r="F24"/>
  <c r="F29"/>
  <c r="F30"/>
  <c r="F31"/>
  <c r="F32"/>
  <c r="F33"/>
  <c r="F34"/>
  <c r="F35"/>
  <c r="F36"/>
  <c r="F37"/>
  <c r="F38"/>
  <c r="Z38" s="1"/>
  <c r="F39"/>
  <c r="F40"/>
  <c r="F41"/>
  <c r="AE41" s="1"/>
  <c r="F42"/>
  <c r="AE42" s="1"/>
  <c r="F43"/>
  <c r="F44"/>
  <c r="AE44" s="1"/>
  <c r="F45"/>
  <c r="F46"/>
  <c r="F47"/>
  <c r="F48"/>
  <c r="AE48" s="1"/>
  <c r="F49"/>
  <c r="AE49" s="1"/>
  <c r="U19"/>
  <c r="U12"/>
  <c r="U13"/>
  <c r="U14"/>
  <c r="U15"/>
  <c r="U16"/>
  <c r="U17"/>
  <c r="U18"/>
  <c r="U20"/>
  <c r="U21"/>
  <c r="U24"/>
  <c r="W28"/>
  <c r="W55" s="1"/>
  <c r="U29"/>
  <c r="U30"/>
  <c r="U31"/>
  <c r="U32"/>
  <c r="U33"/>
  <c r="Z33" s="1"/>
  <c r="AE33" s="1"/>
  <c r="U34"/>
  <c r="U35"/>
  <c r="U36"/>
  <c r="U37"/>
  <c r="U39"/>
  <c r="U40"/>
  <c r="U41"/>
  <c r="U42"/>
  <c r="U43"/>
  <c r="U44"/>
  <c r="U45"/>
  <c r="U46"/>
  <c r="U47"/>
  <c r="U48"/>
  <c r="U49"/>
  <c r="U53"/>
  <c r="Y53"/>
  <c r="Y55" s="1"/>
  <c r="R28"/>
  <c r="B12"/>
  <c r="B13"/>
  <c r="B14"/>
  <c r="B15"/>
  <c r="B16"/>
  <c r="B17"/>
  <c r="B18"/>
  <c r="B19"/>
  <c r="B20"/>
  <c r="B21"/>
  <c r="B24"/>
  <c r="B29"/>
  <c r="B30"/>
  <c r="B31"/>
  <c r="B32"/>
  <c r="B33"/>
  <c r="B34"/>
  <c r="B35"/>
  <c r="B36"/>
  <c r="B37"/>
  <c r="B39"/>
  <c r="B40"/>
  <c r="B41"/>
  <c r="B42"/>
  <c r="B43"/>
  <c r="B44"/>
  <c r="B45"/>
  <c r="B46"/>
  <c r="B47"/>
  <c r="B48"/>
  <c r="B49"/>
  <c r="J53"/>
  <c r="N53"/>
  <c r="H55"/>
  <c r="I28"/>
  <c r="G28"/>
  <c r="N28"/>
  <c r="J28"/>
  <c r="AB55"/>
  <c r="R53"/>
  <c r="R55" s="1"/>
  <c r="T28"/>
  <c r="Q28"/>
  <c r="Q55" s="1"/>
  <c r="P28"/>
  <c r="P55" s="1"/>
  <c r="AC55"/>
  <c r="AD55"/>
  <c r="Z46" l="1"/>
  <c r="Z40"/>
  <c r="AE40" s="1"/>
  <c r="Z36"/>
  <c r="AE36" s="1"/>
  <c r="Z34"/>
  <c r="AE34" s="1"/>
  <c r="Z32"/>
  <c r="AE32" s="1"/>
  <c r="Z30"/>
  <c r="AE30" s="1"/>
  <c r="Z24"/>
  <c r="AE24" s="1"/>
  <c r="Z17"/>
  <c r="AE17" s="1"/>
  <c r="Z15"/>
  <c r="AE15" s="1"/>
  <c r="Z13"/>
  <c r="AE13" s="1"/>
  <c r="Z18"/>
  <c r="AE18" s="1"/>
  <c r="Z47"/>
  <c r="Z45"/>
  <c r="Z43"/>
  <c r="Z39"/>
  <c r="AE39" s="1"/>
  <c r="Z37"/>
  <c r="Z35"/>
  <c r="AE35" s="1"/>
  <c r="Z31"/>
  <c r="AE31" s="1"/>
  <c r="Z29"/>
  <c r="Z21"/>
  <c r="AE21" s="1"/>
  <c r="Z19"/>
  <c r="AE19" s="1"/>
  <c r="Z16"/>
  <c r="AE16" s="1"/>
  <c r="Z14"/>
  <c r="Z12"/>
  <c r="AE12" s="1"/>
  <c r="Z22"/>
  <c r="AE22" s="1"/>
  <c r="Z48"/>
  <c r="Z42"/>
  <c r="Z44"/>
  <c r="Z49"/>
  <c r="Z20"/>
  <c r="Z41"/>
  <c r="S55"/>
  <c r="F28"/>
  <c r="C55"/>
  <c r="D55"/>
  <c r="T55"/>
  <c r="N55"/>
  <c r="X55"/>
  <c r="B28"/>
  <c r="O53"/>
  <c r="O28"/>
  <c r="V55"/>
  <c r="U28"/>
  <c r="U55" s="1"/>
  <c r="O55"/>
  <c r="K55"/>
  <c r="F53"/>
  <c r="Z53" s="1"/>
  <c r="AE53" s="1"/>
  <c r="J55"/>
  <c r="M55"/>
  <c r="I55"/>
  <c r="G55"/>
  <c r="B53"/>
  <c r="AE23"/>
  <c r="Z28" l="1"/>
  <c r="AE28" s="1"/>
  <c r="B55"/>
  <c r="F55"/>
  <c r="Z55" s="1"/>
  <c r="AE55" s="1"/>
</calcChain>
</file>

<file path=xl/sharedStrings.xml><?xml version="1.0" encoding="utf-8"?>
<sst xmlns="http://schemas.openxmlformats.org/spreadsheetml/2006/main" count="90" uniqueCount="83">
  <si>
    <t xml:space="preserve">        Боронование  (га)</t>
  </si>
  <si>
    <t>Всего</t>
  </si>
  <si>
    <t>зябь</t>
  </si>
  <si>
    <t>Наименование хозяйств</t>
  </si>
  <si>
    <t>План сева всех яровых культур</t>
  </si>
  <si>
    <t>План сева</t>
  </si>
  <si>
    <t>Культиваторы</t>
  </si>
  <si>
    <t>Сеялки</t>
  </si>
  <si>
    <t>Нагрузка на одну сеялку (га)</t>
  </si>
  <si>
    <t>ВСЕГО по КФХ</t>
  </si>
  <si>
    <t>Итого</t>
  </si>
  <si>
    <t xml:space="preserve">озимые </t>
  </si>
  <si>
    <t>мног. травы</t>
  </si>
  <si>
    <t>ООО "Россы Поречье"</t>
  </si>
  <si>
    <t>СПК Маяк</t>
  </si>
  <si>
    <t>СПК им.Горького</t>
  </si>
  <si>
    <t>СХПК Восход</t>
  </si>
  <si>
    <t>ООО"ОПХ "Простор"</t>
  </si>
  <si>
    <t>СХПК "Заветы Ильича"</t>
  </si>
  <si>
    <t xml:space="preserve"> СПК "Семеновский"</t>
  </si>
  <si>
    <t>СХПК "Никулинский"</t>
  </si>
  <si>
    <t>КФХ "Голубева Ю.А."</t>
  </si>
  <si>
    <t>КФХ "Васильев Л.Л."</t>
  </si>
  <si>
    <t>ООО "СХП "Сиявское"</t>
  </si>
  <si>
    <t>Требуется дней на посев</t>
  </si>
  <si>
    <t>В.В. Журина</t>
  </si>
  <si>
    <t>КФХ "Луньков А.И"</t>
  </si>
  <si>
    <t>КФХ "Пчеляков Н.А"</t>
  </si>
  <si>
    <t>КФХ "Макарчев Н.Н."</t>
  </si>
  <si>
    <t>КФХ "Андреев С.И."</t>
  </si>
  <si>
    <t>ООО АФ "Рындино"</t>
  </si>
  <si>
    <t>Рапс</t>
  </si>
  <si>
    <t>Горчица</t>
  </si>
  <si>
    <t>Картофель</t>
  </si>
  <si>
    <t>Пшеница</t>
  </si>
  <si>
    <t>Ячмень</t>
  </si>
  <si>
    <t>Овес</t>
  </si>
  <si>
    <t>Горох</t>
  </si>
  <si>
    <t>Гречиха</t>
  </si>
  <si>
    <t>В том числе</t>
  </si>
  <si>
    <t>КФХ "Захарова С.Ф."</t>
  </si>
  <si>
    <t>КФХ "Васильева  Е.И."</t>
  </si>
  <si>
    <t>КФХ "Васильев А.Л."</t>
  </si>
  <si>
    <t>КФХ "Корсаков Н.В."</t>
  </si>
  <si>
    <t>КФХ "Ермаков А.И."</t>
  </si>
  <si>
    <t>Лен</t>
  </si>
  <si>
    <t>ООО "КиПиАй Агро"</t>
  </si>
  <si>
    <t>КФХ "Аржаев А.С. "</t>
  </si>
  <si>
    <t>КФХ Архипов Н.А.</t>
  </si>
  <si>
    <t>КФХ Семин А.А.</t>
  </si>
  <si>
    <t>КФХ Зацепин Е.Г.</t>
  </si>
  <si>
    <t xml:space="preserve">      Наличие техники задействованой в ВПР</t>
  </si>
  <si>
    <t>Трактора</t>
  </si>
  <si>
    <t>в т.ч. Посевные комплексы</t>
  </si>
  <si>
    <t>План сева яровых зерн. и з/б, га</t>
  </si>
  <si>
    <t>План сева технических культур, га</t>
  </si>
  <si>
    <t>Соя</t>
  </si>
  <si>
    <t>План сева кормовых культур, га</t>
  </si>
  <si>
    <t xml:space="preserve">Однолетние травы </t>
  </si>
  <si>
    <t>Многолетние травы беспокровные</t>
  </si>
  <si>
    <t>Кукуруза на силос</t>
  </si>
  <si>
    <t>ВСЕГО по СХПК и ООО</t>
  </si>
  <si>
    <t>СПК "Никольский"</t>
  </si>
  <si>
    <t>КФХ "Захаров Б.М."</t>
  </si>
  <si>
    <t>КФХ Волков М.П.</t>
  </si>
  <si>
    <t>КФХ "Луньков И.А."</t>
  </si>
  <si>
    <t>Кукуруза</t>
  </si>
  <si>
    <t>Вика</t>
  </si>
  <si>
    <t>Прочие</t>
  </si>
  <si>
    <t>Приход храма Вознесенье</t>
  </si>
  <si>
    <t>Зам.главы- начальник отдела сельского хозяйства и экологии, земельных и имущественных отношений адмиистрации Порецкого района</t>
  </si>
  <si>
    <t>ООО "Эко Продукт"</t>
  </si>
  <si>
    <t>КФХ Андреев Н.И.</t>
  </si>
  <si>
    <t>просо</t>
  </si>
  <si>
    <t>пподсолнечник</t>
  </si>
  <si>
    <t>ООО "Родная сторона"</t>
  </si>
  <si>
    <t>ООО "Сычуань Чувашия"</t>
  </si>
  <si>
    <t>КФХ Зайцев В.С.</t>
  </si>
  <si>
    <t xml:space="preserve">Рабочий план на весенние полевые работы 2020 года в хозяйствах Порецкого района </t>
  </si>
  <si>
    <t>КФХ "Герасимов В.Е."</t>
  </si>
  <si>
    <t>КФХ Мудренов А.И.</t>
  </si>
  <si>
    <t>КФХ Елин А.А.</t>
  </si>
  <si>
    <t>КФХ Глебычев Н.Н.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</si>
</sst>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/>
    <xf numFmtId="1" fontId="0" fillId="0" borderId="0" xfId="0" applyNumberForma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top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1" fontId="2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3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topLeftCell="E27" workbookViewId="0">
      <selection activeCell="M44" sqref="M44"/>
    </sheetView>
  </sheetViews>
  <sheetFormatPr defaultRowHeight="15"/>
  <cols>
    <col min="1" max="1" width="21.5703125" customWidth="1"/>
    <col min="2" max="2" width="8" customWidth="1"/>
    <col min="3" max="3" width="7.5703125" customWidth="1"/>
    <col min="4" max="4" width="7.140625" customWidth="1"/>
    <col min="5" max="5" width="5.42578125" customWidth="1"/>
    <col min="6" max="6" width="8.42578125" customWidth="1"/>
    <col min="7" max="7" width="6.5703125" customWidth="1"/>
    <col min="8" max="8" width="7.28515625" customWidth="1"/>
    <col min="9" max="9" width="6" customWidth="1"/>
    <col min="10" max="10" width="5.85546875" customWidth="1"/>
    <col min="11" max="11" width="6.42578125" customWidth="1"/>
    <col min="12" max="12" width="4.140625" customWidth="1"/>
    <col min="13" max="13" width="5.42578125" customWidth="1"/>
    <col min="14" max="14" width="5.140625" customWidth="1"/>
    <col min="15" max="15" width="6.140625" customWidth="1"/>
    <col min="16" max="17" width="6.7109375" customWidth="1"/>
    <col min="18" max="19" width="5.5703125" customWidth="1"/>
    <col min="20" max="20" width="5" customWidth="1"/>
    <col min="21" max="21" width="7.42578125" customWidth="1"/>
    <col min="22" max="22" width="6.7109375" customWidth="1"/>
    <col min="23" max="23" width="5.42578125" customWidth="1"/>
    <col min="24" max="24" width="6.7109375" customWidth="1"/>
    <col min="25" max="25" width="5.7109375" customWidth="1"/>
    <col min="26" max="26" width="9.42578125" customWidth="1"/>
    <col min="27" max="27" width="6.140625" customWidth="1"/>
    <col min="28" max="28" width="5.7109375" customWidth="1"/>
    <col min="29" max="29" width="5.42578125" customWidth="1"/>
    <col min="30" max="30" width="5.7109375" customWidth="1"/>
    <col min="31" max="31" width="7" customWidth="1"/>
    <col min="32" max="32" width="6.28515625" customWidth="1"/>
  </cols>
  <sheetData>
    <row r="1" spans="1:32" ht="15.75" customHeigh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30" customHeight="1">
      <c r="A3" s="12" t="s">
        <v>3</v>
      </c>
      <c r="B3" s="13" t="s">
        <v>0</v>
      </c>
      <c r="C3" s="14"/>
      <c r="D3" s="14"/>
      <c r="E3" s="15"/>
      <c r="F3" s="16" t="s">
        <v>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  <c r="AA3" s="19" t="s">
        <v>51</v>
      </c>
      <c r="AB3" s="20"/>
      <c r="AC3" s="20"/>
      <c r="AD3" s="21"/>
      <c r="AE3" s="22" t="s">
        <v>8</v>
      </c>
      <c r="AF3" s="22" t="s">
        <v>24</v>
      </c>
    </row>
    <row r="4" spans="1:32" ht="19.5" customHeight="1">
      <c r="A4" s="23"/>
      <c r="B4" s="24"/>
      <c r="C4" s="25"/>
      <c r="D4" s="25"/>
      <c r="E4" s="26"/>
      <c r="F4" s="27" t="s">
        <v>54</v>
      </c>
      <c r="G4" s="28" t="s">
        <v>39</v>
      </c>
      <c r="H4" s="29"/>
      <c r="I4" s="29"/>
      <c r="J4" s="29"/>
      <c r="K4" s="29"/>
      <c r="L4" s="29"/>
      <c r="M4" s="29"/>
      <c r="N4" s="30"/>
      <c r="O4" s="27" t="s">
        <v>55</v>
      </c>
      <c r="P4" s="31" t="s">
        <v>39</v>
      </c>
      <c r="Q4" s="32"/>
      <c r="R4" s="32"/>
      <c r="S4" s="32"/>
      <c r="T4" s="33"/>
      <c r="U4" s="34" t="s">
        <v>57</v>
      </c>
      <c r="V4" s="31" t="s">
        <v>39</v>
      </c>
      <c r="W4" s="32"/>
      <c r="X4" s="33"/>
      <c r="Y4" s="12" t="s">
        <v>33</v>
      </c>
      <c r="Z4" s="34" t="s">
        <v>4</v>
      </c>
      <c r="AA4" s="22" t="s">
        <v>52</v>
      </c>
      <c r="AB4" s="22" t="s">
        <v>6</v>
      </c>
      <c r="AC4" s="22" t="s">
        <v>7</v>
      </c>
      <c r="AD4" s="22" t="s">
        <v>53</v>
      </c>
      <c r="AE4" s="35"/>
      <c r="AF4" s="35"/>
    </row>
    <row r="5" spans="1:32" ht="16.5" customHeight="1">
      <c r="A5" s="23"/>
      <c r="B5" s="36"/>
      <c r="C5" s="37"/>
      <c r="D5" s="37"/>
      <c r="E5" s="38"/>
      <c r="F5" s="39"/>
      <c r="G5" s="40"/>
      <c r="H5" s="41"/>
      <c r="I5" s="41"/>
      <c r="J5" s="41"/>
      <c r="K5" s="41"/>
      <c r="L5" s="41"/>
      <c r="M5" s="41"/>
      <c r="N5" s="42"/>
      <c r="O5" s="39"/>
      <c r="P5" s="43"/>
      <c r="Q5" s="44"/>
      <c r="R5" s="44"/>
      <c r="S5" s="44"/>
      <c r="T5" s="45"/>
      <c r="U5" s="46"/>
      <c r="V5" s="43"/>
      <c r="W5" s="44"/>
      <c r="X5" s="45"/>
      <c r="Y5" s="23"/>
      <c r="Z5" s="46"/>
      <c r="AA5" s="35"/>
      <c r="AB5" s="35"/>
      <c r="AC5" s="35"/>
      <c r="AD5" s="35"/>
      <c r="AE5" s="35"/>
      <c r="AF5" s="35"/>
    </row>
    <row r="6" spans="1:32" ht="3.75" hidden="1" customHeight="1">
      <c r="A6" s="23"/>
      <c r="B6" s="22" t="s">
        <v>1</v>
      </c>
      <c r="C6" s="22" t="s">
        <v>2</v>
      </c>
      <c r="D6" s="22" t="s">
        <v>11</v>
      </c>
      <c r="E6" s="22" t="s">
        <v>12</v>
      </c>
      <c r="F6" s="39"/>
      <c r="G6" s="40"/>
      <c r="H6" s="41"/>
      <c r="I6" s="41"/>
      <c r="J6" s="41"/>
      <c r="K6" s="41"/>
      <c r="L6" s="41"/>
      <c r="M6" s="41"/>
      <c r="N6" s="42"/>
      <c r="O6" s="39"/>
      <c r="P6" s="43"/>
      <c r="Q6" s="44"/>
      <c r="R6" s="44"/>
      <c r="S6" s="44"/>
      <c r="T6" s="45"/>
      <c r="U6" s="46"/>
      <c r="V6" s="43"/>
      <c r="W6" s="44"/>
      <c r="X6" s="45"/>
      <c r="Y6" s="23"/>
      <c r="Z6" s="46"/>
      <c r="AA6" s="35"/>
      <c r="AB6" s="35"/>
      <c r="AC6" s="35"/>
      <c r="AD6" s="35"/>
      <c r="AE6" s="35"/>
      <c r="AF6" s="35"/>
    </row>
    <row r="7" spans="1:32" ht="5.25" hidden="1" customHeight="1">
      <c r="A7" s="23"/>
      <c r="B7" s="35"/>
      <c r="C7" s="35"/>
      <c r="D7" s="35"/>
      <c r="E7" s="35"/>
      <c r="F7" s="39"/>
      <c r="G7" s="40"/>
      <c r="H7" s="41"/>
      <c r="I7" s="41"/>
      <c r="J7" s="41"/>
      <c r="K7" s="41"/>
      <c r="L7" s="41"/>
      <c r="M7" s="41"/>
      <c r="N7" s="42"/>
      <c r="O7" s="39"/>
      <c r="P7" s="43"/>
      <c r="Q7" s="44"/>
      <c r="R7" s="44"/>
      <c r="S7" s="44"/>
      <c r="T7" s="45"/>
      <c r="U7" s="46"/>
      <c r="V7" s="43"/>
      <c r="W7" s="44"/>
      <c r="X7" s="45"/>
      <c r="Y7" s="23"/>
      <c r="Z7" s="46"/>
      <c r="AA7" s="35"/>
      <c r="AB7" s="35"/>
      <c r="AC7" s="35"/>
      <c r="AD7" s="35"/>
      <c r="AE7" s="35"/>
      <c r="AF7" s="35"/>
    </row>
    <row r="8" spans="1:32" ht="2.25" hidden="1" customHeight="1">
      <c r="A8" s="23"/>
      <c r="B8" s="35"/>
      <c r="C8" s="35"/>
      <c r="D8" s="35"/>
      <c r="E8" s="35"/>
      <c r="F8" s="39"/>
      <c r="G8" s="47"/>
      <c r="H8" s="47"/>
      <c r="I8" s="47"/>
      <c r="J8" s="47"/>
      <c r="K8" s="47"/>
      <c r="L8" s="47"/>
      <c r="M8" s="47"/>
      <c r="N8" s="47"/>
      <c r="O8" s="39"/>
      <c r="P8" s="43"/>
      <c r="Q8" s="44"/>
      <c r="R8" s="44"/>
      <c r="S8" s="44"/>
      <c r="T8" s="45"/>
      <c r="U8" s="46"/>
      <c r="V8" s="43"/>
      <c r="W8" s="44"/>
      <c r="X8" s="45"/>
      <c r="Y8" s="23"/>
      <c r="Z8" s="46"/>
      <c r="AA8" s="35"/>
      <c r="AB8" s="35"/>
      <c r="AC8" s="35"/>
      <c r="AD8" s="35"/>
      <c r="AE8" s="35"/>
      <c r="AF8" s="35"/>
    </row>
    <row r="9" spans="1:32" ht="0.75" customHeight="1">
      <c r="A9" s="23"/>
      <c r="B9" s="35"/>
      <c r="C9" s="35"/>
      <c r="D9" s="35"/>
      <c r="E9" s="35"/>
      <c r="F9" s="39"/>
      <c r="G9" s="47"/>
      <c r="H9" s="47"/>
      <c r="I9" s="47"/>
      <c r="J9" s="47"/>
      <c r="K9" s="47"/>
      <c r="L9" s="47"/>
      <c r="M9" s="47"/>
      <c r="N9" s="47"/>
      <c r="O9" s="39"/>
      <c r="P9" s="43"/>
      <c r="Q9" s="44"/>
      <c r="R9" s="44"/>
      <c r="S9" s="44"/>
      <c r="T9" s="45"/>
      <c r="U9" s="46"/>
      <c r="V9" s="43"/>
      <c r="W9" s="44"/>
      <c r="X9" s="45"/>
      <c r="Y9" s="23"/>
      <c r="Z9" s="46"/>
      <c r="AA9" s="35"/>
      <c r="AB9" s="35"/>
      <c r="AC9" s="35"/>
      <c r="AD9" s="35"/>
      <c r="AE9" s="35"/>
      <c r="AF9" s="35"/>
    </row>
    <row r="10" spans="1:32" ht="28.5" hidden="1" customHeight="1">
      <c r="A10" s="23"/>
      <c r="B10" s="35"/>
      <c r="C10" s="35"/>
      <c r="D10" s="35"/>
      <c r="E10" s="35"/>
      <c r="F10" s="39"/>
      <c r="G10" s="48" t="s">
        <v>34</v>
      </c>
      <c r="H10" s="48" t="s">
        <v>35</v>
      </c>
      <c r="I10" s="48" t="s">
        <v>36</v>
      </c>
      <c r="J10" s="48" t="s">
        <v>37</v>
      </c>
      <c r="K10" s="48"/>
      <c r="L10" s="48"/>
      <c r="M10" s="48"/>
      <c r="N10" s="48" t="s">
        <v>38</v>
      </c>
      <c r="O10" s="39"/>
      <c r="P10" s="49"/>
      <c r="Q10" s="50"/>
      <c r="R10" s="50"/>
      <c r="S10" s="50"/>
      <c r="T10" s="51"/>
      <c r="U10" s="46"/>
      <c r="V10" s="49"/>
      <c r="W10" s="50"/>
      <c r="X10" s="51"/>
      <c r="Y10" s="23"/>
      <c r="Z10" s="46"/>
      <c r="AA10" s="35"/>
      <c r="AB10" s="35"/>
      <c r="AC10" s="35"/>
      <c r="AD10" s="35"/>
      <c r="AE10" s="35"/>
      <c r="AF10" s="35"/>
    </row>
    <row r="11" spans="1:32" ht="65.25" customHeight="1">
      <c r="A11" s="52"/>
      <c r="B11" s="53"/>
      <c r="C11" s="53"/>
      <c r="D11" s="53"/>
      <c r="E11" s="53"/>
      <c r="F11" s="54"/>
      <c r="G11" s="55" t="s">
        <v>34</v>
      </c>
      <c r="H11" s="55" t="s">
        <v>35</v>
      </c>
      <c r="I11" s="55" t="s">
        <v>36</v>
      </c>
      <c r="J11" s="55" t="s">
        <v>37</v>
      </c>
      <c r="K11" s="55" t="s">
        <v>67</v>
      </c>
      <c r="L11" s="55" t="s">
        <v>66</v>
      </c>
      <c r="M11" s="55" t="s">
        <v>38</v>
      </c>
      <c r="N11" s="55" t="s">
        <v>73</v>
      </c>
      <c r="O11" s="56"/>
      <c r="P11" s="57" t="s">
        <v>32</v>
      </c>
      <c r="Q11" s="57" t="s">
        <v>31</v>
      </c>
      <c r="R11" s="57" t="s">
        <v>45</v>
      </c>
      <c r="S11" s="57" t="s">
        <v>56</v>
      </c>
      <c r="T11" s="57" t="s">
        <v>74</v>
      </c>
      <c r="U11" s="58"/>
      <c r="V11" s="57" t="s">
        <v>58</v>
      </c>
      <c r="W11" s="57" t="s">
        <v>59</v>
      </c>
      <c r="X11" s="57" t="s">
        <v>60</v>
      </c>
      <c r="Y11" s="52"/>
      <c r="Z11" s="58"/>
      <c r="AA11" s="53"/>
      <c r="AB11" s="53"/>
      <c r="AC11" s="53"/>
      <c r="AD11" s="53"/>
      <c r="AE11" s="53"/>
      <c r="AF11" s="53"/>
    </row>
    <row r="12" spans="1:32" ht="15.75" customHeight="1">
      <c r="A12" s="59" t="s">
        <v>14</v>
      </c>
      <c r="B12" s="60">
        <f t="shared" ref="B12:B55" si="0">C12+D12+E12</f>
        <v>671</v>
      </c>
      <c r="C12" s="61">
        <v>225</v>
      </c>
      <c r="D12" s="62">
        <v>200</v>
      </c>
      <c r="E12" s="63">
        <v>246</v>
      </c>
      <c r="F12" s="64">
        <f t="shared" ref="F12:F21" si="1">G12+H12+I12+J12+K12+L12+N12</f>
        <v>698</v>
      </c>
      <c r="G12" s="63">
        <v>200</v>
      </c>
      <c r="H12" s="63">
        <v>318</v>
      </c>
      <c r="I12" s="63">
        <v>160</v>
      </c>
      <c r="J12" s="63">
        <v>20</v>
      </c>
      <c r="K12" s="63"/>
      <c r="L12" s="63"/>
      <c r="M12" s="63"/>
      <c r="N12" s="63"/>
      <c r="O12" s="64"/>
      <c r="P12" s="63"/>
      <c r="Q12" s="63"/>
      <c r="R12" s="63"/>
      <c r="S12" s="63"/>
      <c r="T12" s="63"/>
      <c r="U12" s="64">
        <f t="shared" ref="U12:U53" si="2">V12+W12+X12</f>
        <v>0</v>
      </c>
      <c r="V12" s="63">
        <v>0</v>
      </c>
      <c r="W12" s="63"/>
      <c r="X12" s="63"/>
      <c r="Y12" s="63"/>
      <c r="Z12" s="64">
        <f t="shared" ref="Z12:Z55" si="3">F12+O12+U12+Y12</f>
        <v>698</v>
      </c>
      <c r="AA12" s="63">
        <v>10</v>
      </c>
      <c r="AB12" s="63">
        <v>3</v>
      </c>
      <c r="AC12" s="63">
        <v>4</v>
      </c>
      <c r="AD12" s="63">
        <v>1</v>
      </c>
      <c r="AE12" s="60">
        <f>Z12/AC12</f>
        <v>174.5</v>
      </c>
      <c r="AF12" s="63">
        <v>10</v>
      </c>
    </row>
    <row r="13" spans="1:32" ht="15" customHeight="1">
      <c r="A13" s="59" t="s">
        <v>16</v>
      </c>
      <c r="B13" s="60">
        <f t="shared" si="0"/>
        <v>989</v>
      </c>
      <c r="C13" s="61">
        <v>231</v>
      </c>
      <c r="D13" s="62">
        <v>350</v>
      </c>
      <c r="E13" s="63">
        <v>408</v>
      </c>
      <c r="F13" s="64">
        <f t="shared" si="1"/>
        <v>400</v>
      </c>
      <c r="G13" s="63">
        <v>200</v>
      </c>
      <c r="H13" s="63">
        <v>150</v>
      </c>
      <c r="I13" s="63">
        <v>50</v>
      </c>
      <c r="J13" s="63"/>
      <c r="K13" s="63"/>
      <c r="L13" s="63"/>
      <c r="M13" s="63"/>
      <c r="N13" s="63"/>
      <c r="O13" s="64"/>
      <c r="P13" s="63"/>
      <c r="Q13" s="63"/>
      <c r="R13" s="63"/>
      <c r="S13" s="63"/>
      <c r="T13" s="63"/>
      <c r="U13" s="64">
        <f t="shared" si="2"/>
        <v>168</v>
      </c>
      <c r="V13" s="63">
        <v>168</v>
      </c>
      <c r="W13" s="63">
        <v>0</v>
      </c>
      <c r="X13" s="63"/>
      <c r="Y13" s="63"/>
      <c r="Z13" s="64">
        <f t="shared" si="3"/>
        <v>568</v>
      </c>
      <c r="AA13" s="63">
        <v>9</v>
      </c>
      <c r="AB13" s="63">
        <v>4</v>
      </c>
      <c r="AC13" s="63">
        <v>4</v>
      </c>
      <c r="AD13" s="63"/>
      <c r="AE13" s="60">
        <f>Z13/AC13</f>
        <v>142</v>
      </c>
      <c r="AF13" s="63">
        <v>10</v>
      </c>
    </row>
    <row r="14" spans="1:32" ht="15" customHeight="1">
      <c r="A14" s="59" t="s">
        <v>15</v>
      </c>
      <c r="B14" s="60">
        <f t="shared" si="0"/>
        <v>600</v>
      </c>
      <c r="C14" s="61">
        <v>320</v>
      </c>
      <c r="D14" s="62">
        <v>100</v>
      </c>
      <c r="E14" s="63">
        <v>180</v>
      </c>
      <c r="F14" s="64">
        <f t="shared" si="1"/>
        <v>200</v>
      </c>
      <c r="G14" s="63">
        <v>10</v>
      </c>
      <c r="H14" s="63">
        <v>100</v>
      </c>
      <c r="I14" s="63">
        <v>90</v>
      </c>
      <c r="J14" s="63"/>
      <c r="K14" s="63"/>
      <c r="L14" s="63"/>
      <c r="M14" s="63"/>
      <c r="N14" s="63"/>
      <c r="O14" s="64"/>
      <c r="P14" s="63"/>
      <c r="Q14" s="63"/>
      <c r="R14" s="63"/>
      <c r="S14" s="63"/>
      <c r="T14" s="63"/>
      <c r="U14" s="64">
        <f t="shared" si="2"/>
        <v>120</v>
      </c>
      <c r="V14" s="63">
        <v>120</v>
      </c>
      <c r="W14" s="63"/>
      <c r="X14" s="63"/>
      <c r="Y14" s="63"/>
      <c r="Z14" s="64">
        <f t="shared" si="3"/>
        <v>320</v>
      </c>
      <c r="AA14" s="63">
        <v>4</v>
      </c>
      <c r="AB14" s="63">
        <v>2</v>
      </c>
      <c r="AC14" s="63">
        <v>3</v>
      </c>
      <c r="AD14" s="63"/>
      <c r="AE14" s="60">
        <v>107</v>
      </c>
      <c r="AF14" s="63">
        <v>9</v>
      </c>
    </row>
    <row r="15" spans="1:32" ht="13.5" customHeight="1">
      <c r="A15" s="59" t="s">
        <v>17</v>
      </c>
      <c r="B15" s="60">
        <f t="shared" si="0"/>
        <v>3827</v>
      </c>
      <c r="C15" s="61">
        <v>2074</v>
      </c>
      <c r="D15" s="62">
        <v>1200</v>
      </c>
      <c r="E15" s="63">
        <v>553</v>
      </c>
      <c r="F15" s="64">
        <f t="shared" si="1"/>
        <v>1277</v>
      </c>
      <c r="G15" s="63">
        <v>698</v>
      </c>
      <c r="H15" s="63">
        <v>381</v>
      </c>
      <c r="I15" s="63"/>
      <c r="J15" s="63">
        <v>198</v>
      </c>
      <c r="K15" s="63"/>
      <c r="L15" s="63"/>
      <c r="M15" s="63"/>
      <c r="N15" s="63"/>
      <c r="O15" s="64">
        <f>P15+Q15+R15+T15</f>
        <v>747</v>
      </c>
      <c r="P15" s="63"/>
      <c r="Q15" s="63">
        <v>747</v>
      </c>
      <c r="R15" s="63"/>
      <c r="S15" s="63"/>
      <c r="T15" s="63"/>
      <c r="U15" s="64">
        <f t="shared" si="2"/>
        <v>50</v>
      </c>
      <c r="V15" s="63">
        <v>0</v>
      </c>
      <c r="W15" s="63"/>
      <c r="X15" s="63">
        <v>50</v>
      </c>
      <c r="Y15" s="63"/>
      <c r="Z15" s="64">
        <f t="shared" si="3"/>
        <v>2074</v>
      </c>
      <c r="AA15" s="63">
        <v>7</v>
      </c>
      <c r="AB15" s="63">
        <v>4</v>
      </c>
      <c r="AC15" s="63">
        <v>6</v>
      </c>
      <c r="AD15" s="63">
        <v>1</v>
      </c>
      <c r="AE15" s="60">
        <f>Z15/AC15</f>
        <v>345.66666666666669</v>
      </c>
      <c r="AF15" s="63">
        <v>15</v>
      </c>
    </row>
    <row r="16" spans="1:32" ht="13.5" customHeight="1">
      <c r="A16" s="59" t="s">
        <v>18</v>
      </c>
      <c r="B16" s="60">
        <f t="shared" si="0"/>
        <v>2216</v>
      </c>
      <c r="C16" s="61">
        <v>800</v>
      </c>
      <c r="D16" s="62">
        <v>420</v>
      </c>
      <c r="E16" s="63">
        <v>996</v>
      </c>
      <c r="F16" s="64">
        <f t="shared" si="1"/>
        <v>828</v>
      </c>
      <c r="G16" s="63">
        <v>235</v>
      </c>
      <c r="H16" s="63">
        <v>531</v>
      </c>
      <c r="I16" s="63">
        <v>62</v>
      </c>
      <c r="J16" s="63">
        <v>0</v>
      </c>
      <c r="K16" s="63"/>
      <c r="L16" s="63"/>
      <c r="M16" s="63"/>
      <c r="N16" s="63"/>
      <c r="O16" s="64"/>
      <c r="P16" s="63"/>
      <c r="Q16" s="63"/>
      <c r="R16" s="63"/>
      <c r="S16" s="63"/>
      <c r="T16" s="63"/>
      <c r="U16" s="64">
        <f t="shared" si="2"/>
        <v>270</v>
      </c>
      <c r="V16" s="63">
        <v>270</v>
      </c>
      <c r="W16" s="63"/>
      <c r="X16" s="63">
        <v>0</v>
      </c>
      <c r="Y16" s="63"/>
      <c r="Z16" s="64">
        <f t="shared" si="3"/>
        <v>1098</v>
      </c>
      <c r="AA16" s="63">
        <v>8</v>
      </c>
      <c r="AB16" s="63">
        <v>3</v>
      </c>
      <c r="AC16" s="63">
        <v>4</v>
      </c>
      <c r="AD16" s="63"/>
      <c r="AE16" s="60">
        <f>Z16/AC16</f>
        <v>274.5</v>
      </c>
      <c r="AF16" s="63">
        <v>15</v>
      </c>
    </row>
    <row r="17" spans="1:32" ht="13.5" customHeight="1">
      <c r="A17" s="59" t="s">
        <v>30</v>
      </c>
      <c r="B17" s="60">
        <f t="shared" si="0"/>
        <v>1275</v>
      </c>
      <c r="C17" s="61">
        <v>400</v>
      </c>
      <c r="D17" s="65">
        <v>150</v>
      </c>
      <c r="E17" s="63">
        <v>725</v>
      </c>
      <c r="F17" s="64">
        <f t="shared" si="1"/>
        <v>466</v>
      </c>
      <c r="G17" s="63"/>
      <c r="H17" s="63">
        <v>319</v>
      </c>
      <c r="I17" s="63">
        <v>147</v>
      </c>
      <c r="J17" s="63">
        <v>0</v>
      </c>
      <c r="K17" s="63"/>
      <c r="L17" s="63"/>
      <c r="M17" s="63"/>
      <c r="N17" s="63"/>
      <c r="O17" s="64">
        <f>P17+Q17+R17+T17</f>
        <v>70</v>
      </c>
      <c r="P17" s="63"/>
      <c r="Q17" s="63"/>
      <c r="R17" s="63">
        <v>70</v>
      </c>
      <c r="S17" s="66"/>
      <c r="T17" s="66"/>
      <c r="U17" s="64">
        <f t="shared" si="2"/>
        <v>164</v>
      </c>
      <c r="V17" s="66">
        <v>50</v>
      </c>
      <c r="W17" s="66">
        <v>64</v>
      </c>
      <c r="X17" s="66">
        <v>50</v>
      </c>
      <c r="Y17" s="66"/>
      <c r="Z17" s="64">
        <f t="shared" si="3"/>
        <v>700</v>
      </c>
      <c r="AA17" s="63">
        <v>6</v>
      </c>
      <c r="AB17" s="63">
        <v>1</v>
      </c>
      <c r="AC17" s="63">
        <v>3</v>
      </c>
      <c r="AD17" s="63"/>
      <c r="AE17" s="60">
        <f>Z17/AC17</f>
        <v>233.33333333333334</v>
      </c>
      <c r="AF17" s="63">
        <v>11</v>
      </c>
    </row>
    <row r="18" spans="1:32" ht="15" customHeight="1">
      <c r="A18" s="59" t="s">
        <v>19</v>
      </c>
      <c r="B18" s="60">
        <f t="shared" si="0"/>
        <v>2009</v>
      </c>
      <c r="C18" s="61">
        <v>600</v>
      </c>
      <c r="D18" s="62">
        <v>750</v>
      </c>
      <c r="E18" s="63">
        <v>659</v>
      </c>
      <c r="F18" s="64">
        <f>G18+H18+I18+J18+K18+L18+M18+G18</f>
        <v>939</v>
      </c>
      <c r="G18" s="63"/>
      <c r="H18" s="63">
        <v>589</v>
      </c>
      <c r="I18" s="63">
        <v>150</v>
      </c>
      <c r="J18" s="63">
        <v>200</v>
      </c>
      <c r="K18" s="63"/>
      <c r="L18" s="63"/>
      <c r="M18" s="63">
        <v>0</v>
      </c>
      <c r="N18" s="63">
        <v>0</v>
      </c>
      <c r="O18" s="64">
        <f>P18+Q18+R18+T18</f>
        <v>100</v>
      </c>
      <c r="P18" s="63"/>
      <c r="Q18" s="63">
        <v>80</v>
      </c>
      <c r="R18" s="63">
        <v>20</v>
      </c>
      <c r="S18" s="63"/>
      <c r="T18" s="63"/>
      <c r="U18" s="64">
        <f t="shared" si="2"/>
        <v>64</v>
      </c>
      <c r="V18" s="63">
        <v>0</v>
      </c>
      <c r="W18" s="63"/>
      <c r="X18" s="63">
        <v>64</v>
      </c>
      <c r="Y18" s="63"/>
      <c r="Z18" s="64">
        <f t="shared" si="3"/>
        <v>1103</v>
      </c>
      <c r="AA18" s="63">
        <v>10</v>
      </c>
      <c r="AB18" s="63">
        <v>3</v>
      </c>
      <c r="AC18" s="63">
        <v>3</v>
      </c>
      <c r="AD18" s="63">
        <v>3</v>
      </c>
      <c r="AE18" s="60">
        <f>Z18/AC18</f>
        <v>367.66666666666669</v>
      </c>
      <c r="AF18" s="63">
        <v>18</v>
      </c>
    </row>
    <row r="19" spans="1:32" ht="16.5" customHeight="1">
      <c r="A19" s="59" t="s">
        <v>20</v>
      </c>
      <c r="B19" s="60">
        <f t="shared" si="0"/>
        <v>1257</v>
      </c>
      <c r="C19" s="61">
        <v>556</v>
      </c>
      <c r="D19" s="67">
        <v>290</v>
      </c>
      <c r="E19" s="63">
        <v>411</v>
      </c>
      <c r="F19" s="64">
        <f t="shared" si="1"/>
        <v>337</v>
      </c>
      <c r="G19" s="63"/>
      <c r="H19" s="63">
        <v>337</v>
      </c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4">
        <f t="shared" si="2"/>
        <v>342</v>
      </c>
      <c r="V19" s="63">
        <v>217</v>
      </c>
      <c r="W19" s="63"/>
      <c r="X19" s="63">
        <v>125</v>
      </c>
      <c r="Y19" s="63"/>
      <c r="Z19" s="64">
        <f t="shared" si="3"/>
        <v>679</v>
      </c>
      <c r="AA19" s="63">
        <v>7</v>
      </c>
      <c r="AB19" s="63">
        <v>5</v>
      </c>
      <c r="AC19" s="63">
        <v>3</v>
      </c>
      <c r="AD19" s="63">
        <v>3</v>
      </c>
      <c r="AE19" s="60">
        <f>Z19/AC19</f>
        <v>226.33333333333334</v>
      </c>
      <c r="AF19" s="63">
        <v>13</v>
      </c>
    </row>
    <row r="20" spans="1:32" ht="13.5" customHeight="1">
      <c r="A20" s="59" t="s">
        <v>23</v>
      </c>
      <c r="B20" s="60">
        <f t="shared" si="0"/>
        <v>130</v>
      </c>
      <c r="C20" s="61"/>
      <c r="D20" s="62"/>
      <c r="E20" s="63">
        <v>130</v>
      </c>
      <c r="F20" s="64">
        <f t="shared" si="1"/>
        <v>0</v>
      </c>
      <c r="G20" s="63"/>
      <c r="H20" s="63"/>
      <c r="I20" s="63"/>
      <c r="J20" s="63"/>
      <c r="K20" s="63"/>
      <c r="L20" s="63"/>
      <c r="M20" s="63"/>
      <c r="N20" s="63"/>
      <c r="O20" s="64"/>
      <c r="P20" s="63"/>
      <c r="Q20" s="63"/>
      <c r="R20" s="63"/>
      <c r="S20" s="63"/>
      <c r="T20" s="63"/>
      <c r="U20" s="64">
        <f t="shared" si="2"/>
        <v>0</v>
      </c>
      <c r="V20" s="63"/>
      <c r="W20" s="63"/>
      <c r="X20" s="63"/>
      <c r="Y20" s="63"/>
      <c r="Z20" s="64">
        <f t="shared" si="3"/>
        <v>0</v>
      </c>
      <c r="AA20" s="63">
        <v>1</v>
      </c>
      <c r="AB20" s="63">
        <v>1</v>
      </c>
      <c r="AC20" s="63">
        <v>1</v>
      </c>
      <c r="AD20" s="63"/>
      <c r="AE20" s="60">
        <f t="shared" ref="AE20" si="4">F20/AC20</f>
        <v>0</v>
      </c>
      <c r="AF20" s="63"/>
    </row>
    <row r="21" spans="1:32" ht="13.5" customHeight="1">
      <c r="A21" s="59" t="s">
        <v>13</v>
      </c>
      <c r="B21" s="60">
        <f t="shared" si="0"/>
        <v>1812</v>
      </c>
      <c r="C21" s="61">
        <v>1312</v>
      </c>
      <c r="D21" s="62">
        <v>500</v>
      </c>
      <c r="E21" s="63">
        <v>0</v>
      </c>
      <c r="F21" s="64">
        <f t="shared" si="1"/>
        <v>1000</v>
      </c>
      <c r="G21" s="63">
        <v>900</v>
      </c>
      <c r="H21" s="63"/>
      <c r="I21" s="63">
        <v>0</v>
      </c>
      <c r="J21" s="63">
        <v>100</v>
      </c>
      <c r="K21" s="63"/>
      <c r="L21" s="63"/>
      <c r="M21" s="63"/>
      <c r="N21" s="63"/>
      <c r="O21" s="64">
        <f>P21+Q21+R21+T21</f>
        <v>312</v>
      </c>
      <c r="P21" s="63"/>
      <c r="Q21" s="63">
        <v>162</v>
      </c>
      <c r="R21" s="63">
        <v>150</v>
      </c>
      <c r="S21" s="63"/>
      <c r="T21" s="63"/>
      <c r="U21" s="64">
        <f t="shared" si="2"/>
        <v>0</v>
      </c>
      <c r="V21" s="63"/>
      <c r="W21" s="63"/>
      <c r="X21" s="63"/>
      <c r="Y21" s="63"/>
      <c r="Z21" s="64">
        <f t="shared" si="3"/>
        <v>1312</v>
      </c>
      <c r="AA21" s="63">
        <v>7</v>
      </c>
      <c r="AB21" s="63">
        <v>4</v>
      </c>
      <c r="AC21" s="63">
        <v>2</v>
      </c>
      <c r="AD21" s="63">
        <v>2</v>
      </c>
      <c r="AE21" s="60">
        <f>Z21/AC21</f>
        <v>656</v>
      </c>
      <c r="AF21" s="63">
        <v>16</v>
      </c>
    </row>
    <row r="22" spans="1:32" ht="15" customHeight="1">
      <c r="A22" s="59" t="s">
        <v>46</v>
      </c>
      <c r="B22" s="60">
        <f t="shared" ref="B22:B23" si="5">C22+D22+E22</f>
        <v>3321</v>
      </c>
      <c r="C22" s="61">
        <v>2786</v>
      </c>
      <c r="D22" s="62">
        <v>535</v>
      </c>
      <c r="E22" s="63"/>
      <c r="F22" s="64">
        <f t="shared" ref="F22:F23" si="6">G22+H22+I22+J22+K22+L22+N22</f>
        <v>1394</v>
      </c>
      <c r="G22" s="63">
        <v>728</v>
      </c>
      <c r="H22" s="63"/>
      <c r="I22" s="63"/>
      <c r="J22" s="63"/>
      <c r="K22" s="63"/>
      <c r="L22" s="63"/>
      <c r="M22" s="63"/>
      <c r="N22" s="63">
        <v>666</v>
      </c>
      <c r="O22" s="64">
        <f>P22+Q22+R22+S22+T22</f>
        <v>1635</v>
      </c>
      <c r="P22" s="63">
        <v>519</v>
      </c>
      <c r="Q22" s="63">
        <v>771</v>
      </c>
      <c r="R22" s="63"/>
      <c r="S22" s="63">
        <v>345</v>
      </c>
      <c r="T22" s="63"/>
      <c r="U22" s="64">
        <f t="shared" ref="U22:U23" si="7">V22+W22+X22</f>
        <v>0</v>
      </c>
      <c r="V22" s="63"/>
      <c r="W22" s="63"/>
      <c r="X22" s="63"/>
      <c r="Y22" s="63"/>
      <c r="Z22" s="64">
        <f t="shared" si="3"/>
        <v>3029</v>
      </c>
      <c r="AA22" s="63">
        <v>8</v>
      </c>
      <c r="AB22" s="63">
        <v>3</v>
      </c>
      <c r="AC22" s="63">
        <v>4</v>
      </c>
      <c r="AD22" s="63">
        <v>1</v>
      </c>
      <c r="AE22" s="60">
        <f>Z22/AC22</f>
        <v>757.25</v>
      </c>
      <c r="AF22" s="63">
        <v>29</v>
      </c>
    </row>
    <row r="23" spans="1:32" ht="15" customHeight="1">
      <c r="A23" s="59" t="s">
        <v>62</v>
      </c>
      <c r="B23" s="60">
        <f t="shared" si="5"/>
        <v>30</v>
      </c>
      <c r="C23" s="61">
        <v>10</v>
      </c>
      <c r="D23" s="62"/>
      <c r="E23" s="63">
        <v>20</v>
      </c>
      <c r="F23" s="64">
        <f t="shared" si="6"/>
        <v>10</v>
      </c>
      <c r="G23" s="63"/>
      <c r="H23" s="63">
        <v>10</v>
      </c>
      <c r="I23" s="63">
        <v>0</v>
      </c>
      <c r="J23" s="63"/>
      <c r="K23" s="63"/>
      <c r="L23" s="63"/>
      <c r="M23" s="63"/>
      <c r="N23" s="63"/>
      <c r="O23" s="64"/>
      <c r="P23" s="63"/>
      <c r="Q23" s="63"/>
      <c r="R23" s="63"/>
      <c r="S23" s="63"/>
      <c r="T23" s="63"/>
      <c r="U23" s="64">
        <f t="shared" si="7"/>
        <v>0</v>
      </c>
      <c r="V23" s="63">
        <v>0</v>
      </c>
      <c r="W23" s="63"/>
      <c r="X23" s="63"/>
      <c r="Y23" s="63"/>
      <c r="Z23" s="64">
        <f t="shared" si="3"/>
        <v>10</v>
      </c>
      <c r="AA23" s="63">
        <v>1</v>
      </c>
      <c r="AB23" s="63">
        <v>1</v>
      </c>
      <c r="AC23" s="63">
        <v>1</v>
      </c>
      <c r="AD23" s="63"/>
      <c r="AE23" s="60">
        <f t="shared" ref="AE23" si="8">F23/AC23</f>
        <v>10</v>
      </c>
      <c r="AF23" s="63">
        <v>2</v>
      </c>
    </row>
    <row r="24" spans="1:32" ht="15" customHeight="1">
      <c r="A24" s="59" t="s">
        <v>71</v>
      </c>
      <c r="B24" s="60">
        <f t="shared" si="0"/>
        <v>400</v>
      </c>
      <c r="C24" s="61">
        <v>400</v>
      </c>
      <c r="D24" s="62">
        <v>0</v>
      </c>
      <c r="E24" s="63">
        <v>0</v>
      </c>
      <c r="F24" s="64">
        <f>G24+H24+I24+J24+K24+L24+N24</f>
        <v>400</v>
      </c>
      <c r="G24" s="63"/>
      <c r="H24" s="63"/>
      <c r="I24" s="63">
        <v>0</v>
      </c>
      <c r="J24" s="63"/>
      <c r="K24" s="63">
        <v>400</v>
      </c>
      <c r="L24" s="63"/>
      <c r="M24" s="63"/>
      <c r="N24" s="63"/>
      <c r="O24" s="64">
        <f>P24+Q24+R24+S24+T24</f>
        <v>700</v>
      </c>
      <c r="P24" s="63"/>
      <c r="Q24" s="63">
        <v>0</v>
      </c>
      <c r="R24" s="63">
        <v>600</v>
      </c>
      <c r="S24" s="63">
        <v>100</v>
      </c>
      <c r="T24" s="63"/>
      <c r="U24" s="64">
        <f t="shared" si="2"/>
        <v>0</v>
      </c>
      <c r="V24" s="63"/>
      <c r="W24" s="63"/>
      <c r="X24" s="63"/>
      <c r="Y24" s="63"/>
      <c r="Z24" s="64">
        <f t="shared" si="3"/>
        <v>1100</v>
      </c>
      <c r="AA24" s="63">
        <v>2</v>
      </c>
      <c r="AB24" s="63">
        <v>1</v>
      </c>
      <c r="AC24" s="63">
        <v>2</v>
      </c>
      <c r="AD24" s="63"/>
      <c r="AE24" s="60">
        <f>Z24/AC24</f>
        <v>550</v>
      </c>
      <c r="AF24" s="63">
        <v>27</v>
      </c>
    </row>
    <row r="25" spans="1:32" ht="15" customHeight="1">
      <c r="A25" s="59" t="s">
        <v>75</v>
      </c>
      <c r="B25" s="60">
        <f t="shared" si="0"/>
        <v>722</v>
      </c>
      <c r="C25" s="61">
        <v>372</v>
      </c>
      <c r="D25" s="62">
        <v>300</v>
      </c>
      <c r="E25" s="68">
        <v>50</v>
      </c>
      <c r="F25" s="64">
        <f>G25+H25+I25+J25+K25+L25+N25</f>
        <v>500</v>
      </c>
      <c r="G25" s="63"/>
      <c r="H25" s="63">
        <v>500</v>
      </c>
      <c r="I25" s="63"/>
      <c r="J25" s="63"/>
      <c r="K25" s="63"/>
      <c r="L25" s="63"/>
      <c r="M25" s="63"/>
      <c r="N25" s="63"/>
      <c r="O25" s="64"/>
      <c r="P25" s="63"/>
      <c r="Q25" s="63"/>
      <c r="R25" s="63"/>
      <c r="S25" s="63"/>
      <c r="T25" s="63"/>
      <c r="U25" s="64"/>
      <c r="V25" s="63"/>
      <c r="W25" s="63"/>
      <c r="X25" s="63"/>
      <c r="Y25" s="63"/>
      <c r="Z25" s="64">
        <f t="shared" si="3"/>
        <v>500</v>
      </c>
      <c r="AA25" s="63">
        <v>2</v>
      </c>
      <c r="AB25" s="63">
        <v>1</v>
      </c>
      <c r="AC25" s="63"/>
      <c r="AD25" s="63"/>
      <c r="AE25" s="60"/>
      <c r="AF25" s="63"/>
    </row>
    <row r="26" spans="1:32" ht="15" customHeight="1">
      <c r="A26" s="59" t="s">
        <v>76</v>
      </c>
      <c r="B26" s="60">
        <f t="shared" si="0"/>
        <v>1240</v>
      </c>
      <c r="C26" s="61">
        <v>779</v>
      </c>
      <c r="D26" s="62"/>
      <c r="E26" s="68">
        <v>461</v>
      </c>
      <c r="F26" s="64">
        <v>0</v>
      </c>
      <c r="G26" s="63"/>
      <c r="H26" s="63"/>
      <c r="I26" s="63"/>
      <c r="J26" s="63"/>
      <c r="K26" s="63"/>
      <c r="L26" s="63"/>
      <c r="M26" s="63"/>
      <c r="N26" s="63"/>
      <c r="O26" s="64"/>
      <c r="P26" s="63"/>
      <c r="Q26" s="63"/>
      <c r="R26" s="63"/>
      <c r="S26" s="63"/>
      <c r="T26" s="63"/>
      <c r="U26" s="64">
        <f t="shared" si="2"/>
        <v>1662</v>
      </c>
      <c r="V26" s="63">
        <v>1638</v>
      </c>
      <c r="W26" s="63"/>
      <c r="X26" s="63">
        <v>24</v>
      </c>
      <c r="Y26" s="63"/>
      <c r="Z26" s="64">
        <f t="shared" si="3"/>
        <v>1662</v>
      </c>
      <c r="AA26" s="63"/>
      <c r="AB26" s="63"/>
      <c r="AC26" s="63"/>
      <c r="AD26" s="63"/>
      <c r="AE26" s="60"/>
      <c r="AF26" s="63"/>
    </row>
    <row r="27" spans="1:32" ht="15" customHeight="1">
      <c r="A27" s="59" t="s">
        <v>69</v>
      </c>
      <c r="B27" s="60">
        <f t="shared" si="0"/>
        <v>90</v>
      </c>
      <c r="C27" s="61"/>
      <c r="D27" s="62"/>
      <c r="E27" s="68">
        <v>90</v>
      </c>
      <c r="F27" s="64">
        <f>G27+H27+I27+J27+K27+L27+N27</f>
        <v>0</v>
      </c>
      <c r="G27" s="63"/>
      <c r="H27" s="63"/>
      <c r="I27" s="63"/>
      <c r="J27" s="63"/>
      <c r="K27" s="63"/>
      <c r="L27" s="63"/>
      <c r="M27" s="63"/>
      <c r="N27" s="63"/>
      <c r="O27" s="64"/>
      <c r="P27" s="63"/>
      <c r="Q27" s="63"/>
      <c r="R27" s="63"/>
      <c r="S27" s="63"/>
      <c r="T27" s="63"/>
      <c r="U27" s="64"/>
      <c r="V27" s="63"/>
      <c r="W27" s="63"/>
      <c r="X27" s="63"/>
      <c r="Y27" s="63"/>
      <c r="Z27" s="64">
        <f t="shared" si="3"/>
        <v>0</v>
      </c>
      <c r="AA27" s="63"/>
      <c r="AB27" s="63"/>
      <c r="AC27" s="63"/>
      <c r="AD27" s="63"/>
      <c r="AE27" s="60"/>
      <c r="AF27" s="63"/>
    </row>
    <row r="28" spans="1:32" ht="31.5">
      <c r="A28" s="69" t="s">
        <v>61</v>
      </c>
      <c r="B28" s="70">
        <f t="shared" si="0"/>
        <v>20589</v>
      </c>
      <c r="C28" s="71">
        <f>SUM(C12:C27)</f>
        <v>10865</v>
      </c>
      <c r="D28" s="71">
        <f>SUM(D12:D27)</f>
        <v>4795</v>
      </c>
      <c r="E28" s="71">
        <f>SUM(E12:E27)</f>
        <v>4929</v>
      </c>
      <c r="F28" s="64">
        <f>G28+H28+I28+J28+K28+L28+M28+N28</f>
        <v>8449</v>
      </c>
      <c r="G28" s="72">
        <f t="shared" ref="G28:N28" si="9">SUM(G12:G24)</f>
        <v>2971</v>
      </c>
      <c r="H28" s="72">
        <f>SUM(H12:H27)</f>
        <v>3235</v>
      </c>
      <c r="I28" s="72">
        <f t="shared" si="9"/>
        <v>659</v>
      </c>
      <c r="J28" s="72">
        <f t="shared" si="9"/>
        <v>518</v>
      </c>
      <c r="K28" s="72">
        <f t="shared" si="9"/>
        <v>400</v>
      </c>
      <c r="L28" s="72">
        <f t="shared" si="9"/>
        <v>0</v>
      </c>
      <c r="M28" s="72">
        <f t="shared" si="9"/>
        <v>0</v>
      </c>
      <c r="N28" s="72">
        <f t="shared" si="9"/>
        <v>666</v>
      </c>
      <c r="O28" s="72">
        <f>P28+Q28+R28+S28+T28</f>
        <v>3564</v>
      </c>
      <c r="P28" s="72">
        <f>SUM(P12:P24)</f>
        <v>519</v>
      </c>
      <c r="Q28" s="72">
        <f>SUM(Q12:Q24)</f>
        <v>1760</v>
      </c>
      <c r="R28" s="72">
        <f>SUM(R12:R24)</f>
        <v>840</v>
      </c>
      <c r="S28" s="72">
        <f>SUM(S12:S24)</f>
        <v>445</v>
      </c>
      <c r="T28" s="72">
        <f>SUM(T12:T24)</f>
        <v>0</v>
      </c>
      <c r="U28" s="72">
        <f t="shared" si="2"/>
        <v>2840</v>
      </c>
      <c r="V28" s="72">
        <f>SUM(V12:V27)</f>
        <v>2463</v>
      </c>
      <c r="W28" s="72">
        <f>SUM(W12:W24)</f>
        <v>64</v>
      </c>
      <c r="X28" s="72">
        <f>SUM(X12:X27)</f>
        <v>313</v>
      </c>
      <c r="Y28" s="72">
        <v>0</v>
      </c>
      <c r="Z28" s="64">
        <f t="shared" si="3"/>
        <v>14853</v>
      </c>
      <c r="AA28" s="72">
        <f>SUM(AA12:AA27)</f>
        <v>82</v>
      </c>
      <c r="AB28" s="72">
        <f>SUM(AB12:AB27)</f>
        <v>36</v>
      </c>
      <c r="AC28" s="72">
        <f>SUM(AC12:AC27)</f>
        <v>40</v>
      </c>
      <c r="AD28" s="72">
        <f>SUM(AD12:AD27)</f>
        <v>11</v>
      </c>
      <c r="AE28" s="71">
        <f>Z28/AC28</f>
        <v>371.32499999999999</v>
      </c>
      <c r="AF28" s="71">
        <v>14</v>
      </c>
    </row>
    <row r="29" spans="1:32" ht="15.75">
      <c r="A29" s="78" t="s">
        <v>21</v>
      </c>
      <c r="B29" s="60">
        <f t="shared" si="0"/>
        <v>250</v>
      </c>
      <c r="C29" s="61">
        <v>0</v>
      </c>
      <c r="D29" s="61">
        <v>0</v>
      </c>
      <c r="E29" s="63">
        <v>250</v>
      </c>
      <c r="F29" s="64">
        <f t="shared" ref="F29:F51" si="10">G29+H29+I29+J29+K29+L29+N29</f>
        <v>0</v>
      </c>
      <c r="G29" s="63"/>
      <c r="H29" s="63">
        <v>0</v>
      </c>
      <c r="I29" s="63"/>
      <c r="J29" s="63"/>
      <c r="K29" s="63">
        <v>0</v>
      </c>
      <c r="L29" s="63"/>
      <c r="M29" s="63"/>
      <c r="N29" s="63"/>
      <c r="O29" s="64">
        <f t="shared" ref="O29:O35" si="11">P29+Q29+R29+S29+T29</f>
        <v>0</v>
      </c>
      <c r="P29" s="63"/>
      <c r="Q29" s="63"/>
      <c r="R29" s="63">
        <v>0</v>
      </c>
      <c r="S29" s="63"/>
      <c r="T29" s="63">
        <v>0</v>
      </c>
      <c r="U29" s="64">
        <f t="shared" si="2"/>
        <v>0</v>
      </c>
      <c r="V29" s="63">
        <v>0</v>
      </c>
      <c r="W29" s="63"/>
      <c r="X29" s="63"/>
      <c r="Y29" s="63"/>
      <c r="Z29" s="64">
        <f t="shared" si="3"/>
        <v>0</v>
      </c>
      <c r="AA29" s="63">
        <v>2</v>
      </c>
      <c r="AB29" s="63">
        <v>1</v>
      </c>
      <c r="AC29" s="63">
        <v>4</v>
      </c>
      <c r="AD29" s="63">
        <v>1</v>
      </c>
      <c r="AE29" s="60">
        <v>0</v>
      </c>
      <c r="AF29" s="60">
        <v>9</v>
      </c>
    </row>
    <row r="30" spans="1:32" ht="15.75">
      <c r="A30" s="79" t="s">
        <v>63</v>
      </c>
      <c r="B30" s="60">
        <f t="shared" si="0"/>
        <v>284</v>
      </c>
      <c r="C30" s="61">
        <v>145</v>
      </c>
      <c r="D30" s="61">
        <v>100</v>
      </c>
      <c r="E30" s="74">
        <v>39</v>
      </c>
      <c r="F30" s="64">
        <f t="shared" si="10"/>
        <v>125</v>
      </c>
      <c r="G30" s="63"/>
      <c r="H30" s="63">
        <v>61</v>
      </c>
      <c r="I30" s="63">
        <v>64</v>
      </c>
      <c r="J30" s="63"/>
      <c r="K30" s="63"/>
      <c r="L30" s="63"/>
      <c r="M30" s="63"/>
      <c r="N30" s="63"/>
      <c r="O30" s="64">
        <f t="shared" si="11"/>
        <v>20</v>
      </c>
      <c r="P30" s="74"/>
      <c r="Q30" s="74"/>
      <c r="R30" s="74">
        <v>20</v>
      </c>
      <c r="S30" s="74"/>
      <c r="T30" s="74"/>
      <c r="U30" s="64">
        <f t="shared" si="2"/>
        <v>0</v>
      </c>
      <c r="V30" s="74"/>
      <c r="W30" s="74"/>
      <c r="X30" s="74"/>
      <c r="Y30" s="74"/>
      <c r="Z30" s="64">
        <f t="shared" si="3"/>
        <v>145</v>
      </c>
      <c r="AA30" s="74">
        <v>3</v>
      </c>
      <c r="AB30" s="74">
        <v>1</v>
      </c>
      <c r="AC30" s="74">
        <v>2</v>
      </c>
      <c r="AD30" s="74"/>
      <c r="AE30" s="60">
        <f t="shared" ref="AE30:AE36" si="12">Z30/AC30</f>
        <v>72.5</v>
      </c>
      <c r="AF30" s="60">
        <v>7</v>
      </c>
    </row>
    <row r="31" spans="1:32" ht="15.75">
      <c r="A31" s="78" t="s">
        <v>79</v>
      </c>
      <c r="B31" s="60">
        <f t="shared" si="0"/>
        <v>600</v>
      </c>
      <c r="C31" s="61">
        <v>500</v>
      </c>
      <c r="D31" s="61">
        <v>0</v>
      </c>
      <c r="E31" s="74">
        <v>100</v>
      </c>
      <c r="F31" s="64">
        <f t="shared" si="10"/>
        <v>1000</v>
      </c>
      <c r="G31" s="63">
        <v>600</v>
      </c>
      <c r="H31" s="63">
        <v>100</v>
      </c>
      <c r="I31" s="63">
        <v>300</v>
      </c>
      <c r="J31" s="63"/>
      <c r="K31" s="63"/>
      <c r="L31" s="63"/>
      <c r="M31" s="63"/>
      <c r="N31" s="63"/>
      <c r="O31" s="64">
        <f t="shared" si="11"/>
        <v>220</v>
      </c>
      <c r="P31" s="74"/>
      <c r="Q31" s="74"/>
      <c r="R31" s="74">
        <v>120</v>
      </c>
      <c r="S31" s="74">
        <v>100</v>
      </c>
      <c r="T31" s="74"/>
      <c r="U31" s="64">
        <f t="shared" si="2"/>
        <v>0</v>
      </c>
      <c r="V31" s="74"/>
      <c r="W31" s="74"/>
      <c r="X31" s="74"/>
      <c r="Y31" s="74"/>
      <c r="Z31" s="64">
        <f t="shared" si="3"/>
        <v>1220</v>
      </c>
      <c r="AA31" s="74">
        <v>2</v>
      </c>
      <c r="AB31" s="74">
        <v>4</v>
      </c>
      <c r="AC31" s="74">
        <v>2</v>
      </c>
      <c r="AD31" s="74"/>
      <c r="AE31" s="60">
        <f t="shared" si="12"/>
        <v>610</v>
      </c>
      <c r="AF31" s="60">
        <v>6</v>
      </c>
    </row>
    <row r="32" spans="1:32" ht="15.75">
      <c r="A32" s="78" t="s">
        <v>22</v>
      </c>
      <c r="B32" s="60">
        <f t="shared" si="0"/>
        <v>181</v>
      </c>
      <c r="C32" s="61">
        <v>181</v>
      </c>
      <c r="D32" s="61">
        <v>0</v>
      </c>
      <c r="E32" s="74"/>
      <c r="F32" s="64">
        <f t="shared" si="10"/>
        <v>181</v>
      </c>
      <c r="G32" s="63"/>
      <c r="H32" s="63">
        <v>181</v>
      </c>
      <c r="I32" s="63"/>
      <c r="J32" s="63"/>
      <c r="K32" s="63"/>
      <c r="L32" s="63"/>
      <c r="M32" s="63"/>
      <c r="N32" s="63"/>
      <c r="O32" s="64">
        <f t="shared" si="11"/>
        <v>0</v>
      </c>
      <c r="P32" s="74"/>
      <c r="Q32" s="74"/>
      <c r="R32" s="74">
        <v>0</v>
      </c>
      <c r="S32" s="74"/>
      <c r="T32" s="74"/>
      <c r="U32" s="64">
        <f t="shared" si="2"/>
        <v>0</v>
      </c>
      <c r="V32" s="74"/>
      <c r="W32" s="74"/>
      <c r="X32" s="74"/>
      <c r="Y32" s="75"/>
      <c r="Z32" s="64">
        <f t="shared" si="3"/>
        <v>181</v>
      </c>
      <c r="AA32" s="74">
        <v>1</v>
      </c>
      <c r="AB32" s="74">
        <v>1</v>
      </c>
      <c r="AC32" s="74">
        <v>2</v>
      </c>
      <c r="AD32" s="74"/>
      <c r="AE32" s="60">
        <f t="shared" si="12"/>
        <v>90.5</v>
      </c>
      <c r="AF32" s="60">
        <v>8</v>
      </c>
    </row>
    <row r="33" spans="1:32" ht="15.75">
      <c r="A33" s="78" t="s">
        <v>42</v>
      </c>
      <c r="B33" s="60">
        <f t="shared" si="0"/>
        <v>1262</v>
      </c>
      <c r="C33" s="61">
        <v>709</v>
      </c>
      <c r="D33" s="61">
        <v>433</v>
      </c>
      <c r="E33" s="74">
        <v>120</v>
      </c>
      <c r="F33" s="64">
        <f t="shared" si="10"/>
        <v>337</v>
      </c>
      <c r="G33" s="63"/>
      <c r="H33" s="63">
        <v>337</v>
      </c>
      <c r="I33" s="63"/>
      <c r="J33" s="63"/>
      <c r="K33" s="63"/>
      <c r="L33" s="63"/>
      <c r="M33" s="63"/>
      <c r="N33" s="63"/>
      <c r="O33" s="64">
        <f t="shared" si="11"/>
        <v>36</v>
      </c>
      <c r="P33" s="74"/>
      <c r="Q33" s="74"/>
      <c r="R33" s="74">
        <v>36</v>
      </c>
      <c r="S33" s="74"/>
      <c r="T33" s="74"/>
      <c r="U33" s="64">
        <f t="shared" si="2"/>
        <v>154</v>
      </c>
      <c r="V33" s="74">
        <v>104</v>
      </c>
      <c r="W33" s="74"/>
      <c r="X33" s="74">
        <v>50</v>
      </c>
      <c r="Y33" s="75"/>
      <c r="Z33" s="64">
        <f t="shared" si="3"/>
        <v>527</v>
      </c>
      <c r="AA33" s="74">
        <v>3</v>
      </c>
      <c r="AB33" s="74">
        <v>1</v>
      </c>
      <c r="AC33" s="74">
        <v>1</v>
      </c>
      <c r="AD33" s="74">
        <v>1</v>
      </c>
      <c r="AE33" s="60">
        <f t="shared" si="12"/>
        <v>527</v>
      </c>
      <c r="AF33" s="60">
        <v>10</v>
      </c>
    </row>
    <row r="34" spans="1:32" ht="15.75">
      <c r="A34" s="78" t="s">
        <v>27</v>
      </c>
      <c r="B34" s="60">
        <f t="shared" si="0"/>
        <v>523</v>
      </c>
      <c r="C34" s="61">
        <v>343</v>
      </c>
      <c r="D34" s="61">
        <v>180</v>
      </c>
      <c r="E34" s="74">
        <v>0</v>
      </c>
      <c r="F34" s="64">
        <f t="shared" si="10"/>
        <v>470</v>
      </c>
      <c r="G34" s="63">
        <v>305</v>
      </c>
      <c r="H34" s="63">
        <v>165</v>
      </c>
      <c r="I34" s="63"/>
      <c r="J34" s="63"/>
      <c r="K34" s="63"/>
      <c r="L34" s="63"/>
      <c r="M34" s="63"/>
      <c r="N34" s="63"/>
      <c r="O34" s="64">
        <f t="shared" si="11"/>
        <v>0</v>
      </c>
      <c r="P34" s="74"/>
      <c r="Q34" s="74"/>
      <c r="R34" s="74">
        <v>0</v>
      </c>
      <c r="S34" s="74"/>
      <c r="T34" s="74"/>
      <c r="U34" s="64">
        <f t="shared" si="2"/>
        <v>0</v>
      </c>
      <c r="V34" s="74"/>
      <c r="W34" s="74"/>
      <c r="X34" s="74"/>
      <c r="Y34" s="75"/>
      <c r="Z34" s="64">
        <f t="shared" si="3"/>
        <v>470</v>
      </c>
      <c r="AA34" s="74">
        <v>2</v>
      </c>
      <c r="AB34" s="74">
        <v>1</v>
      </c>
      <c r="AC34" s="74">
        <v>1</v>
      </c>
      <c r="AD34" s="74">
        <v>1</v>
      </c>
      <c r="AE34" s="60">
        <f t="shared" si="12"/>
        <v>470</v>
      </c>
      <c r="AF34" s="60">
        <v>12</v>
      </c>
    </row>
    <row r="35" spans="1:32" ht="15.75">
      <c r="A35" s="78" t="s">
        <v>28</v>
      </c>
      <c r="B35" s="60">
        <f t="shared" si="0"/>
        <v>220</v>
      </c>
      <c r="C35" s="61">
        <v>130</v>
      </c>
      <c r="D35" s="61">
        <v>80</v>
      </c>
      <c r="E35" s="74">
        <v>10</v>
      </c>
      <c r="F35" s="64">
        <f t="shared" si="10"/>
        <v>130</v>
      </c>
      <c r="G35" s="63">
        <v>40</v>
      </c>
      <c r="H35" s="63">
        <v>70</v>
      </c>
      <c r="I35" s="63">
        <v>20</v>
      </c>
      <c r="J35" s="63"/>
      <c r="K35" s="63">
        <v>0</v>
      </c>
      <c r="L35" s="63"/>
      <c r="M35" s="63">
        <v>0</v>
      </c>
      <c r="N35" s="63">
        <v>0</v>
      </c>
      <c r="O35" s="64">
        <f t="shared" si="11"/>
        <v>0</v>
      </c>
      <c r="P35" s="74"/>
      <c r="Q35" s="74"/>
      <c r="R35" s="74">
        <v>0</v>
      </c>
      <c r="S35" s="74">
        <v>0</v>
      </c>
      <c r="T35" s="74"/>
      <c r="U35" s="64">
        <f t="shared" si="2"/>
        <v>0</v>
      </c>
      <c r="V35" s="74"/>
      <c r="W35" s="74"/>
      <c r="X35" s="74"/>
      <c r="Y35" s="75"/>
      <c r="Z35" s="64">
        <f t="shared" si="3"/>
        <v>130</v>
      </c>
      <c r="AA35" s="74">
        <v>2</v>
      </c>
      <c r="AB35" s="74">
        <v>1</v>
      </c>
      <c r="AC35" s="74">
        <v>3</v>
      </c>
      <c r="AD35" s="74">
        <v>1</v>
      </c>
      <c r="AE35" s="60">
        <f t="shared" si="12"/>
        <v>43.333333333333336</v>
      </c>
      <c r="AF35" s="74">
        <v>19</v>
      </c>
    </row>
    <row r="36" spans="1:32" ht="15.75">
      <c r="A36" s="79" t="s">
        <v>29</v>
      </c>
      <c r="B36" s="60">
        <f t="shared" si="0"/>
        <v>61</v>
      </c>
      <c r="C36" s="74">
        <v>42</v>
      </c>
      <c r="D36" s="61">
        <v>2</v>
      </c>
      <c r="E36" s="74">
        <v>17</v>
      </c>
      <c r="F36" s="64">
        <f t="shared" si="10"/>
        <v>389</v>
      </c>
      <c r="G36" s="63">
        <v>277</v>
      </c>
      <c r="H36" s="63">
        <v>110</v>
      </c>
      <c r="I36" s="63">
        <v>2</v>
      </c>
      <c r="J36" s="63"/>
      <c r="K36" s="63"/>
      <c r="L36" s="63"/>
      <c r="M36" s="63"/>
      <c r="N36" s="63"/>
      <c r="O36" s="64">
        <f t="shared" ref="O36:O50" si="13">P36+Q36+R36+S36+T36</f>
        <v>0</v>
      </c>
      <c r="P36" s="74"/>
      <c r="Q36" s="74"/>
      <c r="R36" s="74"/>
      <c r="S36" s="74"/>
      <c r="T36" s="74"/>
      <c r="U36" s="64">
        <f t="shared" si="2"/>
        <v>0</v>
      </c>
      <c r="V36" s="74"/>
      <c r="W36" s="74"/>
      <c r="X36" s="74"/>
      <c r="Y36" s="75"/>
      <c r="Z36" s="64">
        <f t="shared" si="3"/>
        <v>389</v>
      </c>
      <c r="AA36" s="74">
        <v>2</v>
      </c>
      <c r="AB36" s="74">
        <v>1</v>
      </c>
      <c r="AC36" s="74">
        <v>2</v>
      </c>
      <c r="AD36" s="74"/>
      <c r="AE36" s="60">
        <f t="shared" si="12"/>
        <v>194.5</v>
      </c>
      <c r="AF36" s="74">
        <v>8</v>
      </c>
    </row>
    <row r="37" spans="1:32" ht="15.75">
      <c r="A37" s="78" t="s">
        <v>43</v>
      </c>
      <c r="B37" s="60">
        <f t="shared" si="0"/>
        <v>246</v>
      </c>
      <c r="C37" s="74">
        <v>0</v>
      </c>
      <c r="D37" s="61">
        <v>196</v>
      </c>
      <c r="E37" s="74">
        <v>50</v>
      </c>
      <c r="F37" s="64">
        <f t="shared" si="10"/>
        <v>0</v>
      </c>
      <c r="G37" s="63"/>
      <c r="H37" s="63">
        <v>0</v>
      </c>
      <c r="I37" s="63"/>
      <c r="J37" s="63"/>
      <c r="K37" s="63"/>
      <c r="L37" s="63"/>
      <c r="M37" s="63"/>
      <c r="N37" s="63"/>
      <c r="O37" s="64">
        <f t="shared" si="13"/>
        <v>0</v>
      </c>
      <c r="P37" s="74"/>
      <c r="Q37" s="74"/>
      <c r="R37" s="74"/>
      <c r="S37" s="74"/>
      <c r="T37" s="74"/>
      <c r="U37" s="64">
        <f t="shared" si="2"/>
        <v>0</v>
      </c>
      <c r="V37" s="74"/>
      <c r="W37" s="74"/>
      <c r="X37" s="74"/>
      <c r="Y37" s="75"/>
      <c r="Z37" s="64">
        <f t="shared" si="3"/>
        <v>0</v>
      </c>
      <c r="AA37" s="74">
        <v>2</v>
      </c>
      <c r="AB37" s="74">
        <v>1</v>
      </c>
      <c r="AC37" s="74"/>
      <c r="AD37" s="74"/>
      <c r="AE37" s="60"/>
      <c r="AF37" s="74"/>
    </row>
    <row r="38" spans="1:32" ht="15.75">
      <c r="A38" s="79" t="s">
        <v>40</v>
      </c>
      <c r="B38" s="60">
        <f t="shared" si="0"/>
        <v>202</v>
      </c>
      <c r="C38" s="74">
        <v>132</v>
      </c>
      <c r="D38" s="61">
        <v>70</v>
      </c>
      <c r="E38" s="74"/>
      <c r="F38" s="64">
        <f t="shared" si="10"/>
        <v>132</v>
      </c>
      <c r="G38" s="63">
        <v>132</v>
      </c>
      <c r="H38" s="63"/>
      <c r="I38" s="63"/>
      <c r="J38" s="63"/>
      <c r="K38" s="63"/>
      <c r="L38" s="63"/>
      <c r="M38" s="63"/>
      <c r="N38" s="63"/>
      <c r="O38" s="64">
        <f t="shared" si="13"/>
        <v>0</v>
      </c>
      <c r="P38" s="74"/>
      <c r="Q38" s="74"/>
      <c r="R38" s="74"/>
      <c r="S38" s="74"/>
      <c r="T38" s="74"/>
      <c r="U38" s="64">
        <v>0</v>
      </c>
      <c r="V38" s="74"/>
      <c r="W38" s="74"/>
      <c r="X38" s="74"/>
      <c r="Y38" s="75"/>
      <c r="Z38" s="64">
        <f t="shared" si="3"/>
        <v>132</v>
      </c>
      <c r="AA38" s="74">
        <v>1</v>
      </c>
      <c r="AB38" s="74">
        <v>1</v>
      </c>
      <c r="AC38" s="74"/>
      <c r="AD38" s="74"/>
      <c r="AE38" s="60"/>
      <c r="AF38" s="74"/>
    </row>
    <row r="39" spans="1:32" ht="15" customHeight="1">
      <c r="A39" s="78" t="s">
        <v>41</v>
      </c>
      <c r="B39" s="60">
        <f t="shared" si="0"/>
        <v>570</v>
      </c>
      <c r="C39" s="74">
        <v>200</v>
      </c>
      <c r="D39" s="61">
        <v>0</v>
      </c>
      <c r="E39" s="74">
        <v>370</v>
      </c>
      <c r="F39" s="64">
        <f t="shared" si="10"/>
        <v>220</v>
      </c>
      <c r="G39" s="63">
        <v>32</v>
      </c>
      <c r="H39" s="63">
        <v>148</v>
      </c>
      <c r="I39" s="63">
        <v>0</v>
      </c>
      <c r="J39" s="63"/>
      <c r="K39" s="63">
        <v>40</v>
      </c>
      <c r="L39" s="63"/>
      <c r="M39" s="63"/>
      <c r="N39" s="63"/>
      <c r="O39" s="64">
        <f t="shared" si="13"/>
        <v>0</v>
      </c>
      <c r="P39" s="74"/>
      <c r="Q39" s="74"/>
      <c r="R39" s="74"/>
      <c r="S39" s="74"/>
      <c r="T39" s="74"/>
      <c r="U39" s="64">
        <f t="shared" si="2"/>
        <v>0</v>
      </c>
      <c r="V39" s="74"/>
      <c r="W39" s="74"/>
      <c r="X39" s="74"/>
      <c r="Y39" s="75"/>
      <c r="Z39" s="64">
        <f t="shared" si="3"/>
        <v>220</v>
      </c>
      <c r="AA39" s="74">
        <v>3</v>
      </c>
      <c r="AB39" s="74">
        <v>1</v>
      </c>
      <c r="AC39" s="74">
        <v>1</v>
      </c>
      <c r="AD39" s="74"/>
      <c r="AE39" s="60">
        <f>Z39/AC39</f>
        <v>220</v>
      </c>
      <c r="AF39" s="74">
        <v>8</v>
      </c>
    </row>
    <row r="40" spans="1:32" ht="15.75">
      <c r="A40" s="78" t="s">
        <v>44</v>
      </c>
      <c r="B40" s="60">
        <f t="shared" si="0"/>
        <v>202</v>
      </c>
      <c r="C40" s="74">
        <v>202</v>
      </c>
      <c r="D40" s="61">
        <v>0</v>
      </c>
      <c r="E40" s="74">
        <v>0</v>
      </c>
      <c r="F40" s="64">
        <f t="shared" si="10"/>
        <v>265</v>
      </c>
      <c r="G40" s="63">
        <v>14</v>
      </c>
      <c r="H40" s="63">
        <v>251</v>
      </c>
      <c r="I40" s="63"/>
      <c r="J40" s="63"/>
      <c r="K40" s="63"/>
      <c r="L40" s="63"/>
      <c r="M40" s="63"/>
      <c r="N40" s="63"/>
      <c r="O40" s="64">
        <f t="shared" si="13"/>
        <v>0</v>
      </c>
      <c r="P40" s="74"/>
      <c r="Q40" s="74"/>
      <c r="R40" s="74"/>
      <c r="S40" s="74"/>
      <c r="T40" s="74"/>
      <c r="U40" s="64">
        <f t="shared" si="2"/>
        <v>0</v>
      </c>
      <c r="V40" s="74"/>
      <c r="W40" s="74"/>
      <c r="X40" s="74"/>
      <c r="Y40" s="75"/>
      <c r="Z40" s="64">
        <f t="shared" si="3"/>
        <v>265</v>
      </c>
      <c r="AA40" s="74">
        <v>2</v>
      </c>
      <c r="AB40" s="74">
        <v>1</v>
      </c>
      <c r="AC40" s="74">
        <v>1</v>
      </c>
      <c r="AD40" s="74"/>
      <c r="AE40" s="60">
        <f>Z40/AC40</f>
        <v>265</v>
      </c>
      <c r="AF40" s="74">
        <v>15</v>
      </c>
    </row>
    <row r="41" spans="1:32" ht="15.75">
      <c r="A41" s="78" t="s">
        <v>26</v>
      </c>
      <c r="B41" s="60">
        <f t="shared" si="0"/>
        <v>17</v>
      </c>
      <c r="C41" s="74">
        <v>17</v>
      </c>
      <c r="D41" s="61">
        <v>0</v>
      </c>
      <c r="E41" s="74">
        <v>0</v>
      </c>
      <c r="F41" s="64">
        <f t="shared" si="10"/>
        <v>17</v>
      </c>
      <c r="G41" s="63"/>
      <c r="H41" s="63">
        <v>17</v>
      </c>
      <c r="I41" s="63"/>
      <c r="J41" s="63"/>
      <c r="K41" s="63"/>
      <c r="L41" s="63"/>
      <c r="M41" s="63"/>
      <c r="N41" s="63"/>
      <c r="O41" s="64">
        <f t="shared" si="13"/>
        <v>0</v>
      </c>
      <c r="P41" s="74"/>
      <c r="Q41" s="74"/>
      <c r="R41" s="74"/>
      <c r="S41" s="74"/>
      <c r="T41" s="74"/>
      <c r="U41" s="64">
        <f t="shared" si="2"/>
        <v>0</v>
      </c>
      <c r="V41" s="74"/>
      <c r="W41" s="74"/>
      <c r="X41" s="74"/>
      <c r="Y41" s="75"/>
      <c r="Z41" s="64">
        <f t="shared" si="3"/>
        <v>17</v>
      </c>
      <c r="AA41" s="74">
        <v>1</v>
      </c>
      <c r="AB41" s="74">
        <v>1</v>
      </c>
      <c r="AC41" s="74">
        <v>1</v>
      </c>
      <c r="AD41" s="74"/>
      <c r="AE41" s="60">
        <f t="shared" ref="AE41:AE44" si="14">F41/AC41</f>
        <v>17</v>
      </c>
      <c r="AF41" s="74">
        <v>7</v>
      </c>
    </row>
    <row r="42" spans="1:32" ht="15.75">
      <c r="A42" s="78" t="s">
        <v>65</v>
      </c>
      <c r="B42" s="60">
        <f t="shared" si="0"/>
        <v>22</v>
      </c>
      <c r="C42" s="74">
        <v>22</v>
      </c>
      <c r="D42" s="61">
        <v>0</v>
      </c>
      <c r="E42" s="74">
        <v>0</v>
      </c>
      <c r="F42" s="64">
        <f t="shared" si="10"/>
        <v>22</v>
      </c>
      <c r="G42" s="63">
        <v>0</v>
      </c>
      <c r="H42" s="63">
        <v>22</v>
      </c>
      <c r="I42" s="63"/>
      <c r="J42" s="63"/>
      <c r="K42" s="63"/>
      <c r="L42" s="63"/>
      <c r="M42" s="63"/>
      <c r="N42" s="63"/>
      <c r="O42" s="64">
        <f t="shared" si="13"/>
        <v>0</v>
      </c>
      <c r="P42" s="74"/>
      <c r="Q42" s="74"/>
      <c r="R42" s="74"/>
      <c r="S42" s="74"/>
      <c r="T42" s="74"/>
      <c r="U42" s="64">
        <f t="shared" si="2"/>
        <v>0</v>
      </c>
      <c r="V42" s="74"/>
      <c r="W42" s="74"/>
      <c r="X42" s="74"/>
      <c r="Y42" s="75"/>
      <c r="Z42" s="64">
        <f t="shared" si="3"/>
        <v>22</v>
      </c>
      <c r="AA42" s="74">
        <v>1</v>
      </c>
      <c r="AB42" s="74">
        <v>1</v>
      </c>
      <c r="AC42" s="74">
        <v>1</v>
      </c>
      <c r="AD42" s="74"/>
      <c r="AE42" s="60">
        <f t="shared" si="14"/>
        <v>22</v>
      </c>
      <c r="AF42" s="74">
        <v>11</v>
      </c>
    </row>
    <row r="43" spans="1:32" ht="15.75">
      <c r="A43" s="78" t="s">
        <v>47</v>
      </c>
      <c r="B43" s="60">
        <f t="shared" si="0"/>
        <v>166</v>
      </c>
      <c r="C43" s="74">
        <v>156</v>
      </c>
      <c r="D43" s="61">
        <v>0</v>
      </c>
      <c r="E43" s="74">
        <v>10</v>
      </c>
      <c r="F43" s="64">
        <f t="shared" si="10"/>
        <v>200</v>
      </c>
      <c r="G43" s="63">
        <v>0</v>
      </c>
      <c r="H43" s="63">
        <v>125</v>
      </c>
      <c r="I43" s="63">
        <v>75</v>
      </c>
      <c r="J43" s="63"/>
      <c r="K43" s="63"/>
      <c r="L43" s="63"/>
      <c r="M43" s="63"/>
      <c r="N43" s="63"/>
      <c r="O43" s="64">
        <f t="shared" si="13"/>
        <v>0</v>
      </c>
      <c r="P43" s="74"/>
      <c r="Q43" s="74"/>
      <c r="R43" s="74"/>
      <c r="S43" s="74"/>
      <c r="T43" s="74"/>
      <c r="U43" s="64">
        <f t="shared" si="2"/>
        <v>0</v>
      </c>
      <c r="V43" s="74"/>
      <c r="W43" s="74"/>
      <c r="X43" s="74"/>
      <c r="Y43" s="75">
        <v>5</v>
      </c>
      <c r="Z43" s="64">
        <f t="shared" si="3"/>
        <v>205</v>
      </c>
      <c r="AA43" s="74">
        <v>2</v>
      </c>
      <c r="AB43" s="74">
        <v>1</v>
      </c>
      <c r="AC43" s="74">
        <v>1</v>
      </c>
      <c r="AD43" s="74">
        <v>1</v>
      </c>
      <c r="AE43" s="60">
        <v>205</v>
      </c>
      <c r="AF43" s="74">
        <v>12</v>
      </c>
    </row>
    <row r="44" spans="1:32" ht="15.75">
      <c r="A44" s="78" t="s">
        <v>49</v>
      </c>
      <c r="B44" s="60">
        <f t="shared" si="0"/>
        <v>205</v>
      </c>
      <c r="C44" s="74">
        <v>100</v>
      </c>
      <c r="D44" s="61">
        <v>80</v>
      </c>
      <c r="E44" s="74">
        <v>25</v>
      </c>
      <c r="F44" s="64">
        <f t="shared" si="10"/>
        <v>100</v>
      </c>
      <c r="G44" s="63">
        <v>50</v>
      </c>
      <c r="H44" s="63">
        <v>50</v>
      </c>
      <c r="I44" s="63"/>
      <c r="J44" s="63"/>
      <c r="K44" s="63"/>
      <c r="L44" s="63"/>
      <c r="M44" s="63"/>
      <c r="N44" s="63"/>
      <c r="O44" s="64">
        <f t="shared" si="13"/>
        <v>0</v>
      </c>
      <c r="P44" s="74"/>
      <c r="Q44" s="74"/>
      <c r="R44" s="74"/>
      <c r="S44" s="74"/>
      <c r="T44" s="74"/>
      <c r="U44" s="64">
        <f t="shared" si="2"/>
        <v>0</v>
      </c>
      <c r="V44" s="74"/>
      <c r="W44" s="74"/>
      <c r="X44" s="74"/>
      <c r="Y44" s="75"/>
      <c r="Z44" s="64">
        <f t="shared" si="3"/>
        <v>100</v>
      </c>
      <c r="AA44" s="74">
        <v>1</v>
      </c>
      <c r="AB44" s="74">
        <v>1</v>
      </c>
      <c r="AC44" s="74">
        <v>1</v>
      </c>
      <c r="AD44" s="74"/>
      <c r="AE44" s="60">
        <f t="shared" si="14"/>
        <v>100</v>
      </c>
      <c r="AF44" s="74">
        <v>7</v>
      </c>
    </row>
    <row r="45" spans="1:32" ht="15.75">
      <c r="A45" s="78" t="s">
        <v>48</v>
      </c>
      <c r="B45" s="60">
        <f t="shared" si="0"/>
        <v>180</v>
      </c>
      <c r="C45" s="74">
        <v>114</v>
      </c>
      <c r="D45" s="61">
        <v>60</v>
      </c>
      <c r="E45" s="74">
        <v>6</v>
      </c>
      <c r="F45" s="64">
        <f t="shared" si="10"/>
        <v>114</v>
      </c>
      <c r="G45" s="63">
        <v>50</v>
      </c>
      <c r="H45" s="63">
        <v>50</v>
      </c>
      <c r="I45" s="63">
        <v>14</v>
      </c>
      <c r="J45" s="63"/>
      <c r="K45" s="63"/>
      <c r="L45" s="63"/>
      <c r="M45" s="63"/>
      <c r="N45" s="63"/>
      <c r="O45" s="64">
        <f t="shared" si="13"/>
        <v>0</v>
      </c>
      <c r="P45" s="74"/>
      <c r="Q45" s="74"/>
      <c r="R45" s="74"/>
      <c r="S45" s="74"/>
      <c r="T45" s="74"/>
      <c r="U45" s="64">
        <f t="shared" si="2"/>
        <v>0</v>
      </c>
      <c r="V45" s="74">
        <v>0</v>
      </c>
      <c r="W45" s="74"/>
      <c r="X45" s="74"/>
      <c r="Y45" s="75"/>
      <c r="Z45" s="64">
        <f t="shared" si="3"/>
        <v>114</v>
      </c>
      <c r="AA45" s="74">
        <v>1</v>
      </c>
      <c r="AB45" s="74">
        <v>1</v>
      </c>
      <c r="AC45" s="74">
        <v>1</v>
      </c>
      <c r="AD45" s="74"/>
      <c r="AE45" s="60">
        <v>114</v>
      </c>
      <c r="AF45" s="74">
        <v>10</v>
      </c>
    </row>
    <row r="46" spans="1:32" ht="15.75">
      <c r="A46" s="78" t="s">
        <v>80</v>
      </c>
      <c r="B46" s="60">
        <f t="shared" si="0"/>
        <v>200</v>
      </c>
      <c r="C46" s="74">
        <v>70</v>
      </c>
      <c r="D46" s="61">
        <v>130</v>
      </c>
      <c r="E46" s="74">
        <v>0</v>
      </c>
      <c r="F46" s="64">
        <f t="shared" si="10"/>
        <v>120</v>
      </c>
      <c r="G46" s="63"/>
      <c r="H46" s="63">
        <v>90</v>
      </c>
      <c r="I46" s="63">
        <v>0</v>
      </c>
      <c r="J46" s="63">
        <v>30</v>
      </c>
      <c r="K46" s="63"/>
      <c r="L46" s="63"/>
      <c r="M46" s="63"/>
      <c r="N46" s="63"/>
      <c r="O46" s="64">
        <f t="shared" si="13"/>
        <v>0</v>
      </c>
      <c r="P46" s="74"/>
      <c r="Q46" s="74"/>
      <c r="R46" s="74"/>
      <c r="S46" s="74"/>
      <c r="T46" s="74"/>
      <c r="U46" s="64">
        <f t="shared" si="2"/>
        <v>0</v>
      </c>
      <c r="V46" s="74">
        <v>0</v>
      </c>
      <c r="W46" s="74"/>
      <c r="X46" s="74"/>
      <c r="Y46" s="75"/>
      <c r="Z46" s="64">
        <f t="shared" si="3"/>
        <v>120</v>
      </c>
      <c r="AA46" s="74">
        <v>1</v>
      </c>
      <c r="AB46" s="74"/>
      <c r="AC46" s="74"/>
      <c r="AD46" s="74"/>
      <c r="AE46" s="60"/>
      <c r="AF46" s="74"/>
    </row>
    <row r="47" spans="1:32" ht="15.75">
      <c r="A47" s="78" t="s">
        <v>81</v>
      </c>
      <c r="B47" s="60">
        <f t="shared" si="0"/>
        <v>158</v>
      </c>
      <c r="C47" s="74">
        <v>86</v>
      </c>
      <c r="D47" s="61">
        <v>0</v>
      </c>
      <c r="E47" s="74">
        <v>72</v>
      </c>
      <c r="F47" s="64">
        <f t="shared" si="10"/>
        <v>86</v>
      </c>
      <c r="G47" s="63"/>
      <c r="H47" s="63">
        <v>86</v>
      </c>
      <c r="I47" s="63"/>
      <c r="J47" s="63"/>
      <c r="K47" s="63"/>
      <c r="L47" s="63"/>
      <c r="M47" s="63"/>
      <c r="N47" s="63"/>
      <c r="O47" s="64">
        <f t="shared" si="13"/>
        <v>0</v>
      </c>
      <c r="P47" s="74"/>
      <c r="Q47" s="74"/>
      <c r="R47" s="74"/>
      <c r="S47" s="74"/>
      <c r="T47" s="74"/>
      <c r="U47" s="64">
        <f t="shared" si="2"/>
        <v>0</v>
      </c>
      <c r="V47" s="74"/>
      <c r="W47" s="74"/>
      <c r="X47" s="74"/>
      <c r="Y47" s="75">
        <v>55</v>
      </c>
      <c r="Z47" s="64">
        <f t="shared" si="3"/>
        <v>141</v>
      </c>
      <c r="AA47" s="74">
        <v>2</v>
      </c>
      <c r="AB47" s="74">
        <v>1</v>
      </c>
      <c r="AC47" s="74">
        <v>1</v>
      </c>
      <c r="AD47" s="74"/>
      <c r="AE47" s="60">
        <v>141</v>
      </c>
      <c r="AF47" s="74">
        <v>4</v>
      </c>
    </row>
    <row r="48" spans="1:32" ht="15.75">
      <c r="A48" s="78" t="s">
        <v>72</v>
      </c>
      <c r="B48" s="60">
        <f t="shared" si="0"/>
        <v>55</v>
      </c>
      <c r="C48" s="74">
        <v>41</v>
      </c>
      <c r="D48" s="61">
        <v>1</v>
      </c>
      <c r="E48" s="74">
        <v>13</v>
      </c>
      <c r="F48" s="64">
        <f t="shared" si="10"/>
        <v>42</v>
      </c>
      <c r="G48" s="63"/>
      <c r="H48" s="63">
        <v>32</v>
      </c>
      <c r="I48" s="63">
        <v>10</v>
      </c>
      <c r="J48" s="63">
        <v>0</v>
      </c>
      <c r="K48" s="63"/>
      <c r="L48" s="63"/>
      <c r="M48" s="63"/>
      <c r="N48" s="63"/>
      <c r="O48" s="64">
        <f t="shared" si="13"/>
        <v>0</v>
      </c>
      <c r="P48" s="74"/>
      <c r="Q48" s="74"/>
      <c r="R48" s="74"/>
      <c r="S48" s="74"/>
      <c r="T48" s="74"/>
      <c r="U48" s="64">
        <f t="shared" si="2"/>
        <v>0</v>
      </c>
      <c r="V48" s="74"/>
      <c r="W48" s="74"/>
      <c r="X48" s="74"/>
      <c r="Y48" s="74"/>
      <c r="Z48" s="64">
        <f t="shared" si="3"/>
        <v>42</v>
      </c>
      <c r="AA48" s="74">
        <v>1</v>
      </c>
      <c r="AB48" s="74">
        <v>1</v>
      </c>
      <c r="AC48" s="74">
        <v>1</v>
      </c>
      <c r="AD48" s="74"/>
      <c r="AE48" s="60">
        <f>F48/AC48</f>
        <v>42</v>
      </c>
      <c r="AF48" s="74">
        <v>7</v>
      </c>
    </row>
    <row r="49" spans="1:32" ht="15.75">
      <c r="A49" s="78" t="s">
        <v>82</v>
      </c>
      <c r="B49" s="60">
        <f t="shared" si="0"/>
        <v>136</v>
      </c>
      <c r="C49" s="74">
        <v>136</v>
      </c>
      <c r="D49" s="61">
        <v>0</v>
      </c>
      <c r="E49" s="74">
        <v>0</v>
      </c>
      <c r="F49" s="64">
        <f t="shared" si="10"/>
        <v>136</v>
      </c>
      <c r="G49" s="63"/>
      <c r="H49" s="63">
        <v>136</v>
      </c>
      <c r="I49" s="63">
        <v>0</v>
      </c>
      <c r="J49" s="63">
        <v>0</v>
      </c>
      <c r="K49" s="63"/>
      <c r="L49" s="63"/>
      <c r="M49" s="63"/>
      <c r="N49" s="63"/>
      <c r="O49" s="64">
        <f t="shared" si="13"/>
        <v>0</v>
      </c>
      <c r="P49" s="74"/>
      <c r="Q49" s="74"/>
      <c r="R49" s="74"/>
      <c r="S49" s="74"/>
      <c r="T49" s="74"/>
      <c r="U49" s="64">
        <f t="shared" si="2"/>
        <v>0</v>
      </c>
      <c r="V49" s="74">
        <v>0</v>
      </c>
      <c r="W49" s="74"/>
      <c r="X49" s="74"/>
      <c r="Y49" s="74"/>
      <c r="Z49" s="64">
        <f t="shared" si="3"/>
        <v>136</v>
      </c>
      <c r="AA49" s="74">
        <v>1</v>
      </c>
      <c r="AB49" s="74"/>
      <c r="AC49" s="74">
        <v>1</v>
      </c>
      <c r="AD49" s="74"/>
      <c r="AE49" s="60">
        <f>F49/AC49</f>
        <v>136</v>
      </c>
      <c r="AF49" s="74">
        <v>5</v>
      </c>
    </row>
    <row r="50" spans="1:32" ht="14.25" customHeight="1">
      <c r="A50" s="78" t="s">
        <v>77</v>
      </c>
      <c r="B50" s="60"/>
      <c r="C50" s="74">
        <v>0</v>
      </c>
      <c r="D50" s="61">
        <v>150</v>
      </c>
      <c r="E50" s="74"/>
      <c r="F50" s="64">
        <f t="shared" si="10"/>
        <v>176</v>
      </c>
      <c r="G50" s="63"/>
      <c r="H50" s="63">
        <v>176</v>
      </c>
      <c r="I50" s="63"/>
      <c r="J50" s="63"/>
      <c r="K50" s="63"/>
      <c r="L50" s="63"/>
      <c r="M50" s="63"/>
      <c r="N50" s="63"/>
      <c r="O50" s="64">
        <f t="shared" si="13"/>
        <v>24</v>
      </c>
      <c r="P50" s="74"/>
      <c r="Q50" s="74"/>
      <c r="R50" s="74"/>
      <c r="S50" s="74"/>
      <c r="T50" s="74">
        <v>24</v>
      </c>
      <c r="U50" s="64"/>
      <c r="V50" s="74"/>
      <c r="W50" s="74"/>
      <c r="X50" s="74"/>
      <c r="Y50" s="74"/>
      <c r="Z50" s="64">
        <f t="shared" si="3"/>
        <v>200</v>
      </c>
      <c r="AA50" s="74"/>
      <c r="AB50" s="74"/>
      <c r="AC50" s="74"/>
      <c r="AD50" s="74"/>
      <c r="AE50" s="60"/>
      <c r="AF50" s="74"/>
    </row>
    <row r="51" spans="1:32" ht="14.25" customHeight="1">
      <c r="A51" s="78" t="s">
        <v>50</v>
      </c>
      <c r="B51" s="60"/>
      <c r="C51" s="74">
        <v>90</v>
      </c>
      <c r="D51" s="61">
        <v>0</v>
      </c>
      <c r="E51" s="74"/>
      <c r="F51" s="64">
        <f t="shared" si="10"/>
        <v>60</v>
      </c>
      <c r="G51" s="63"/>
      <c r="H51" s="63"/>
      <c r="I51" s="63">
        <v>60</v>
      </c>
      <c r="J51" s="63"/>
      <c r="K51" s="63"/>
      <c r="L51" s="63"/>
      <c r="M51" s="63"/>
      <c r="N51" s="63"/>
      <c r="O51" s="64"/>
      <c r="P51" s="74"/>
      <c r="Q51" s="74"/>
      <c r="R51" s="74"/>
      <c r="S51" s="74"/>
      <c r="T51" s="74"/>
      <c r="U51" s="64"/>
      <c r="V51" s="74"/>
      <c r="W51" s="74"/>
      <c r="X51" s="74"/>
      <c r="Y51" s="74"/>
      <c r="Z51" s="64">
        <f t="shared" si="3"/>
        <v>60</v>
      </c>
      <c r="AA51" s="74"/>
      <c r="AB51" s="74"/>
      <c r="AC51" s="74"/>
      <c r="AD51" s="74"/>
      <c r="AE51" s="60"/>
      <c r="AF51" s="74"/>
    </row>
    <row r="52" spans="1:32" ht="14.25" customHeight="1">
      <c r="A52" s="78" t="s">
        <v>64</v>
      </c>
      <c r="B52" s="60"/>
      <c r="C52" s="74">
        <v>90</v>
      </c>
      <c r="D52" s="61">
        <v>0</v>
      </c>
      <c r="E52" s="74"/>
      <c r="F52" s="64"/>
      <c r="G52" s="63"/>
      <c r="H52" s="63"/>
      <c r="I52" s="63"/>
      <c r="J52" s="63"/>
      <c r="K52" s="63"/>
      <c r="L52" s="63"/>
      <c r="M52" s="63"/>
      <c r="N52" s="63"/>
      <c r="O52" s="64"/>
      <c r="P52" s="74"/>
      <c r="Q52" s="74"/>
      <c r="R52" s="74"/>
      <c r="S52" s="74"/>
      <c r="T52" s="74"/>
      <c r="U52" s="64"/>
      <c r="V52" s="74"/>
      <c r="W52" s="74"/>
      <c r="X52" s="74"/>
      <c r="Y52" s="74"/>
      <c r="Z52" s="64">
        <f t="shared" si="3"/>
        <v>0</v>
      </c>
      <c r="AA52" s="74"/>
      <c r="AB52" s="74"/>
      <c r="AC52" s="74"/>
      <c r="AD52" s="74"/>
      <c r="AE52" s="60"/>
      <c r="AF52" s="74"/>
    </row>
    <row r="53" spans="1:32" ht="15.75" customHeight="1">
      <c r="A53" s="76" t="s">
        <v>9</v>
      </c>
      <c r="B53" s="71">
        <f t="shared" si="0"/>
        <v>6070</v>
      </c>
      <c r="C53" s="71">
        <f>SUM(C29:C52)</f>
        <v>3506</v>
      </c>
      <c r="D53" s="71">
        <f>SUM(D29:D52)</f>
        <v>1482</v>
      </c>
      <c r="E53" s="72">
        <f>SUM(E29:E52)</f>
        <v>1082</v>
      </c>
      <c r="F53" s="72">
        <f>G53+H53+I53+J53+K53+L53+M53+N53</f>
        <v>4322</v>
      </c>
      <c r="G53" s="72">
        <f>SUM(G29:G52)</f>
        <v>1500</v>
      </c>
      <c r="H53" s="72">
        <f>SUM(H29:H52)</f>
        <v>2207</v>
      </c>
      <c r="I53" s="72">
        <f>SUM(I29:I52)</f>
        <v>545</v>
      </c>
      <c r="J53" s="72">
        <f t="shared" ref="J53:N53" si="15">SUM(J29:J49)</f>
        <v>30</v>
      </c>
      <c r="K53" s="72">
        <f t="shared" si="15"/>
        <v>40</v>
      </c>
      <c r="L53" s="72">
        <f t="shared" si="15"/>
        <v>0</v>
      </c>
      <c r="M53" s="72">
        <f t="shared" si="15"/>
        <v>0</v>
      </c>
      <c r="N53" s="72">
        <f t="shared" si="15"/>
        <v>0</v>
      </c>
      <c r="O53" s="72">
        <f>SUM(O29:O52)</f>
        <v>300</v>
      </c>
      <c r="P53" s="72">
        <v>0</v>
      </c>
      <c r="Q53" s="72">
        <v>0</v>
      </c>
      <c r="R53" s="72">
        <f>SUM(R29:R49)</f>
        <v>176</v>
      </c>
      <c r="S53" s="72">
        <f>SUM(S29:S52)</f>
        <v>100</v>
      </c>
      <c r="T53" s="72">
        <f>SUM(T29:T52)</f>
        <v>24</v>
      </c>
      <c r="U53" s="72">
        <f t="shared" si="2"/>
        <v>154</v>
      </c>
      <c r="V53" s="72">
        <f>SUM(V29:V49)</f>
        <v>104</v>
      </c>
      <c r="W53" s="72">
        <f>SUM(W29:W49)</f>
        <v>0</v>
      </c>
      <c r="X53" s="72">
        <f>SUM(X29:X49)</f>
        <v>50</v>
      </c>
      <c r="Y53" s="72">
        <f>SUM(Y29:Y49)</f>
        <v>60</v>
      </c>
      <c r="Z53" s="64">
        <f t="shared" si="3"/>
        <v>4836</v>
      </c>
      <c r="AA53" s="72">
        <f>SUM(AA29:AA49)</f>
        <v>36</v>
      </c>
      <c r="AB53" s="72">
        <f>SUM(AB29:AB49)</f>
        <v>22</v>
      </c>
      <c r="AC53" s="72">
        <f>SUM(AC29:AC49)</f>
        <v>27</v>
      </c>
      <c r="AD53" s="72">
        <f>SUM(AD29:AD49)</f>
        <v>5</v>
      </c>
      <c r="AE53" s="71">
        <f>Z53/AC53</f>
        <v>179.11111111111111</v>
      </c>
      <c r="AF53" s="71">
        <v>14</v>
      </c>
    </row>
    <row r="54" spans="1:32" ht="14.25" customHeight="1">
      <c r="A54" s="73" t="s">
        <v>68</v>
      </c>
      <c r="B54" s="60">
        <f t="shared" si="0"/>
        <v>420</v>
      </c>
      <c r="C54" s="60">
        <v>179</v>
      </c>
      <c r="D54" s="60">
        <v>188</v>
      </c>
      <c r="E54" s="63">
        <v>53</v>
      </c>
      <c r="F54" s="64">
        <f>G54+H54+I54+J54+K54+L54+N54</f>
        <v>90</v>
      </c>
      <c r="G54" s="63">
        <v>20</v>
      </c>
      <c r="H54" s="63">
        <v>70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>
        <f t="shared" si="3"/>
        <v>90</v>
      </c>
      <c r="AA54" s="64">
        <v>0</v>
      </c>
      <c r="AB54" s="64"/>
      <c r="AC54" s="64"/>
      <c r="AD54" s="64"/>
      <c r="AE54" s="60"/>
      <c r="AF54" s="77"/>
    </row>
    <row r="55" spans="1:32" ht="15" customHeight="1">
      <c r="A55" s="76" t="s">
        <v>10</v>
      </c>
      <c r="B55" s="71">
        <f t="shared" si="0"/>
        <v>27079</v>
      </c>
      <c r="C55" s="72">
        <f>C28+C53+C54</f>
        <v>14550</v>
      </c>
      <c r="D55" s="72">
        <f>D28+D53+D54</f>
        <v>6465</v>
      </c>
      <c r="E55" s="72">
        <f>E28+E53+E54</f>
        <v>6064</v>
      </c>
      <c r="F55" s="72">
        <f>G55+H55+I55+J55+K55+L55+M55+N55</f>
        <v>12861</v>
      </c>
      <c r="G55" s="72">
        <f t="shared" ref="G55:N55" si="16">G28+G53+G54</f>
        <v>4491</v>
      </c>
      <c r="H55" s="72">
        <f t="shared" si="16"/>
        <v>5512</v>
      </c>
      <c r="I55" s="72">
        <f t="shared" si="16"/>
        <v>1204</v>
      </c>
      <c r="J55" s="72">
        <f t="shared" si="16"/>
        <v>548</v>
      </c>
      <c r="K55" s="72">
        <f t="shared" si="16"/>
        <v>440</v>
      </c>
      <c r="L55" s="72">
        <f t="shared" si="16"/>
        <v>0</v>
      </c>
      <c r="M55" s="72">
        <f t="shared" si="16"/>
        <v>0</v>
      </c>
      <c r="N55" s="72">
        <f t="shared" si="16"/>
        <v>666</v>
      </c>
      <c r="O55" s="72">
        <f>P55+Q55+R55+S55+T55</f>
        <v>3864</v>
      </c>
      <c r="P55" s="72">
        <f t="shared" ref="P55:AD55" si="17">P28+P53+P54</f>
        <v>519</v>
      </c>
      <c r="Q55" s="72">
        <f t="shared" si="17"/>
        <v>1760</v>
      </c>
      <c r="R55" s="72">
        <f t="shared" si="17"/>
        <v>1016</v>
      </c>
      <c r="S55" s="72">
        <f t="shared" si="17"/>
        <v>545</v>
      </c>
      <c r="T55" s="72">
        <f t="shared" si="17"/>
        <v>24</v>
      </c>
      <c r="U55" s="72">
        <f t="shared" si="17"/>
        <v>2994</v>
      </c>
      <c r="V55" s="72">
        <f t="shared" si="17"/>
        <v>2567</v>
      </c>
      <c r="W55" s="72">
        <f t="shared" si="17"/>
        <v>64</v>
      </c>
      <c r="X55" s="72">
        <f t="shared" si="17"/>
        <v>363</v>
      </c>
      <c r="Y55" s="72">
        <f t="shared" si="17"/>
        <v>60</v>
      </c>
      <c r="Z55" s="64">
        <f t="shared" si="3"/>
        <v>19779</v>
      </c>
      <c r="AA55" s="72">
        <f t="shared" si="17"/>
        <v>118</v>
      </c>
      <c r="AB55" s="72">
        <f t="shared" si="17"/>
        <v>58</v>
      </c>
      <c r="AC55" s="72">
        <f t="shared" si="17"/>
        <v>67</v>
      </c>
      <c r="AD55" s="72">
        <f t="shared" si="17"/>
        <v>16</v>
      </c>
      <c r="AE55" s="71">
        <f>Z55/AC55</f>
        <v>295.20895522388059</v>
      </c>
      <c r="AF55" s="72">
        <v>14</v>
      </c>
    </row>
    <row r="56" spans="1:32" ht="16.5" customHeight="1">
      <c r="A56" s="4"/>
      <c r="B56" s="4"/>
      <c r="C56" s="4"/>
      <c r="D56" s="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4.25" customHeight="1">
      <c r="A57" s="10"/>
      <c r="B57" s="11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7"/>
      <c r="AB57" s="7"/>
      <c r="AC57" s="7"/>
      <c r="AD57" s="2"/>
      <c r="AE57" s="1"/>
      <c r="AF57" s="1"/>
    </row>
    <row r="58" spans="1:32" ht="15.75" customHeight="1">
      <c r="A58" s="11"/>
      <c r="B58" s="11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7"/>
      <c r="AB58" s="7"/>
      <c r="AC58" s="7"/>
      <c r="AD58" s="2"/>
      <c r="AE58" s="1"/>
      <c r="AF58" s="1"/>
    </row>
    <row r="59" spans="1:32" ht="20.25" customHeight="1">
      <c r="A59" s="11"/>
      <c r="B59" s="11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7"/>
      <c r="AB59" s="7"/>
      <c r="AC59" s="7"/>
      <c r="AD59" s="2"/>
      <c r="AE59" s="1"/>
      <c r="AF59" s="1"/>
    </row>
    <row r="60" spans="1:32" ht="11.25" customHeight="1">
      <c r="A60" s="11"/>
      <c r="B60" s="11"/>
      <c r="C60" s="11"/>
      <c r="AA60" s="7"/>
      <c r="AB60" s="7"/>
      <c r="AC60" s="7"/>
      <c r="AD60" s="2"/>
    </row>
    <row r="61" spans="1:32">
      <c r="B61" s="8" t="s">
        <v>70</v>
      </c>
      <c r="C61" s="8"/>
      <c r="D61" s="8"/>
      <c r="E61" s="8"/>
      <c r="F61" s="8"/>
      <c r="G61" s="3"/>
      <c r="H61" s="3"/>
      <c r="I61" s="3"/>
    </row>
    <row r="62" spans="1:32">
      <c r="B62" s="8"/>
      <c r="C62" s="8"/>
      <c r="D62" s="8"/>
      <c r="E62" s="8"/>
      <c r="F62" s="8"/>
      <c r="G62" s="3"/>
      <c r="H62" s="3"/>
      <c r="I62" s="3"/>
    </row>
    <row r="63" spans="1:32">
      <c r="B63" s="8"/>
      <c r="C63" s="8"/>
      <c r="D63" s="8"/>
      <c r="E63" s="8"/>
      <c r="F63" s="8"/>
      <c r="G63" s="3"/>
      <c r="H63" s="3"/>
      <c r="I63" s="3"/>
    </row>
    <row r="64" spans="1:32">
      <c r="B64" s="8"/>
      <c r="C64" s="8"/>
      <c r="D64" s="8"/>
      <c r="E64" s="8"/>
      <c r="F64" s="8"/>
      <c r="G64" s="3"/>
      <c r="H64" s="3"/>
      <c r="I64" s="3"/>
      <c r="R64" s="9" t="s">
        <v>25</v>
      </c>
      <c r="S64" s="9"/>
      <c r="T64" s="9"/>
      <c r="U64" s="9"/>
      <c r="V64" s="9"/>
    </row>
    <row r="65" spans="2:9">
      <c r="B65" s="3"/>
      <c r="C65" s="3"/>
      <c r="D65" s="3"/>
      <c r="E65" s="3"/>
      <c r="F65" s="3"/>
      <c r="G65" s="3"/>
      <c r="H65" s="3"/>
      <c r="I65" s="3"/>
    </row>
  </sheetData>
  <mergeCells count="27">
    <mergeCell ref="B61:F64"/>
    <mergeCell ref="V4:X10"/>
    <mergeCell ref="Y4:Y11"/>
    <mergeCell ref="E6:E11"/>
    <mergeCell ref="F4:F11"/>
    <mergeCell ref="R64:V64"/>
    <mergeCell ref="A57:C60"/>
    <mergeCell ref="B6:B11"/>
    <mergeCell ref="C6:C11"/>
    <mergeCell ref="D6:D11"/>
    <mergeCell ref="AA57:AC60"/>
    <mergeCell ref="AA3:AD3"/>
    <mergeCell ref="AB4:AB11"/>
    <mergeCell ref="AC4:AC11"/>
    <mergeCell ref="Z4:Z11"/>
    <mergeCell ref="A1:AF2"/>
    <mergeCell ref="B3:E5"/>
    <mergeCell ref="F3:Z3"/>
    <mergeCell ref="G4:N7"/>
    <mergeCell ref="A3:A11"/>
    <mergeCell ref="P4:T10"/>
    <mergeCell ref="U4:U11"/>
    <mergeCell ref="AD4:AD11"/>
    <mergeCell ref="AA4:AA11"/>
    <mergeCell ref="O4:O11"/>
    <mergeCell ref="AE3:AE11"/>
    <mergeCell ref="AF3:AF11"/>
  </mergeCells>
  <phoneticPr fontId="0" type="noConversion"/>
  <pageMargins left="0.51181102362204722" right="0.51181102362204722" top="0.55118110236220474" bottom="0.55118110236220474" header="0.31496062992125984" footer="0.31496062992125984"/>
  <pageSetup paperSize="9" scale="5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Selxoz1</cp:lastModifiedBy>
  <cp:lastPrinted>2020-03-18T10:24:06Z</cp:lastPrinted>
  <dcterms:created xsi:type="dcterms:W3CDTF">2009-02-18T10:44:29Z</dcterms:created>
  <dcterms:modified xsi:type="dcterms:W3CDTF">2020-03-18T10:25:47Z</dcterms:modified>
</cp:coreProperties>
</file>