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90" tabRatio="834" firstSheet="1" activeTab="12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  <sheet name="Свод" sheetId="13" r:id="rId13"/>
  </sheets>
  <definedNames>
    <definedName name="_xlnm.Print_Area" localSheetId="0">'Анастасово'!$A$1:$E$66</definedName>
    <definedName name="_xlnm.Print_Area" localSheetId="1">'Козловка'!$A$1:$E$65</definedName>
    <definedName name="_xlnm.Print_Area" localSheetId="2">'Кудеиха'!$A$1:$E$65</definedName>
    <definedName name="_xlnm.Print_Area" localSheetId="3">'Мишуково'!$A$1:$E$65</definedName>
    <definedName name="_xlnm.Print_Area" localSheetId="4">'Напольное'!$A$1:$E$67</definedName>
    <definedName name="_xlnm.Print_Area" localSheetId="5">'Никулино'!$A$1:$E$65</definedName>
    <definedName name="_xlnm.Print_Area" localSheetId="6">'Октябрьское'!$A$1:$E$66</definedName>
    <definedName name="_xlnm.Print_Area" localSheetId="7">'Порецкое'!$A$1:$E$71</definedName>
    <definedName name="_xlnm.Print_Area" localSheetId="8">'Рындино'!$A$1:$E$67</definedName>
    <definedName name="_xlnm.Print_Area" localSheetId="12">'Свод'!$A$1:$E$61</definedName>
    <definedName name="_xlnm.Print_Area" localSheetId="9">'Семеновское'!$A$1:$E$66</definedName>
    <definedName name="_xlnm.Print_Area" localSheetId="10">'Сиява'!$A$1:$E$67</definedName>
    <definedName name="_xlnm.Print_Area" localSheetId="11">'Сыреси'!$A$1:$E$66</definedName>
  </definedNames>
  <calcPr fullCalcOnLoad="1"/>
</workbook>
</file>

<file path=xl/sharedStrings.xml><?xml version="1.0" encoding="utf-8"?>
<sst xmlns="http://schemas.openxmlformats.org/spreadsheetml/2006/main" count="1155" uniqueCount="102">
  <si>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</si>
  <si>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</si>
  <si>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</si>
  <si>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</si>
  <si>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</si>
  <si>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</si>
  <si>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</si>
  <si>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</si>
  <si>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</si>
  <si>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</si>
  <si>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</si>
  <si>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</si>
  <si>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</si>
  <si>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</si>
  <si>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</si>
  <si>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</si>
  <si>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</si>
  <si>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</si>
  <si>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</si>
  <si>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</si>
  <si>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</si>
  <si>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</si>
  <si>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</si>
  <si>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</si>
  <si>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</si>
  <si>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</si>
  <si>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</si>
  <si>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</si>
  <si>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</si>
  <si>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</si>
  <si>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</si>
  <si>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</si>
  <si>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</si>
  <si>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</si>
  <si>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</si>
  <si>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</si>
  <si>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</si>
  <si>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</si>
  <si>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</si>
  <si>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</si>
  <si>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</si>
  <si>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</si>
  <si>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</si>
  <si>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</si>
  <si>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</si>
  <si>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</si>
  <si>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</si>
  <si>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</si>
  <si>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</si>
  <si>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</si>
  <si>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</si>
  <si>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</si>
  <si>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</si>
  <si>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</si>
  <si>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</si>
  <si>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</si>
  <si>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</si>
  <si>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</si>
  <si>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</si>
  <si>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</si>
  <si>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</si>
  <si>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</si>
  <si>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</si>
  <si>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</si>
  <si>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</si>
  <si>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</si>
  <si>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</si>
  <si>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</si>
  <si>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 xml:space="preserve">Начальник финансового отдела </t>
  </si>
  <si>
    <t>____________________М.Н.Мясникова</t>
  </si>
  <si>
    <t>______________________М.Н.Мясникова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</si>
  <si>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</si>
  <si>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</si>
  <si>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</si>
  <si>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</si>
  <si>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</si>
  <si>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 xml:space="preserve">Иные межбюджетные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</si>
  <si>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</si>
  <si>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</si>
  <si>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Доходы от продажи матер. и нематериальных активов</t>
  </si>
  <si>
    <t>доходы от оказания платных услуг</t>
  </si>
  <si>
    <t>аналитических индикаторов, характеризующих состояние бюджета Анастасовского сельского поселения за 1 квартал 2020 года</t>
  </si>
  <si>
    <t>______________________Т.И.Галахова</t>
  </si>
  <si>
    <t>аналитических индикаторов, характеризующих состояние бюджета Козловского сельского поселения за 1 квартал 2020 года</t>
  </si>
  <si>
    <t>Испонитель гл. специалист-эксперт</t>
  </si>
  <si>
    <t>аналитических индикаторов, характеризующих состояние бюджета Кудеихинского сельского поселения за 1 квартал 2020 год</t>
  </si>
  <si>
    <t>аналитических индикаторов, характеризующих состояние бюджета Мишуковского сельского поселения за 1 квартал 2020 год</t>
  </si>
  <si>
    <t>аналитических индикаторов, характеризующих состояние бюджета Наполновского сельского поселения за 1 квартал 2020 год</t>
  </si>
  <si>
    <t>Иные межбюджетные трансферты</t>
  </si>
  <si>
    <t>аналитических индикаторов, характеризующих состояние бюджета Никулинского сельского поселения за 1 квартал  2020 год</t>
  </si>
  <si>
    <t>аналитических индикаторов, характеризующих состояние бюджета Октябрьского сельского поселения за 1 квартал  2020 год</t>
  </si>
  <si>
    <t>аналитических индикаторов, характеризующих состояние бюджета Порецкого сельского поселения за 1 квартал 2020 год</t>
  </si>
  <si>
    <t>аналитических индикаторов, характеризующих состояние бюджета Рындинского сельского поселения за 1 квартал 2020 год</t>
  </si>
  <si>
    <t>аналитических индикаторов, характеризующих состояние бюджета Семеновского сельского поселения за 1 квартал 2020 год</t>
  </si>
  <si>
    <t>аналитических индикаторов, характеризующих состояние бюджета Сиявского сельского поселения за 1 квартал 2020 год</t>
  </si>
  <si>
    <t>_______________________Т.И.Галахова</t>
  </si>
  <si>
    <t xml:space="preserve">Испонитель гл. специалист-эксперт </t>
  </si>
  <si>
    <t>аналитических индикаторов, характеризующих состояние бюджета Сыресинского сельского поселения за 1 квартал 2020 год</t>
  </si>
  <si>
    <t>От оказания платных услуг</t>
  </si>
  <si>
    <t>Начальник финансового отдела                                                        Т.И.Галахова</t>
  </si>
  <si>
    <t>Исполнитель гл. специалист-эксперт                                             М.Н.Мясникова</t>
  </si>
  <si>
    <t>аналитических индикаторов, характеризующих состояние бюджетов сельских поселений за 1 квартал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</si>
</sst>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40">
      <selection activeCell="A63" sqref="A6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7" t="s">
        <v>2</v>
      </c>
      <c r="B1" s="57"/>
      <c r="C1" s="57"/>
      <c r="D1" s="57"/>
      <c r="E1" s="57"/>
    </row>
    <row r="2" spans="1:5" ht="12.75">
      <c r="A2" s="57" t="s">
        <v>81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B6+B24+B30</f>
        <v>6503582</v>
      </c>
      <c r="C5" s="4">
        <f>C6+C24+C30</f>
        <v>585035.76</v>
      </c>
      <c r="D5" s="8">
        <f>C5/B5*100</f>
        <v>8.995592890194972</v>
      </c>
      <c r="E5" s="3" t="s">
        <v>8</v>
      </c>
      <c r="F5" s="17"/>
      <c r="G5" s="18"/>
    </row>
    <row r="6" spans="1:7" ht="12.75">
      <c r="A6" s="20" t="s">
        <v>9</v>
      </c>
      <c r="B6" s="34">
        <f>B8+B9+B12+B13+B17+B18+B14+B16+B19+B20+B22+B21+B15</f>
        <v>892000</v>
      </c>
      <c r="C6" s="34">
        <f>C8+C9+C12+C13+C17+C18+C14+C16+C19+C20+C22+C21+C15+C23</f>
        <v>295942.16000000003</v>
      </c>
      <c r="D6" s="8">
        <f aca="true" t="shared" si="0" ref="D6:D45">C6/B6*100</f>
        <v>33.17737219730942</v>
      </c>
      <c r="E6" s="6"/>
      <c r="F6" s="17"/>
      <c r="G6" s="17"/>
    </row>
    <row r="7" spans="1:7" ht="12" customHeight="1">
      <c r="A7" s="22" t="s">
        <v>10</v>
      </c>
      <c r="B7" s="45"/>
      <c r="C7" s="33"/>
      <c r="D7" s="11"/>
      <c r="E7" s="24"/>
      <c r="F7" s="17"/>
      <c r="G7" s="17"/>
    </row>
    <row r="8" spans="1:7" ht="12" customHeight="1">
      <c r="A8" s="22" t="s">
        <v>11</v>
      </c>
      <c r="B8" s="45">
        <v>102000</v>
      </c>
      <c r="C8" s="33">
        <v>10851.36</v>
      </c>
      <c r="D8" s="11">
        <f t="shared" si="0"/>
        <v>10.638588235294117</v>
      </c>
      <c r="E8" s="12"/>
      <c r="F8" s="26"/>
      <c r="G8" s="17"/>
    </row>
    <row r="9" spans="1:7" ht="12" customHeight="1">
      <c r="A9" s="22" t="s">
        <v>12</v>
      </c>
      <c r="B9" s="33">
        <f>B11</f>
        <v>3000</v>
      </c>
      <c r="C9" s="33">
        <f>C11</f>
        <v>15554.4</v>
      </c>
      <c r="D9" s="11">
        <f t="shared" si="0"/>
        <v>518.48</v>
      </c>
      <c r="E9" s="12"/>
      <c r="F9" s="17"/>
      <c r="G9" s="17"/>
    </row>
    <row r="10" spans="1:7" ht="12" customHeight="1">
      <c r="A10" s="22" t="s">
        <v>10</v>
      </c>
      <c r="B10" s="45"/>
      <c r="C10" s="46"/>
      <c r="D10" s="11"/>
      <c r="E10" s="12"/>
      <c r="F10" s="17"/>
      <c r="G10" s="17"/>
    </row>
    <row r="11" spans="1:7" ht="12" customHeight="1">
      <c r="A11" s="10" t="s">
        <v>13</v>
      </c>
      <c r="B11" s="45">
        <v>3000</v>
      </c>
      <c r="C11" s="33">
        <v>15554.4</v>
      </c>
      <c r="D11" s="11">
        <f t="shared" si="0"/>
        <v>518.48</v>
      </c>
      <c r="E11" s="3"/>
      <c r="F11" s="17"/>
      <c r="G11" s="17"/>
    </row>
    <row r="12" spans="1:7" ht="12" customHeight="1">
      <c r="A12" s="22" t="s">
        <v>14</v>
      </c>
      <c r="B12" s="45">
        <v>41000</v>
      </c>
      <c r="C12" s="33">
        <v>834.41</v>
      </c>
      <c r="D12" s="11">
        <f t="shared" si="0"/>
        <v>2.0351463414634146</v>
      </c>
      <c r="E12" s="3"/>
      <c r="F12" s="17"/>
      <c r="G12" s="17"/>
    </row>
    <row r="13" spans="1:7" ht="12" customHeight="1">
      <c r="A13" s="22" t="s">
        <v>0</v>
      </c>
      <c r="B13" s="45">
        <v>240000</v>
      </c>
      <c r="C13" s="33">
        <v>38268.21</v>
      </c>
      <c r="D13" s="11">
        <f t="shared" si="0"/>
        <v>15.9450875</v>
      </c>
      <c r="E13" s="3"/>
      <c r="F13" s="17"/>
      <c r="G13" s="17"/>
    </row>
    <row r="14" spans="1:7" s="19" customFormat="1" ht="12.75">
      <c r="A14" s="22" t="s">
        <v>16</v>
      </c>
      <c r="B14" s="45">
        <v>0</v>
      </c>
      <c r="C14" s="33">
        <v>400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5">
        <v>250000</v>
      </c>
      <c r="C15" s="33">
        <v>57639.15</v>
      </c>
      <c r="D15" s="11">
        <f>C15/B15*100</f>
        <v>23.05566</v>
      </c>
      <c r="E15" s="6"/>
      <c r="F15" s="17"/>
      <c r="G15" s="17"/>
    </row>
    <row r="16" spans="1:7" ht="12" customHeight="1">
      <c r="A16" s="22" t="s">
        <v>57</v>
      </c>
      <c r="B16" s="45">
        <v>0</v>
      </c>
      <c r="C16" s="33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5">
        <v>256000</v>
      </c>
      <c r="C17" s="33">
        <v>172394.63</v>
      </c>
      <c r="D17" s="11">
        <f t="shared" si="0"/>
        <v>67.34165234375</v>
      </c>
      <c r="E17" s="6"/>
      <c r="F17" s="17"/>
      <c r="G17" s="17"/>
    </row>
    <row r="18" spans="1:7" s="19" customFormat="1" ht="12.75">
      <c r="A18" s="22" t="s">
        <v>53</v>
      </c>
      <c r="B18" s="45">
        <v>0</v>
      </c>
      <c r="C18" s="33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5">
        <v>0</v>
      </c>
      <c r="C19" s="33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5">
        <v>0</v>
      </c>
      <c r="C20" s="33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5">
        <v>0</v>
      </c>
      <c r="C21" s="33">
        <v>0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5">
        <v>0</v>
      </c>
      <c r="C22" s="33">
        <v>0</v>
      </c>
      <c r="D22" s="11" t="e">
        <f t="shared" si="0"/>
        <v>#DIV/0!</v>
      </c>
      <c r="E22" s="6"/>
      <c r="F22" s="17"/>
      <c r="G22" s="17"/>
    </row>
    <row r="23" spans="1:7" s="19" customFormat="1" ht="12.75">
      <c r="A23" s="22" t="s">
        <v>78</v>
      </c>
      <c r="B23" s="45"/>
      <c r="C23" s="33">
        <v>0</v>
      </c>
      <c r="D23" s="11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45">
        <f>B26+B27+B28+B29</f>
        <v>5611582</v>
      </c>
      <c r="C24" s="45">
        <f>C26+C27+C28+C29</f>
        <v>289093.6</v>
      </c>
      <c r="D24" s="11">
        <f t="shared" si="0"/>
        <v>5.151730830984916</v>
      </c>
      <c r="E24" s="6"/>
      <c r="F24" s="17"/>
      <c r="G24" s="17"/>
    </row>
    <row r="25" spans="1:7" s="19" customFormat="1" ht="11.25" customHeight="1">
      <c r="A25" s="22" t="s">
        <v>10</v>
      </c>
      <c r="B25" s="45"/>
      <c r="C25" s="33"/>
      <c r="D25" s="11">
        <v>0</v>
      </c>
      <c r="E25" s="6"/>
      <c r="F25" s="17"/>
      <c r="G25" s="17"/>
    </row>
    <row r="26" spans="1:7" s="19" customFormat="1" ht="12.75">
      <c r="A26" s="22" t="s">
        <v>18</v>
      </c>
      <c r="B26" s="45">
        <v>927200</v>
      </c>
      <c r="C26" s="33">
        <v>224100</v>
      </c>
      <c r="D26" s="11">
        <f t="shared" si="0"/>
        <v>24.169542709232097</v>
      </c>
      <c r="E26" s="6"/>
      <c r="F26" s="17"/>
      <c r="G26" s="17"/>
    </row>
    <row r="27" spans="1:7" s="19" customFormat="1" ht="12.75">
      <c r="A27" s="22" t="s">
        <v>19</v>
      </c>
      <c r="B27" s="45">
        <v>4590582</v>
      </c>
      <c r="C27" s="33">
        <v>64993.6</v>
      </c>
      <c r="D27" s="11">
        <f t="shared" si="0"/>
        <v>1.4158030506807198</v>
      </c>
      <c r="E27" s="6"/>
      <c r="F27" s="17"/>
      <c r="G27" s="17"/>
    </row>
    <row r="28" spans="1:7" s="19" customFormat="1" ht="12.75">
      <c r="A28" s="22" t="s">
        <v>61</v>
      </c>
      <c r="B28" s="45">
        <v>93800</v>
      </c>
      <c r="C28" s="33">
        <v>0</v>
      </c>
      <c r="D28" s="11">
        <f t="shared" si="0"/>
        <v>0</v>
      </c>
      <c r="E28" s="6"/>
      <c r="F28" s="17"/>
      <c r="G28" s="17"/>
    </row>
    <row r="29" spans="1:7" s="19" customFormat="1" ht="25.5">
      <c r="A29" s="22" t="s">
        <v>62</v>
      </c>
      <c r="B29" s="45">
        <v>0</v>
      </c>
      <c r="C29" s="33">
        <v>0</v>
      </c>
      <c r="D29" s="11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47">
        <v>0</v>
      </c>
      <c r="C30" s="34">
        <v>0</v>
      </c>
      <c r="D30" s="8">
        <v>0</v>
      </c>
      <c r="E30" s="6"/>
      <c r="F30" s="17"/>
      <c r="G30" s="17"/>
    </row>
    <row r="31" spans="1:7" ht="25.5">
      <c r="A31" s="2" t="s">
        <v>20</v>
      </c>
      <c r="B31" s="48">
        <f>B33+B34+B35+B37+B38+B39+B41+B40+B36</f>
        <v>6954933.880000001</v>
      </c>
      <c r="C31" s="48">
        <f>C33+C34+C35+C37+C38+C39+C41+C40+C36</f>
        <v>391411.44</v>
      </c>
      <c r="D31" s="8">
        <f t="shared" si="0"/>
        <v>5.627824027566455</v>
      </c>
      <c r="E31" s="6" t="s">
        <v>8</v>
      </c>
      <c r="F31" s="17"/>
      <c r="G31" s="17"/>
    </row>
    <row r="32" spans="1:7" ht="11.25" customHeight="1">
      <c r="A32" s="5" t="s">
        <v>10</v>
      </c>
      <c r="B32" s="21"/>
      <c r="C32" s="21"/>
      <c r="D32" s="8"/>
      <c r="E32" s="6"/>
      <c r="F32" s="17"/>
      <c r="G32" s="17"/>
    </row>
    <row r="33" spans="1:7" ht="25.5">
      <c r="A33" s="7" t="s">
        <v>21</v>
      </c>
      <c r="B33" s="21">
        <v>1155982.28</v>
      </c>
      <c r="C33" s="21">
        <v>204905.42</v>
      </c>
      <c r="D33" s="8">
        <f t="shared" si="0"/>
        <v>17.725654064524242</v>
      </c>
      <c r="E33" s="6" t="s">
        <v>8</v>
      </c>
      <c r="F33" s="17"/>
      <c r="G33" s="17"/>
    </row>
    <row r="34" spans="1:7" ht="25.5">
      <c r="A34" s="7" t="s">
        <v>22</v>
      </c>
      <c r="B34" s="21">
        <v>89600</v>
      </c>
      <c r="C34" s="21">
        <v>21534.6</v>
      </c>
      <c r="D34" s="8">
        <f t="shared" si="0"/>
        <v>24.034151785714283</v>
      </c>
      <c r="E34" s="6" t="s">
        <v>8</v>
      </c>
      <c r="F34" s="17"/>
      <c r="G34" s="17"/>
    </row>
    <row r="35" spans="1:7" ht="25.5">
      <c r="A35" s="30" t="s">
        <v>23</v>
      </c>
      <c r="B35" s="21">
        <v>3000</v>
      </c>
      <c r="C35" s="21">
        <v>0</v>
      </c>
      <c r="D35" s="8">
        <f t="shared" si="0"/>
        <v>0</v>
      </c>
      <c r="E35" s="6" t="s">
        <v>8</v>
      </c>
      <c r="F35" s="17"/>
      <c r="G35" s="17"/>
    </row>
    <row r="36" spans="1:7" ht="25.5">
      <c r="A36" s="30" t="s">
        <v>51</v>
      </c>
      <c r="B36" s="21">
        <v>732649.41</v>
      </c>
      <c r="C36" s="21">
        <v>79224</v>
      </c>
      <c r="D36" s="8">
        <f>C36/B36*100</f>
        <v>10.813357510244906</v>
      </c>
      <c r="E36" s="6" t="s">
        <v>8</v>
      </c>
      <c r="F36" s="17"/>
      <c r="G36" s="17"/>
    </row>
    <row r="37" spans="1:7" ht="25.5">
      <c r="A37" s="30" t="s">
        <v>24</v>
      </c>
      <c r="B37" s="21">
        <v>2061460.08</v>
      </c>
      <c r="C37" s="21">
        <v>44478.57</v>
      </c>
      <c r="D37" s="8">
        <f t="shared" si="0"/>
        <v>2.1576246094467177</v>
      </c>
      <c r="E37" s="6" t="s">
        <v>8</v>
      </c>
      <c r="F37" s="17"/>
      <c r="G37" s="17"/>
    </row>
    <row r="38" spans="1:7" ht="15" customHeight="1">
      <c r="A38" s="30" t="s">
        <v>25</v>
      </c>
      <c r="B38" s="21">
        <v>0</v>
      </c>
      <c r="C38" s="21"/>
      <c r="D38" s="8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2892242.11</v>
      </c>
      <c r="C39" s="21">
        <v>33268.85</v>
      </c>
      <c r="D39" s="8">
        <f t="shared" si="0"/>
        <v>1.1502788748207529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8" t="e">
        <f>C40/B40*100</f>
        <v>#DIV/0!</v>
      </c>
      <c r="E40" s="6" t="s">
        <v>8</v>
      </c>
      <c r="F40" s="17"/>
      <c r="G40" s="17"/>
    </row>
    <row r="41" spans="1:7" ht="25.5">
      <c r="A41" s="30" t="s">
        <v>59</v>
      </c>
      <c r="B41" s="21">
        <v>20000</v>
      </c>
      <c r="C41" s="21">
        <v>8000</v>
      </c>
      <c r="D41" s="8">
        <f t="shared" si="0"/>
        <v>40</v>
      </c>
      <c r="E41" s="6" t="s">
        <v>8</v>
      </c>
      <c r="F41" s="17"/>
      <c r="G41" s="17"/>
    </row>
    <row r="42" spans="1:7" ht="25.5">
      <c r="A42" s="28" t="s">
        <v>27</v>
      </c>
      <c r="B42" s="4">
        <f>B31</f>
        <v>6954933.880000001</v>
      </c>
      <c r="C42" s="4">
        <f>C31</f>
        <v>391411.44</v>
      </c>
      <c r="D42" s="8">
        <f t="shared" si="0"/>
        <v>5.627824027566455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8"/>
      <c r="E43" s="24"/>
      <c r="F43" s="17"/>
      <c r="G43" s="17"/>
    </row>
    <row r="44" spans="1:7" ht="12.75">
      <c r="A44" s="5" t="s">
        <v>28</v>
      </c>
      <c r="B44" s="21">
        <f>B42-B45</f>
        <v>6946333.880000001</v>
      </c>
      <c r="C44" s="21">
        <f>C42-C45</f>
        <v>390207.44</v>
      </c>
      <c r="D44" s="9">
        <f t="shared" si="0"/>
        <v>5.617458745015003</v>
      </c>
      <c r="E44" s="3"/>
      <c r="F44" s="17"/>
      <c r="G44" s="17"/>
    </row>
    <row r="45" spans="1:7" ht="12.75">
      <c r="A45" s="5" t="s">
        <v>54</v>
      </c>
      <c r="B45" s="21">
        <v>8600</v>
      </c>
      <c r="C45" s="21">
        <v>1204</v>
      </c>
      <c r="D45" s="9">
        <f t="shared" si="0"/>
        <v>14.000000000000002</v>
      </c>
      <c r="E45" s="3"/>
      <c r="F45" s="17"/>
      <c r="G45" s="17"/>
    </row>
    <row r="46" spans="1:7" ht="51">
      <c r="A46" s="5" t="s">
        <v>64</v>
      </c>
      <c r="B46" s="21">
        <f>B5-B31</f>
        <v>-451351.8800000008</v>
      </c>
      <c r="C46" s="21">
        <f>C5-C31</f>
        <v>193624.32</v>
      </c>
      <c r="D46" s="8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8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9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9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9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9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9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9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9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33">
        <v>0</v>
      </c>
      <c r="D55" s="9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33">
        <v>0</v>
      </c>
      <c r="D56" s="9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9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9">
        <v>0</v>
      </c>
      <c r="E58" s="6" t="s">
        <v>41</v>
      </c>
      <c r="F58" s="17"/>
      <c r="G58" s="17"/>
    </row>
    <row r="59" spans="1:7" ht="26.25" customHeight="1">
      <c r="A59" s="22" t="s">
        <v>43</v>
      </c>
      <c r="B59" s="23">
        <v>0</v>
      </c>
      <c r="C59" s="33">
        <v>0</v>
      </c>
      <c r="D59" s="9">
        <v>0</v>
      </c>
      <c r="E59" s="6" t="s">
        <v>44</v>
      </c>
      <c r="F59" s="17"/>
      <c r="G59" s="17"/>
    </row>
    <row r="60" spans="1:7" ht="35.25" customHeight="1">
      <c r="A60" s="22" t="s">
        <v>45</v>
      </c>
      <c r="B60" s="23">
        <v>0</v>
      </c>
      <c r="C60" s="33">
        <v>0</v>
      </c>
      <c r="D60" s="9">
        <v>0</v>
      </c>
      <c r="E60" s="6" t="s">
        <v>46</v>
      </c>
      <c r="F60" s="17"/>
      <c r="G60" s="17"/>
    </row>
    <row r="61" spans="1:7" ht="36.75" customHeight="1">
      <c r="A61" s="22" t="s">
        <v>47</v>
      </c>
      <c r="B61" s="23">
        <v>0</v>
      </c>
      <c r="C61" s="33">
        <v>0</v>
      </c>
      <c r="D61" s="9">
        <v>0</v>
      </c>
      <c r="E61" s="6" t="s">
        <v>48</v>
      </c>
      <c r="F61" s="17"/>
      <c r="G61" s="17"/>
    </row>
    <row r="62" spans="1:7" ht="23.25" customHeight="1">
      <c r="A62" s="22" t="s">
        <v>49</v>
      </c>
      <c r="B62" s="23">
        <v>0</v>
      </c>
      <c r="C62" s="33">
        <v>0</v>
      </c>
      <c r="D62" s="9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68</v>
      </c>
      <c r="B64" s="58" t="s">
        <v>82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84</v>
      </c>
      <c r="B66" s="58" t="s">
        <v>70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6" right="0" top="0.15748031496062992" bottom="0" header="0.16" footer="0.17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34">
      <selection activeCell="E78" sqref="E7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93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B6+B24+B30</f>
        <v>7097150.89</v>
      </c>
      <c r="C5" s="4">
        <f>C6+C24+C30</f>
        <v>269096.14</v>
      </c>
      <c r="D5" s="3">
        <f aca="true" t="shared" si="0" ref="D5:D45">C5/B5*100</f>
        <v>3.7916079870749373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734000</v>
      </c>
      <c r="C6" s="21">
        <f>C8+C9+C12+C13+C17+C18+C14+C16+C20+C21+C23+C22+C15+C19</f>
        <v>86434.54</v>
      </c>
      <c r="D6" s="3">
        <f t="shared" si="0"/>
        <v>11.775822888283379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45000</v>
      </c>
      <c r="C8" s="23">
        <v>11409.78</v>
      </c>
      <c r="D8" s="12">
        <f t="shared" si="0"/>
        <v>25.35506666666667</v>
      </c>
      <c r="E8" s="12"/>
      <c r="F8" s="26"/>
      <c r="G8" s="17"/>
    </row>
    <row r="9" spans="1:7" ht="12.75">
      <c r="A9" s="22" t="s">
        <v>12</v>
      </c>
      <c r="B9" s="23">
        <f>B11</f>
        <v>25000</v>
      </c>
      <c r="C9" s="23">
        <f>C11</f>
        <v>2700</v>
      </c>
      <c r="D9" s="12">
        <f t="shared" si="0"/>
        <v>10.8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25000</v>
      </c>
      <c r="C11" s="23">
        <v>2700</v>
      </c>
      <c r="D11" s="12">
        <f t="shared" si="0"/>
        <v>10.8</v>
      </c>
      <c r="E11" s="3"/>
      <c r="F11" s="17"/>
      <c r="G11" s="17"/>
    </row>
    <row r="12" spans="1:7" ht="12.75">
      <c r="A12" s="22" t="s">
        <v>14</v>
      </c>
      <c r="B12" s="23">
        <v>13000</v>
      </c>
      <c r="C12" s="23">
        <v>380.29</v>
      </c>
      <c r="D12" s="12">
        <f t="shared" si="0"/>
        <v>2.925307692307692</v>
      </c>
      <c r="E12" s="3"/>
      <c r="F12" s="17"/>
      <c r="G12" s="17"/>
    </row>
    <row r="13" spans="1:7" ht="12.75">
      <c r="A13" s="22" t="s">
        <v>0</v>
      </c>
      <c r="B13" s="23">
        <v>245000</v>
      </c>
      <c r="C13" s="23">
        <v>-13639.34</v>
      </c>
      <c r="D13" s="12">
        <f t="shared" si="0"/>
        <v>-5.567077551020408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700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300000</v>
      </c>
      <c r="C15" s="23">
        <v>68225.93</v>
      </c>
      <c r="D15" s="12">
        <f>C15/B15*100</f>
        <v>22.741976666666663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56000</v>
      </c>
      <c r="C17" s="23">
        <v>10057.88</v>
      </c>
      <c r="D17" s="12">
        <f t="shared" si="0"/>
        <v>17.9605</v>
      </c>
      <c r="E17" s="6"/>
      <c r="F17" s="17"/>
      <c r="G17" s="17"/>
    </row>
    <row r="18" spans="1:7" s="19" customFormat="1" ht="12.75">
      <c r="A18" s="22" t="s">
        <v>53</v>
      </c>
      <c r="B18" s="23">
        <v>50000</v>
      </c>
      <c r="C18" s="23">
        <v>6600</v>
      </c>
      <c r="D18" s="12">
        <f t="shared" si="0"/>
        <v>13.200000000000001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6363150.89</v>
      </c>
      <c r="C24" s="23">
        <f>C26+C27+C28+C29</f>
        <v>182661.6</v>
      </c>
      <c r="D24" s="12">
        <f t="shared" si="0"/>
        <v>2.8706155669993865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1464700</v>
      </c>
      <c r="C26" s="23">
        <v>126000</v>
      </c>
      <c r="D26" s="12">
        <f t="shared" si="0"/>
        <v>8.602444186522836</v>
      </c>
      <c r="E26" s="6"/>
      <c r="F26" s="17"/>
      <c r="G26" s="17"/>
    </row>
    <row r="27" spans="1:7" s="19" customFormat="1" ht="12.75">
      <c r="A27" s="22" t="s">
        <v>19</v>
      </c>
      <c r="B27" s="23">
        <v>4823750.89</v>
      </c>
      <c r="C27" s="23">
        <v>56661.6</v>
      </c>
      <c r="D27" s="12">
        <f t="shared" si="0"/>
        <v>1.1746377723912687</v>
      </c>
      <c r="E27" s="6"/>
      <c r="F27" s="17"/>
      <c r="G27" s="17"/>
    </row>
    <row r="28" spans="1:7" s="19" customFormat="1" ht="12.75">
      <c r="A28" s="22" t="s">
        <v>61</v>
      </c>
      <c r="B28" s="23">
        <v>74700</v>
      </c>
      <c r="C28" s="23">
        <v>0</v>
      </c>
      <c r="D28" s="12">
        <f t="shared" si="0"/>
        <v>0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7378008.890000001</v>
      </c>
      <c r="C31" s="4">
        <f>C33+C34+C35+C37+C38+C39+C41+C40+C36</f>
        <v>482669.98</v>
      </c>
      <c r="D31" s="3">
        <f t="shared" si="0"/>
        <v>6.542008652960568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1420078</v>
      </c>
      <c r="C33" s="21">
        <v>257286.66</v>
      </c>
      <c r="D33" s="3">
        <f t="shared" si="0"/>
        <v>18.117783671037788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89600</v>
      </c>
      <c r="C34" s="21">
        <v>21534.6</v>
      </c>
      <c r="D34" s="3">
        <f t="shared" si="0"/>
        <v>24.034151785714283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3000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30" t="s">
        <v>51</v>
      </c>
      <c r="B36" s="21">
        <v>784819</v>
      </c>
      <c r="C36" s="21">
        <v>105727</v>
      </c>
      <c r="D36" s="3"/>
      <c r="E36" s="6" t="s">
        <v>8</v>
      </c>
      <c r="F36" s="17"/>
      <c r="G36" s="17"/>
    </row>
    <row r="37" spans="1:7" ht="25.5">
      <c r="A37" s="30" t="s">
        <v>24</v>
      </c>
      <c r="B37" s="21">
        <v>1747446</v>
      </c>
      <c r="C37" s="21">
        <v>18912.69</v>
      </c>
      <c r="D37" s="3">
        <f t="shared" si="0"/>
        <v>1.0823046892436161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3313065.89</v>
      </c>
      <c r="C39" s="21">
        <v>76209.03</v>
      </c>
      <c r="D39" s="3">
        <f t="shared" si="0"/>
        <v>2.300256998510826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>
        <v>0</v>
      </c>
      <c r="E40" s="6" t="s">
        <v>8</v>
      </c>
      <c r="F40" s="17"/>
      <c r="G40" s="17"/>
    </row>
    <row r="41" spans="1:7" ht="25.5">
      <c r="A41" s="30" t="s">
        <v>59</v>
      </c>
      <c r="B41" s="21">
        <v>20000</v>
      </c>
      <c r="C41" s="21">
        <v>3000</v>
      </c>
      <c r="D41" s="3">
        <f t="shared" si="0"/>
        <v>15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7378008.890000001</v>
      </c>
      <c r="C42" s="21">
        <f>C31</f>
        <v>482669.98</v>
      </c>
      <c r="D42" s="3">
        <f t="shared" si="0"/>
        <v>6.542008652960568</v>
      </c>
      <c r="E42" s="6" t="s">
        <v>8</v>
      </c>
      <c r="F42" s="17"/>
      <c r="G42" s="17"/>
    </row>
    <row r="43" spans="1:7" ht="12.75">
      <c r="A43" s="22" t="s">
        <v>10</v>
      </c>
      <c r="B43" s="23">
        <v>0</v>
      </c>
      <c r="C43" s="23">
        <v>0</v>
      </c>
      <c r="D43" s="3">
        <v>0</v>
      </c>
      <c r="E43" s="24"/>
      <c r="F43" s="17"/>
      <c r="G43" s="17"/>
    </row>
    <row r="44" spans="1:7" ht="12.75">
      <c r="A44" s="5" t="s">
        <v>28</v>
      </c>
      <c r="B44" s="21">
        <f>B42-B45</f>
        <v>7373204.890000001</v>
      </c>
      <c r="C44" s="21">
        <f>C42-C45</f>
        <v>481465.98</v>
      </c>
      <c r="D44" s="6">
        <f t="shared" si="0"/>
        <v>6.529941689983336</v>
      </c>
      <c r="E44" s="3"/>
      <c r="F44" s="17"/>
      <c r="G44" s="17"/>
    </row>
    <row r="45" spans="1:7" s="19" customFormat="1" ht="12.75">
      <c r="A45" s="2" t="s">
        <v>54</v>
      </c>
      <c r="B45" s="4">
        <v>4804</v>
      </c>
      <c r="C45" s="4">
        <v>1204</v>
      </c>
      <c r="D45" s="3">
        <f t="shared" si="0"/>
        <v>25.062447960033307</v>
      </c>
      <c r="E45" s="3"/>
      <c r="F45" s="18"/>
      <c r="G45" s="18"/>
    </row>
    <row r="46" spans="1:7" ht="49.5" customHeight="1">
      <c r="A46" s="5" t="s">
        <v>64</v>
      </c>
      <c r="B46" s="21">
        <f>B5-B31</f>
        <v>-280858.00000000093</v>
      </c>
      <c r="C46" s="21">
        <f>C5-C31</f>
        <v>-213573.83999999997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4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35.2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68</v>
      </c>
      <c r="B64" s="58" t="s">
        <v>82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84</v>
      </c>
      <c r="B66" s="58" t="s">
        <v>70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40">
      <selection activeCell="B73" sqref="B7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94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B6+B25+B31</f>
        <v>3216747</v>
      </c>
      <c r="C5" s="4">
        <f>C6+C25+C31</f>
        <v>539791.5</v>
      </c>
      <c r="D5" s="3">
        <f aca="true" t="shared" si="0" ref="D5:D46">C5/B5*100</f>
        <v>16.780663819691135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1156000</v>
      </c>
      <c r="C6" s="21">
        <f>C8+C9+C12+C13+C18+C19+C14+C16+C20+C21+C24+C22+C15+C23+C17</f>
        <v>362411.9</v>
      </c>
      <c r="D6" s="3">
        <f t="shared" si="0"/>
        <v>31.350510380622836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12000</v>
      </c>
      <c r="C8" s="23">
        <v>2437.34</v>
      </c>
      <c r="D8" s="12">
        <f t="shared" si="0"/>
        <v>20.31116666666667</v>
      </c>
      <c r="E8" s="12"/>
      <c r="F8" s="26"/>
      <c r="G8" s="17"/>
    </row>
    <row r="9" spans="1:7" ht="12.75">
      <c r="A9" s="22" t="s">
        <v>12</v>
      </c>
      <c r="B9" s="23">
        <f>B11</f>
        <v>9000</v>
      </c>
      <c r="C9" s="23">
        <f>C11</f>
        <v>4246.2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9000</v>
      </c>
      <c r="C11" s="23">
        <v>4246.2</v>
      </c>
      <c r="D11" s="12"/>
      <c r="E11" s="3"/>
      <c r="F11" s="17"/>
      <c r="G11" s="17"/>
    </row>
    <row r="12" spans="1:7" ht="12.75">
      <c r="A12" s="22" t="s">
        <v>14</v>
      </c>
      <c r="B12" s="23">
        <v>38000</v>
      </c>
      <c r="C12" s="23">
        <v>469.42</v>
      </c>
      <c r="D12" s="12">
        <f t="shared" si="0"/>
        <v>1.2353157894736841</v>
      </c>
      <c r="E12" s="3"/>
      <c r="F12" s="17"/>
      <c r="G12" s="17"/>
    </row>
    <row r="13" spans="1:7" ht="12.75">
      <c r="A13" s="22" t="s">
        <v>0</v>
      </c>
      <c r="B13" s="23">
        <v>163000</v>
      </c>
      <c r="C13" s="23">
        <v>11478.72</v>
      </c>
      <c r="D13" s="12">
        <f t="shared" si="0"/>
        <v>7.042159509202453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2400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510000</v>
      </c>
      <c r="C15" s="23">
        <v>117042.81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77</v>
      </c>
      <c r="B17" s="23"/>
      <c r="C17" s="23">
        <v>0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424000</v>
      </c>
      <c r="C18" s="23">
        <v>224337.41</v>
      </c>
      <c r="D18" s="12">
        <f t="shared" si="0"/>
        <v>52.909766509433965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2060747</v>
      </c>
      <c r="C25" s="23">
        <f>C27+C28+C29+C30</f>
        <v>177379.6</v>
      </c>
      <c r="D25" s="12">
        <f t="shared" si="0"/>
        <v>8.607538916713212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1161100</v>
      </c>
      <c r="C27" s="23">
        <v>25800</v>
      </c>
      <c r="D27" s="12">
        <f t="shared" si="0"/>
        <v>2.2220308328309364</v>
      </c>
      <c r="E27" s="6"/>
      <c r="F27" s="17"/>
      <c r="G27" s="17"/>
    </row>
    <row r="28" spans="1:7" s="19" customFormat="1" ht="12.75">
      <c r="A28" s="22" t="s">
        <v>19</v>
      </c>
      <c r="B28" s="23">
        <v>899647</v>
      </c>
      <c r="C28" s="23">
        <v>151579.6</v>
      </c>
      <c r="D28" s="12">
        <f t="shared" si="0"/>
        <v>16.848786246160998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4474395</v>
      </c>
      <c r="C32" s="4">
        <f>C34+C35+C36+C38+C39+C40+C42+C41+C37</f>
        <v>426940.7</v>
      </c>
      <c r="D32" s="3">
        <f t="shared" si="0"/>
        <v>9.541864319086715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1218768</v>
      </c>
      <c r="C34" s="21">
        <v>243191.76</v>
      </c>
      <c r="D34" s="3">
        <f t="shared" si="0"/>
        <v>19.953900988539246</v>
      </c>
      <c r="E34" s="6" t="s">
        <v>8</v>
      </c>
      <c r="F34" s="17"/>
      <c r="G34" s="17"/>
    </row>
    <row r="35" spans="1:7" ht="25.5">
      <c r="A35" s="7" t="s">
        <v>22</v>
      </c>
      <c r="B35" s="21">
        <v>89600</v>
      </c>
      <c r="C35" s="21">
        <v>21534.6</v>
      </c>
      <c r="D35" s="3">
        <f t="shared" si="0"/>
        <v>24.034151785714283</v>
      </c>
      <c r="E35" s="6" t="s">
        <v>8</v>
      </c>
      <c r="F35" s="17"/>
      <c r="G35" s="17"/>
    </row>
    <row r="36" spans="1:7" ht="25.5">
      <c r="A36" s="30" t="s">
        <v>23</v>
      </c>
      <c r="B36" s="21">
        <v>3000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30" t="s">
        <v>51</v>
      </c>
      <c r="B37" s="21">
        <v>1381581</v>
      </c>
      <c r="C37" s="21">
        <v>140045</v>
      </c>
      <c r="D37" s="3"/>
      <c r="E37" s="6" t="s">
        <v>8</v>
      </c>
      <c r="F37" s="17"/>
      <c r="G37" s="17"/>
    </row>
    <row r="38" spans="1:7" ht="25.5">
      <c r="A38" s="30" t="s">
        <v>24</v>
      </c>
      <c r="B38" s="21">
        <v>593446</v>
      </c>
      <c r="C38" s="21">
        <v>9669.34</v>
      </c>
      <c r="D38" s="3">
        <f t="shared" si="0"/>
        <v>1.6293546506337562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30" t="s">
        <v>58</v>
      </c>
      <c r="B40" s="21">
        <v>1168000</v>
      </c>
      <c r="C40" s="21">
        <v>12500</v>
      </c>
      <c r="D40" s="3">
        <f t="shared" si="0"/>
        <v>1.0702054794520548</v>
      </c>
      <c r="E40" s="6" t="s">
        <v>8</v>
      </c>
      <c r="F40" s="17"/>
      <c r="G40" s="17"/>
    </row>
    <row r="41" spans="1:7" ht="25.5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30" t="s">
        <v>59</v>
      </c>
      <c r="B42" s="21">
        <v>20000</v>
      </c>
      <c r="C42" s="21">
        <v>0</v>
      </c>
      <c r="D42" s="3">
        <f t="shared" si="0"/>
        <v>0</v>
      </c>
      <c r="E42" s="6" t="s">
        <v>8</v>
      </c>
      <c r="F42" s="17"/>
      <c r="G42" s="17"/>
    </row>
    <row r="43" spans="1:7" ht="25.5">
      <c r="A43" s="30" t="s">
        <v>27</v>
      </c>
      <c r="B43" s="21">
        <f>B32</f>
        <v>4474395</v>
      </c>
      <c r="C43" s="21">
        <f>C32</f>
        <v>426940.7</v>
      </c>
      <c r="D43" s="3">
        <f t="shared" si="0"/>
        <v>9.541864319086715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4473191</v>
      </c>
      <c r="C45" s="4">
        <f>C43-C46</f>
        <v>425736.7</v>
      </c>
      <c r="D45" s="6">
        <f t="shared" si="0"/>
        <v>9.517516689987081</v>
      </c>
      <c r="E45" s="3"/>
      <c r="F45" s="17"/>
      <c r="G45" s="17"/>
    </row>
    <row r="46" spans="1:7" ht="12.75">
      <c r="A46" s="5" t="s">
        <v>54</v>
      </c>
      <c r="B46" s="4">
        <v>1204</v>
      </c>
      <c r="C46" s="4">
        <v>1204</v>
      </c>
      <c r="D46" s="6">
        <f t="shared" si="0"/>
        <v>100</v>
      </c>
      <c r="E46" s="3"/>
      <c r="F46" s="17"/>
      <c r="G46" s="17"/>
    </row>
    <row r="47" spans="1:7" ht="51">
      <c r="A47" s="5" t="s">
        <v>64</v>
      </c>
      <c r="B47" s="21">
        <f>B5-B32</f>
        <v>-1257648</v>
      </c>
      <c r="C47" s="21">
        <f>C5-C32</f>
        <v>112850.79999999999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48.75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6.75" customHeight="1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47.25" customHeight="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6.7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8.2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18" customHeight="1">
      <c r="A65" s="49" t="s">
        <v>68</v>
      </c>
      <c r="B65" s="58" t="s">
        <v>95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7.25" customHeight="1">
      <c r="A67" s="54" t="s">
        <v>96</v>
      </c>
      <c r="B67" s="58" t="s">
        <v>69</v>
      </c>
      <c r="C67" s="58"/>
      <c r="D67" s="5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34">
      <selection activeCell="A73" sqref="A73:D7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97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B6+B24+B30</f>
        <v>3039254</v>
      </c>
      <c r="C5" s="4">
        <f>C6+C24+C30</f>
        <v>418468.49</v>
      </c>
      <c r="D5" s="3">
        <f aca="true" t="shared" si="0" ref="D5:D45">C5/B5*100</f>
        <v>13.768789643774426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666000</v>
      </c>
      <c r="C6" s="21">
        <f>C8+C9+C12+C13+C17+C18+C14+C16+C19+C20+C23+C22+C15+C21</f>
        <v>180991.89</v>
      </c>
      <c r="D6" s="3">
        <f t="shared" si="0"/>
        <v>27.17595945945946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15000</v>
      </c>
      <c r="C8" s="23">
        <v>3913.38</v>
      </c>
      <c r="D8" s="12">
        <f t="shared" si="0"/>
        <v>26.0892</v>
      </c>
      <c r="E8" s="12"/>
      <c r="F8" s="26"/>
      <c r="G8" s="17"/>
    </row>
    <row r="9" spans="1:7" ht="12" customHeight="1">
      <c r="A9" s="22" t="s">
        <v>12</v>
      </c>
      <c r="B9" s="23">
        <f>B11</f>
        <v>3000</v>
      </c>
      <c r="C9" s="23">
        <f>C11</f>
        <v>12911.68</v>
      </c>
      <c r="D9" s="12">
        <f t="shared" si="0"/>
        <v>430.38933333333335</v>
      </c>
      <c r="E9" s="12"/>
      <c r="F9" s="17"/>
      <c r="G9" s="17"/>
    </row>
    <row r="10" spans="1:7" ht="12" customHeight="1">
      <c r="A10" s="22" t="s">
        <v>10</v>
      </c>
      <c r="B10" s="23"/>
      <c r="C10" s="27"/>
      <c r="D10" s="12"/>
      <c r="E10" s="12"/>
      <c r="F10" s="17"/>
      <c r="G10" s="17"/>
    </row>
    <row r="11" spans="1:7" ht="12" customHeight="1">
      <c r="A11" s="10" t="s">
        <v>13</v>
      </c>
      <c r="B11" s="23">
        <v>3000</v>
      </c>
      <c r="C11" s="23">
        <v>12911.68</v>
      </c>
      <c r="D11" s="12">
        <f t="shared" si="0"/>
        <v>430.38933333333335</v>
      </c>
      <c r="E11" s="3"/>
      <c r="F11" s="17"/>
      <c r="G11" s="17"/>
    </row>
    <row r="12" spans="1:7" ht="12" customHeight="1">
      <c r="A12" s="22" t="s">
        <v>14</v>
      </c>
      <c r="B12" s="23">
        <v>13000</v>
      </c>
      <c r="C12" s="23">
        <v>1582.54</v>
      </c>
      <c r="D12" s="12">
        <f t="shared" si="0"/>
        <v>12.173384615384615</v>
      </c>
      <c r="E12" s="3"/>
      <c r="F12" s="17"/>
      <c r="G12" s="17"/>
    </row>
    <row r="13" spans="1:7" ht="12" customHeight="1">
      <c r="A13" s="22" t="s">
        <v>0</v>
      </c>
      <c r="B13" s="23">
        <v>196000</v>
      </c>
      <c r="C13" s="23">
        <v>4555.97</v>
      </c>
      <c r="D13" s="12">
        <f t="shared" si="0"/>
        <v>2.3244744897959184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420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295000</v>
      </c>
      <c r="C15" s="23">
        <v>68225.94</v>
      </c>
      <c r="D15" s="12">
        <f>C15/B15*100</f>
        <v>23.127437288135592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144000</v>
      </c>
      <c r="C17" s="23">
        <v>79382.38</v>
      </c>
      <c r="D17" s="12">
        <f t="shared" si="0"/>
        <v>55.126652777777785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98</v>
      </c>
      <c r="B21" s="23"/>
      <c r="C21" s="23">
        <v>10000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2373254</v>
      </c>
      <c r="C24" s="23">
        <f>C26+C27+C28+C29</f>
        <v>237476.6</v>
      </c>
      <c r="D24" s="12">
        <f t="shared" si="0"/>
        <v>10.006370999480039</v>
      </c>
      <c r="E24" s="6"/>
      <c r="F24" s="17"/>
      <c r="G24" s="17"/>
    </row>
    <row r="25" spans="1:7" s="19" customFormat="1" ht="13.5" customHeight="1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3.5" customHeight="1">
      <c r="A26" s="22" t="s">
        <v>18</v>
      </c>
      <c r="B26" s="23">
        <v>938600</v>
      </c>
      <c r="C26" s="23">
        <v>135600</v>
      </c>
      <c r="D26" s="12">
        <f t="shared" si="0"/>
        <v>14.447048796079267</v>
      </c>
      <c r="E26" s="6"/>
      <c r="F26" s="17"/>
      <c r="G26" s="17"/>
    </row>
    <row r="27" spans="1:7" s="19" customFormat="1" ht="13.5" customHeight="1">
      <c r="A27" s="22" t="s">
        <v>19</v>
      </c>
      <c r="B27" s="23">
        <v>1382347</v>
      </c>
      <c r="C27" s="23">
        <v>101876.6</v>
      </c>
      <c r="D27" s="12">
        <f t="shared" si="0"/>
        <v>7.369828270325758</v>
      </c>
      <c r="E27" s="6"/>
      <c r="F27" s="17"/>
      <c r="G27" s="17"/>
    </row>
    <row r="28" spans="1:7" s="19" customFormat="1" ht="13.5" customHeight="1">
      <c r="A28" s="22" t="s">
        <v>61</v>
      </c>
      <c r="B28" s="23">
        <v>52307</v>
      </c>
      <c r="C28" s="23">
        <v>0</v>
      </c>
      <c r="D28" s="12">
        <f t="shared" si="0"/>
        <v>0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B33+B34+B35+B36+B37+B38+B39+B40+B41</f>
        <v>3261202</v>
      </c>
      <c r="C31" s="4">
        <f>C33+C34+C35+C37+C38+C39+C41+C40+C36</f>
        <v>352014.42000000004</v>
      </c>
      <c r="D31" s="3">
        <f t="shared" si="0"/>
        <v>10.794008466816837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1017268</v>
      </c>
      <c r="C33" s="21">
        <v>176870.03</v>
      </c>
      <c r="D33" s="3">
        <f t="shared" si="0"/>
        <v>17.386768285250298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89600</v>
      </c>
      <c r="C34" s="21">
        <v>21534.6</v>
      </c>
      <c r="D34" s="3">
        <f t="shared" si="0"/>
        <v>24.034151785714283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3000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30" t="s">
        <v>51</v>
      </c>
      <c r="B36" s="21">
        <v>805782</v>
      </c>
      <c r="C36" s="21">
        <v>105342</v>
      </c>
      <c r="D36" s="3"/>
      <c r="E36" s="6" t="s">
        <v>8</v>
      </c>
      <c r="F36" s="17"/>
      <c r="G36" s="17"/>
    </row>
    <row r="37" spans="1:7" ht="25.5">
      <c r="A37" s="30" t="s">
        <v>24</v>
      </c>
      <c r="B37" s="21">
        <v>1265552</v>
      </c>
      <c r="C37" s="21">
        <v>17767.79</v>
      </c>
      <c r="D37" s="3">
        <f t="shared" si="0"/>
        <v>1.4039557442128021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60000</v>
      </c>
      <c r="C39" s="21">
        <v>27500</v>
      </c>
      <c r="D39" s="3">
        <f t="shared" si="0"/>
        <v>45.83333333333333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5.5">
      <c r="A41" s="30" t="s">
        <v>59</v>
      </c>
      <c r="B41" s="21">
        <v>20000</v>
      </c>
      <c r="C41" s="21">
        <v>3000</v>
      </c>
      <c r="D41" s="3">
        <f t="shared" si="0"/>
        <v>15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3261202</v>
      </c>
      <c r="C42" s="21">
        <f>C31</f>
        <v>352014.42000000004</v>
      </c>
      <c r="D42" s="3">
        <f t="shared" si="0"/>
        <v>10.794008466816837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3219998</v>
      </c>
      <c r="C44" s="4">
        <f>C42-C45</f>
        <v>350810.42000000004</v>
      </c>
      <c r="D44" s="6">
        <f t="shared" si="0"/>
        <v>10.894740307292118</v>
      </c>
      <c r="E44" s="3"/>
      <c r="F44" s="17"/>
      <c r="G44" s="17"/>
    </row>
    <row r="45" spans="1:7" ht="12.75">
      <c r="A45" s="5" t="s">
        <v>54</v>
      </c>
      <c r="B45" s="4">
        <v>41204</v>
      </c>
      <c r="C45" s="4">
        <v>1204</v>
      </c>
      <c r="D45" s="6">
        <f t="shared" si="0"/>
        <v>2.922046403261819</v>
      </c>
      <c r="E45" s="3"/>
      <c r="F45" s="17"/>
      <c r="G45" s="17"/>
    </row>
    <row r="46" spans="1:7" ht="51">
      <c r="A46" s="5" t="s">
        <v>64</v>
      </c>
      <c r="B46" s="21">
        <f>B5-B31</f>
        <v>-221948</v>
      </c>
      <c r="C46" s="21">
        <f>C5-C31</f>
        <v>66454.06999999995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50.25" customHeight="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4.75" customHeight="1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6.25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5.25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36.7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.75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4.75" customHeight="1">
      <c r="A63" s="50"/>
      <c r="B63" s="51"/>
      <c r="C63" s="52"/>
      <c r="D63" s="53"/>
      <c r="E63" s="53"/>
      <c r="F63" s="17"/>
      <c r="G63" s="17"/>
    </row>
    <row r="64" spans="1:7" ht="27.75" customHeight="1">
      <c r="A64" s="60" t="s">
        <v>99</v>
      </c>
      <c r="B64" s="60"/>
      <c r="C64" s="60"/>
      <c r="D64" s="60"/>
      <c r="E64" s="60"/>
      <c r="F64" s="17"/>
      <c r="G64" s="17"/>
    </row>
    <row r="65" spans="1:7" ht="12.75">
      <c r="A65" s="35"/>
      <c r="B65" s="36"/>
      <c r="C65" s="37"/>
      <c r="D65" s="38"/>
      <c r="E65" s="38"/>
      <c r="F65" s="17"/>
      <c r="G65" s="17"/>
    </row>
    <row r="66" spans="1:7" ht="21.75" customHeight="1">
      <c r="A66" s="60" t="s">
        <v>100</v>
      </c>
      <c r="B66" s="60"/>
      <c r="C66" s="60"/>
      <c r="D66" s="60"/>
      <c r="E66" s="60"/>
      <c r="F66" s="17"/>
      <c r="G66" s="17"/>
    </row>
    <row r="67" spans="1:7" ht="12.75">
      <c r="A67" s="40"/>
      <c r="B67" s="38"/>
      <c r="C67" s="38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41"/>
      <c r="C69" s="41"/>
      <c r="D69" s="38"/>
      <c r="E69" s="38"/>
      <c r="F69" s="17"/>
      <c r="G69" s="17"/>
    </row>
    <row r="70" spans="1:7" ht="12.75">
      <c r="A70" s="40"/>
      <c r="B70" s="41"/>
      <c r="C70" s="41"/>
      <c r="D70" s="41"/>
      <c r="E70" s="41"/>
      <c r="F70" s="17"/>
      <c r="G70" s="17"/>
    </row>
    <row r="71" spans="1:7" ht="12.75">
      <c r="A71" s="42"/>
      <c r="B71" s="43"/>
      <c r="C71" s="43"/>
      <c r="D71" s="43"/>
      <c r="E71" s="43"/>
      <c r="F71" s="17"/>
      <c r="G71" s="17"/>
    </row>
    <row r="72" spans="1:7" ht="12.75">
      <c r="A72" s="44"/>
      <c r="B72" s="17"/>
      <c r="C72" s="17"/>
      <c r="D72" s="17"/>
      <c r="E72" s="17"/>
      <c r="F72" s="17"/>
      <c r="G72" s="17"/>
    </row>
    <row r="73" spans="1:4" ht="12.75">
      <c r="A73" s="55"/>
      <c r="B73" s="56"/>
      <c r="C73" s="56"/>
      <c r="D73" s="56"/>
    </row>
  </sheetData>
  <sheetProtection/>
  <mergeCells count="5">
    <mergeCell ref="A73:D73"/>
    <mergeCell ref="A2:E2"/>
    <mergeCell ref="A1:E1"/>
    <mergeCell ref="A64:E64"/>
    <mergeCell ref="A66:E66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A40">
      <selection activeCell="A2" sqref="A2:E2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101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75884817.09</v>
      </c>
      <c r="C5" s="4">
        <f>C6+C23+C29</f>
        <v>6029732.52</v>
      </c>
      <c r="D5" s="3">
        <f>C5/B5*100</f>
        <v>7.945901105419663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B8+B9+B12+B13+B16+B17+B14+B15+B18+B19+B22+B21+B20</f>
        <v>10235000</v>
      </c>
      <c r="C6" s="21">
        <f>C8+C9+C12+C13+C16+C17+C14+C15+C18+C19+C22+C21</f>
        <v>2264107.68</v>
      </c>
      <c r="D6" s="3">
        <f>C6/B6*100</f>
        <v>22.121227943331707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5">
        <f>Анастасово!B8+Козловка!B8+Кудеиха!B8+Мишуково!B8+Напольное!B8+Никулино!B8+Октябрьское!B8+Порецкое!B8+Рындино!B8+Семеновское!B8+Сиява!B8+Сыреси!B8</f>
        <v>2136000</v>
      </c>
      <c r="C8" s="25">
        <f>Анастасово!C8+Козловка!C8+Кудеиха!C8+Мишуково!C8+Напольное!C8+Никулино!C8+Октябрьское!C8+Порецкое!C8+Рындино!C8+Семеновское!C8+Сиява!C8+Сыреси!C8</f>
        <v>412519.8000000001</v>
      </c>
      <c r="D8" s="12">
        <f>C8/B8*100</f>
        <v>19.31272471910113</v>
      </c>
      <c r="E8" s="12"/>
      <c r="F8" s="26"/>
      <c r="G8" s="17"/>
    </row>
    <row r="9" spans="1:7" ht="12.75">
      <c r="A9" s="22" t="s">
        <v>12</v>
      </c>
      <c r="B9" s="23">
        <f>B11</f>
        <v>113000</v>
      </c>
      <c r="C9" s="23">
        <f>C11</f>
        <v>108225.28</v>
      </c>
      <c r="D9" s="12">
        <f>C9/B9*100</f>
        <v>95.77458407079646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5">
        <f>Анастасово!B11+Козловка!B11+Кудеиха!B11+Мишуково!B11+Напольное!B11+Никулино!B11+Октябрьское!B11+Порецкое!B11+Рындино!B11+Семеновское!B11+Сиява!B11+Сыреси!B11</f>
        <v>113000</v>
      </c>
      <c r="C11" s="25">
        <f>Анастасово!C11+Козловка!C11+Кудеиха!C11+Мишуково!C11+Напольное!C11+Никулино!C11+Октябрьское!C11+Порецкое!C11+Рындино!C11+Семеновское!C11+Сиява!C11+Сыреси!C11</f>
        <v>108225.28</v>
      </c>
      <c r="D11" s="12">
        <f>C11/B11*100</f>
        <v>95.77458407079646</v>
      </c>
      <c r="E11" s="3"/>
      <c r="F11" s="17"/>
      <c r="G11" s="17"/>
    </row>
    <row r="12" spans="1:7" ht="12.75">
      <c r="A12" s="22" t="s">
        <v>14</v>
      </c>
      <c r="B12" s="25">
        <f>Анастасово!B12+Козловка!B12+Кудеиха!B12+Мишуково!B12+Напольное!B12+Никулино!B12+Октябрьское!B12+Порецкое!B12+Рындино!B12+Семеновское!B12+Сиява!B12+Сыреси!B12</f>
        <v>1144000</v>
      </c>
      <c r="C12" s="25">
        <f>Анастасово!C12+Козловка!C12+Кудеиха!C12+Мишуково!C12+Напольное!C12+Никулино!C12+Октябрьское!C12+Порецкое!C12+Рындино!C12+Семеновское!C12+Сиява!C12+Сыреси!C12</f>
        <v>72390.98999999998</v>
      </c>
      <c r="D12" s="12">
        <f>C12/B12*100</f>
        <v>6.327883741258739</v>
      </c>
      <c r="E12" s="3"/>
      <c r="F12" s="17"/>
      <c r="G12" s="17"/>
    </row>
    <row r="13" spans="1:7" ht="12.75">
      <c r="A13" s="22" t="s">
        <v>0</v>
      </c>
      <c r="B13" s="25">
        <f>Анастасово!B13+Козловка!B13+Кудеиха!B13+Мишуково!B13+Напольное!B13+Никулино!B13+Октябрьское!B13+Порецкое!B13+Рындино!B13+Семеновское!B13+Сиява!B13+Сыреси!B13</f>
        <v>3215000</v>
      </c>
      <c r="C13" s="25">
        <f>Анастасово!C13+Козловка!C13+Кудеиха!C13+Мишуково!C13+Напольное!C13+Никулино!C13+Октябрьское!C13+Порецкое!C13+Рындино!C13+Семеновское!C13+Сиява!C13+Сыреси!C13</f>
        <v>322292.2299999999</v>
      </c>
      <c r="D13" s="12">
        <f>C13/B13*100</f>
        <v>10.024641679626747</v>
      </c>
      <c r="E13" s="3"/>
      <c r="F13" s="17"/>
      <c r="G13" s="17"/>
    </row>
    <row r="14" spans="1:7" s="19" customFormat="1" ht="12.75">
      <c r="A14" s="22" t="s">
        <v>16</v>
      </c>
      <c r="B14" s="25">
        <f>Анастасово!B14+Козловка!B14+Кудеиха!B14+Мишуково!B14+Напольное!B14+Никулино!B14+Октябрьское!B14+Порецкое!B15+Рындино!B14+Семеновское!B14+Сиява!B14+Сыреси!B14</f>
        <v>0</v>
      </c>
      <c r="C14" s="25">
        <f>Анастасово!C14+Козловка!C14+Кудеиха!C14+Мишуково!C14+Напольное!C14+Никулино!C14+Октябрьское!C14+Порецкое!C15+Рындино!C14+Семеновское!C14+Сиява!C14+Сыреси!C14</f>
        <v>5920</v>
      </c>
      <c r="D14" s="12" t="e">
        <f>C14/B14*100</f>
        <v>#DIV/0!</v>
      </c>
      <c r="E14" s="6"/>
      <c r="F14" s="17"/>
      <c r="G14" s="17"/>
    </row>
    <row r="15" spans="1:7" ht="12.75">
      <c r="A15" s="22" t="s">
        <v>57</v>
      </c>
      <c r="B15" s="25">
        <f>Анастасово!B16+Козловка!B16+Кудеиха!B16+Мишуково!B16+Напольное!B16+Никулино!B16+Октябрьское!B16+Порецкое!B16+Рындино!B16+Семеновское!B16+Сиява!B16+Сыреси!B16</f>
        <v>0</v>
      </c>
      <c r="C15" s="25">
        <f>Анастасово!C16+Козловка!C16+Кудеиха!C16+Мишуково!C16+Напольное!C16+Никулино!C16+Октябрьское!C16+Порецкое!C16+Рындино!C16+Семеновское!C16+Сиява!C16+Сыреси!C16</f>
        <v>0</v>
      </c>
      <c r="D15" s="12"/>
      <c r="E15" s="3"/>
      <c r="F15" s="17"/>
      <c r="G15" s="17"/>
    </row>
    <row r="16" spans="1:7" s="19" customFormat="1" ht="38.25">
      <c r="A16" s="22" t="s">
        <v>15</v>
      </c>
      <c r="B16" s="25">
        <f>Анастасово!B17+Козловка!B17+Кудеиха!B17+Мишуково!B17+Напольное!B17+Никулино!B17+Октябрьское!B17+Порецкое!B17+Рындино!B17+Семеновское!B17+Сиява!B18+Сыреси!B17</f>
        <v>2809000</v>
      </c>
      <c r="C16" s="25">
        <f>Анастасово!C17+Козловка!C17+Кудеиха!C17+Мишуково!C17+Напольное!C17+Никулино!C17+Октябрьское!C17+Порецкое!C17+Рындино!C17+Семеновское!C17+Сиява!C18+Сыреси!C17</f>
        <v>1239870.5699999998</v>
      </c>
      <c r="D16" s="12">
        <f>C16/B16*100</f>
        <v>44.13921573513706</v>
      </c>
      <c r="E16" s="6"/>
      <c r="F16" s="17"/>
      <c r="G16" s="17"/>
    </row>
    <row r="17" spans="1:7" s="19" customFormat="1" ht="12.75">
      <c r="A17" s="22" t="s">
        <v>53</v>
      </c>
      <c r="B17" s="25">
        <f>Анастасово!B18+Козловка!B18+Кудеиха!B18+Мишуково!B18+Напольное!B18+Никулино!B18+Октябрьское!B18+Порецкое!B18+Рындино!B18+Семеновское!B18+Сиява!B19+Сыреси!B18</f>
        <v>418000</v>
      </c>
      <c r="C17" s="25">
        <f>Анастасово!C18+Козловка!C18+Кудеиха!C18+Мишуково!C18+Напольное!C18+Никулино!C18+Октябрьское!C18+Порецкое!C18+Рындино!C18+Семеновское!C18+Сиява!C19+Сыреси!C18</f>
        <v>91709.23</v>
      </c>
      <c r="D17" s="12">
        <f>C17/B17*100</f>
        <v>21.94000717703349</v>
      </c>
      <c r="E17" s="6"/>
      <c r="F17" s="17"/>
      <c r="G17" s="17"/>
    </row>
    <row r="18" spans="1:7" s="19" customFormat="1" ht="12.75">
      <c r="A18" s="22" t="s">
        <v>55</v>
      </c>
      <c r="B18" s="25">
        <f>Анастасово!B19+Козловка!B19+Кудеиха!B19+Мишуково!B19+Напольное!B19+Никулино!B19+Октябрьское!B19+Порецкое!B19+Рындино!B19+Семеновское!B20+Сиява!B20+Сыреси!B19</f>
        <v>0</v>
      </c>
      <c r="C18" s="25">
        <f>Анастасово!C19+Козловка!C19+Кудеиха!C19+Мишуково!C19+Напольное!C19+Никулино!C19+Октябрьское!C19+Порецкое!C19+Рындино!C19+Семеновское!C20+Сиява!C20+Сыреси!C19</f>
        <v>8878.94</v>
      </c>
      <c r="D18" s="12" t="e">
        <f>C18/B18*100</f>
        <v>#DIV/0!</v>
      </c>
      <c r="E18" s="6"/>
      <c r="F18" s="17"/>
      <c r="G18" s="17"/>
    </row>
    <row r="19" spans="1:7" s="19" customFormat="1" ht="12.75">
      <c r="A19" s="22" t="s">
        <v>56</v>
      </c>
      <c r="B19" s="25">
        <f>Анастасово!B20+Козловка!B20+Кудеиха!B20+Мишуково!B20+Напольное!B20+Никулино!B20+Октябрьское!B20+Порецкое!B20+Рындино!B20+Семеновское!B21+Сиява!B21+Сыреси!B20</f>
        <v>0</v>
      </c>
      <c r="C19" s="25">
        <f>Анастасово!C20+Козловка!C20+Кудеиха!C20+Мишуково!C20+Напольное!C20+Никулино!C20+Октябрьское!C20+Порецкое!C20+Рындино!C20+Семеновское!C21+Сиява!C21+Сыреси!C20</f>
        <v>0</v>
      </c>
      <c r="D19" s="12" t="e">
        <f>C19/B19*100</f>
        <v>#DIV/0!</v>
      </c>
      <c r="E19" s="6"/>
      <c r="F19" s="17"/>
      <c r="G19" s="17"/>
    </row>
    <row r="20" spans="1:7" s="19" customFormat="1" ht="25.5">
      <c r="A20" s="22" t="s">
        <v>66</v>
      </c>
      <c r="B20" s="25">
        <f>Порецкое!B23</f>
        <v>400000</v>
      </c>
      <c r="C20" s="25"/>
      <c r="D20" s="12"/>
      <c r="E20" s="6"/>
      <c r="F20" s="17"/>
      <c r="G20" s="17"/>
    </row>
    <row r="21" spans="1:7" s="19" customFormat="1" ht="12.75">
      <c r="A21" s="22" t="s">
        <v>63</v>
      </c>
      <c r="B21" s="25">
        <f>Анастасово!B21+Козловка!B21+Кудеиха!B21+Мишуково!B21+Напольное!B22+Никулино!B21+Октябрьское!B22+Порецкое!B25+Рындино!B23+Семеновское!B22+Сиява!B22+Сыреси!B22</f>
        <v>0</v>
      </c>
      <c r="C21" s="25">
        <f>Анастасово!C21+Козловка!C21+Кудеиха!C21+Мишуково!C21+Напольное!C22+Никулино!C21+Октябрьское!C22+Порецкое!C25+Рындино!C23+Семеновское!C22+Сиява!C22+Сыреси!C22</f>
        <v>1545.17</v>
      </c>
      <c r="D21" s="12" t="e">
        <f>C21/B21*100</f>
        <v>#DIV/0!</v>
      </c>
      <c r="E21" s="6"/>
      <c r="F21" s="17"/>
      <c r="G21" s="17"/>
    </row>
    <row r="22" spans="1:7" s="19" customFormat="1" ht="12.75">
      <c r="A22" s="22" t="s">
        <v>60</v>
      </c>
      <c r="B22" s="25">
        <f>Анастасово!B22+Козловка!B22+Кудеиха!B22+Мишуково!B22+Напольное!B23+Никулино!B22+Октябрьское!B23+Порецкое!B26+Рындино!B24+Семеновское!B23+Сиява!B24+Сыреси!B23</f>
        <v>0</v>
      </c>
      <c r="C22" s="25">
        <f>Анастасово!C22+Козловка!C22+Кудеиха!C22+Мишуково!C22+Напольное!C23+Никулино!C22+Октябрьское!C23+Порецкое!C26+Рындино!C24+Семеновское!C23+Сиява!C24+Сыреси!C23</f>
        <v>755.47</v>
      </c>
      <c r="D22" s="12"/>
      <c r="E22" s="6"/>
      <c r="F22" s="17"/>
      <c r="G22" s="17"/>
    </row>
    <row r="23" spans="1:7" s="19" customFormat="1" ht="12.75">
      <c r="A23" s="20" t="s">
        <v>17</v>
      </c>
      <c r="B23" s="25">
        <f>Анастасово!B24+Козловка!B23+Кудеиха!B23+Мишуково!B23+Напольное!B24+Никулино!B23+Октябрьское!B24+Порецкое!B27+Рындино!B25+Семеновское!B24+Сиява!B25+Сыреси!B24</f>
        <v>65649817.09</v>
      </c>
      <c r="C23" s="25">
        <f>C25+C26+C27+C28</f>
        <v>3765624.84</v>
      </c>
      <c r="D23" s="12">
        <f>C23/B23*100</f>
        <v>5.73592586684235</v>
      </c>
      <c r="E23" s="6"/>
      <c r="F23" s="17"/>
      <c r="G23" s="17"/>
    </row>
    <row r="24" spans="1:7" s="19" customFormat="1" ht="12.75">
      <c r="A24" s="22" t="s">
        <v>10</v>
      </c>
      <c r="B24" s="25"/>
      <c r="C24" s="25"/>
      <c r="D24" s="12"/>
      <c r="E24" s="6"/>
      <c r="F24" s="17"/>
      <c r="G24" s="17"/>
    </row>
    <row r="25" spans="1:7" s="19" customFormat="1" ht="12.75">
      <c r="A25" s="22" t="s">
        <v>18</v>
      </c>
      <c r="B25" s="25">
        <f>Анастасово!B26+Козловка!B25+Кудеиха!B25+Мишуково!B25+Напольное!B26+Никулино!B25+Октябрьское!B26+Порецкое!B29+Рындино!B27+Семеновское!B26+Сиява!B27+Сыреси!B26</f>
        <v>18107400</v>
      </c>
      <c r="C25" s="25">
        <f>Анастасово!C26+Козловка!C25+Кудеиха!C25+Мишуково!C25+Напольное!C26+Никулино!C25+Октябрьское!C26+Порецкое!C29+Рындино!C27+Семеновское!C26+Сиява!C27+Сыреси!C26</f>
        <v>2730475</v>
      </c>
      <c r="D25" s="12">
        <f aca="true" t="shared" si="0" ref="D25:D30">C25/B25*100</f>
        <v>15.079332206722112</v>
      </c>
      <c r="E25" s="6"/>
      <c r="F25" s="17"/>
      <c r="G25" s="17"/>
    </row>
    <row r="26" spans="1:7" s="19" customFormat="1" ht="12.75">
      <c r="A26" s="22" t="s">
        <v>19</v>
      </c>
      <c r="B26" s="25">
        <f>Анастасово!B27+Козловка!B26+Кудеиха!B26+Мишуково!B26+Напольное!B27+Никулино!B26+Октябрьское!B27+Порецкое!B30+Рындино!B28+Семеновское!B27+Сиява!B28+Сыреси!B27</f>
        <v>46884978.13</v>
      </c>
      <c r="C26" s="25">
        <f>Анастасово!C27+Козловка!C26+Кудеиха!C26+Мишуково!C26+Напольное!C27+Никулино!C26+Октябрьское!C27+Порецкое!C30+Рындино!C28+Семеновское!C27+Сиява!C28+Сыреси!C27</f>
        <v>868509.9999999999</v>
      </c>
      <c r="D26" s="12">
        <f t="shared" si="0"/>
        <v>1.8524270131722036</v>
      </c>
      <c r="E26" s="6"/>
      <c r="F26" s="17"/>
      <c r="G26" s="17"/>
    </row>
    <row r="27" spans="1:7" s="19" customFormat="1" ht="12.75">
      <c r="A27" s="22" t="s">
        <v>61</v>
      </c>
      <c r="B27" s="25">
        <f>Анастасово!B28+Козловка!B27+Кудеиха!B27+Мишуково!B27+Напольное!B29+Никулино!B27+Октябрьское!B28+Порецкое!B32+Рындино!B29+Семеновское!B28+Сиява!B29+Сыреси!B28</f>
        <v>647359.88</v>
      </c>
      <c r="C27" s="25">
        <f>Анастасово!C28+Козловка!C27+Кудеиха!C27+Мишуково!C27+Напольное!C29+Никулино!C27+Октябрьское!C28+Порецкое!C32+Рындино!C29+Семеновское!C28+Сиява!C29+Сыреси!C28</f>
        <v>171520</v>
      </c>
      <c r="D27" s="12">
        <f t="shared" si="0"/>
        <v>26.49530891534397</v>
      </c>
      <c r="E27" s="6"/>
      <c r="F27" s="17"/>
      <c r="G27" s="17"/>
    </row>
    <row r="28" spans="1:7" s="19" customFormat="1" ht="25.5">
      <c r="A28" s="22" t="s">
        <v>62</v>
      </c>
      <c r="B28" s="25">
        <f>Анастасово!B29+Козловка!B28+Кудеиха!B28+Мишуково!B28+Напольное!B30+Никулино!B28+Октябрьское!B29+Порецкое!B33+Рындино!B30+Семеновское!B29+Сиява!B30+Сыреси!B29</f>
        <v>0</v>
      </c>
      <c r="C28" s="25">
        <f>Анастасово!C29+Козловка!C28+Кудеиха!C28+Мишуково!C28+Напольное!C30+Никулино!C28+Октябрьское!C29+Порецкое!C33+Рындино!C30+Семеновское!C29+Сиява!C30+Сыреси!C29</f>
        <v>-4880.16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85726383.08</v>
      </c>
      <c r="C30" s="4">
        <f>C32+C33+C34+C36+C37+C38+C40+C39+C35</f>
        <v>7099855.09</v>
      </c>
      <c r="D30" s="3">
        <f t="shared" si="0"/>
        <v>8.281995384518211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4.75" customHeight="1">
      <c r="A32" s="7" t="s">
        <v>21</v>
      </c>
      <c r="B32" s="29">
        <f>Анастасово!B33+Козловка!B32+Кудеиха!B32+Мишуково!B32+Напольное!B34+Никулино!B32+Октябрьское!B33+Порецкое!B37+Рындино!B34+Семеновское!B33+Сиява!B34+Сыреси!B33</f>
        <v>17078935.36</v>
      </c>
      <c r="C32" s="29">
        <f>Анастасово!C33+Козловка!C32+Кудеиха!C32+Мишуково!C32+Напольное!C34+Никулино!C32+Октябрьское!C33+Порецкое!C37+Рындино!C34+Семеновское!C33+Сиява!C34+Сыреси!C33</f>
        <v>3029801.6</v>
      </c>
      <c r="D32" s="3">
        <f>C32/B32*100</f>
        <v>17.739991024826974</v>
      </c>
      <c r="E32" s="6" t="s">
        <v>8</v>
      </c>
      <c r="F32" s="17"/>
      <c r="G32" s="17"/>
    </row>
    <row r="33" spans="1:7" ht="24.75" customHeight="1">
      <c r="A33" s="7" t="s">
        <v>22</v>
      </c>
      <c r="B33" s="29">
        <f>Анастасово!B34+Козловка!B33+Кудеиха!B33+Мишуково!B33+Напольное!B35+Никулино!B33+Октябрьское!B34+Порецкое!B38+Рындино!B35+Семеновское!B34+Сиява!B35+Сыреси!B34</f>
        <v>1174500</v>
      </c>
      <c r="C33" s="29">
        <f>Анастасово!C34+Козловка!C33+Кудеиха!C33+Мишуково!C33+Напольное!C35+Никулино!C33+Октябрьское!C34+Порецкое!C38+Рындино!C35+Семеновское!C34+Сиява!C35+Сыреси!C34</f>
        <v>291300</v>
      </c>
      <c r="D33" s="3">
        <f>C33/B33*100</f>
        <v>24.802043422733078</v>
      </c>
      <c r="E33" s="6" t="s">
        <v>8</v>
      </c>
      <c r="F33" s="17"/>
      <c r="G33" s="17"/>
    </row>
    <row r="34" spans="1:7" ht="24.75" customHeight="1">
      <c r="A34" s="30" t="s">
        <v>23</v>
      </c>
      <c r="B34" s="29">
        <f>Анастасово!B35+Козловка!B34+Кудеиха!B34+Мишуково!B34+Напольное!B36+Никулино!B34+Октябрьское!B35+Порецкое!B39+Рындино!B36+Семеновское!B35+Сиява!B36+Сыреси!B35</f>
        <v>106000</v>
      </c>
      <c r="C34" s="29">
        <f>Анастасово!C35+Козловка!C34+Кудеиха!C34+Мишуково!C34+Напольное!C36+Никулино!C34+Октябрьское!C35+Порецкое!C39+Рындино!C36+Семеновское!C35+Сиява!C36+Сыреси!C35</f>
        <v>10800</v>
      </c>
      <c r="D34" s="3">
        <f>C34/B34*100</f>
        <v>10.18867924528302</v>
      </c>
      <c r="E34" s="6" t="s">
        <v>8</v>
      </c>
      <c r="F34" s="17"/>
      <c r="G34" s="17"/>
    </row>
    <row r="35" spans="1:7" ht="24" customHeight="1">
      <c r="A35" s="30" t="s">
        <v>51</v>
      </c>
      <c r="B35" s="29">
        <f>Анастасово!B36+Козловка!B35+Кудеиха!B35+Мишуково!B35+Напольное!B37+Никулино!B35+Октябрьское!B36+Порецкое!B40+Рындино!B37+Семеновское!B36+Сиява!B37+Сыреси!B36</f>
        <v>11249948.08</v>
      </c>
      <c r="C35" s="29">
        <f>Анастасово!C36+Козловка!C35+Кудеиха!C35+Мишуково!C35+Напольное!C37+Никулино!C35+Октябрьское!C36+Порецкое!C40+Рындино!C37+Семеновское!C36+Сиява!C37+Сыреси!C36</f>
        <v>936890</v>
      </c>
      <c r="D35" s="3"/>
      <c r="E35" s="6" t="s">
        <v>8</v>
      </c>
      <c r="F35" s="17"/>
      <c r="G35" s="17"/>
    </row>
    <row r="36" spans="1:7" ht="24" customHeight="1">
      <c r="A36" s="30" t="s">
        <v>24</v>
      </c>
      <c r="B36" s="29">
        <f>Анастасово!B37+Козловка!B36+Кудеиха!B36+Мишуково!B36+Напольное!B38+Никулино!B36+Октябрьское!B37+Порецкое!B41+Рындино!B38+Семеновское!B37+Сиява!B38+Сыреси!B37</f>
        <v>42314875.91</v>
      </c>
      <c r="C36" s="29">
        <f>Анастасово!C37+Козловка!C36+Кудеиха!C36+Мишуково!C36+Напольное!C38+Никулино!C36+Октябрьское!C37+Порецкое!C41+Рындино!C38+Семеновское!C37+Сиява!C38+Сыреси!C37</f>
        <v>1923707.81</v>
      </c>
      <c r="D36" s="3">
        <f>C36/B36*100</f>
        <v>4.546173818615365</v>
      </c>
      <c r="E36" s="6" t="s">
        <v>8</v>
      </c>
      <c r="F36" s="17"/>
      <c r="G36" s="17"/>
    </row>
    <row r="37" spans="1:7" ht="12.75">
      <c r="A37" s="30" t="s">
        <v>25</v>
      </c>
      <c r="B37" s="29">
        <f>Анастасово!B38+Козловка!B37+Кудеиха!B37+Мишуково!B37+Напольное!B39+Никулино!B37+Октябрьское!B38+Порецкое!B42+Рындино!B39+Семеновское!B38+Сиява!B39+Сыреси!B38</f>
        <v>0</v>
      </c>
      <c r="C37" s="29">
        <f>Анастасово!C38+Козловка!C37+Кудеиха!C37+Мишуково!C37+Напольное!C39+Никулино!C37+Октябрьское!C38+Порецкое!C42+Рындино!C39+Семеновское!C38+Сиява!C39+Сыреси!C38</f>
        <v>0</v>
      </c>
      <c r="D37" s="3" t="e">
        <f>C37/B37*100</f>
        <v>#DIV/0!</v>
      </c>
      <c r="E37" s="24"/>
      <c r="F37" s="17"/>
      <c r="G37" s="17"/>
    </row>
    <row r="38" spans="1:7" ht="24" customHeight="1">
      <c r="A38" s="30" t="s">
        <v>58</v>
      </c>
      <c r="B38" s="29">
        <f>Анастасово!B39+Козловка!B38+Кудеиха!B38+Мишуково!B38+Напольное!B40+Никулино!B38+Октябрьское!B39+Порецкое!B43+Рындино!B40+Семеновское!B39+Сиява!B40+Сыреси!B39</f>
        <v>13552123.73</v>
      </c>
      <c r="C38" s="29">
        <f>Анастасово!C39+Козловка!C38+Кудеиха!C38+Мишуково!C38+Напольное!C40+Никулино!C38+Октябрьское!C39+Порецкое!C43+Рындино!C40+Семеновское!C39+Сиява!C40+Сыреси!C39</f>
        <v>847025.68</v>
      </c>
      <c r="D38" s="3">
        <f>C38/B38*100</f>
        <v>6.250132428506097</v>
      </c>
      <c r="E38" s="6" t="s">
        <v>8</v>
      </c>
      <c r="F38" s="17"/>
      <c r="G38" s="17"/>
    </row>
    <row r="39" spans="1:7" ht="24" customHeight="1">
      <c r="A39" s="30" t="s">
        <v>26</v>
      </c>
      <c r="B39" s="29">
        <f>Анастасово!B40+Козловка!B39+Кудеиха!B39+Мишуково!B39+Напольное!B41+Никулино!B39+Октябрьское!B40+Порецкое!B44+Рындино!B41+Семеновское!B40+Сиява!B41+Сыреси!B40</f>
        <v>0</v>
      </c>
      <c r="C39" s="29">
        <f>Анастасово!C40+Козловка!C39+Кудеиха!C39+Мишуково!C39+Напольное!C41+Никулино!C39+Октябрьское!C40+Порецкое!C44+Рындино!C41+Семеновское!C40+Сиява!C41+Сыреси!C40</f>
        <v>0</v>
      </c>
      <c r="D39" s="3"/>
      <c r="E39" s="6" t="s">
        <v>8</v>
      </c>
      <c r="F39" s="17"/>
      <c r="G39" s="17"/>
    </row>
    <row r="40" spans="1:7" ht="24" customHeight="1">
      <c r="A40" s="30" t="s">
        <v>59</v>
      </c>
      <c r="B40" s="29">
        <f>Анастасово!B41+Козловка!B40+Кудеиха!B40+Мишуково!B40+Напольное!B42+Никулино!B40+Октябрьское!B41+Порецкое!B45+Рындино!B42+Семеновское!B41+Сиява!B42+Сыреси!B41</f>
        <v>250000</v>
      </c>
      <c r="C40" s="29">
        <f>Анастасово!C41+Козловка!C40+Кудеиха!C40+Мишуково!C40+Напольное!C42+Никулино!C40+Октябрьское!C41+Порецкое!C45+Рындино!C42+Семеновское!C41+Сиява!C42+Сыреси!C41</f>
        <v>60330</v>
      </c>
      <c r="D40" s="3">
        <f>C40/B40*100</f>
        <v>24.132</v>
      </c>
      <c r="E40" s="6" t="s">
        <v>8</v>
      </c>
      <c r="F40" s="17"/>
      <c r="G40" s="17"/>
    </row>
    <row r="41" spans="1:7" ht="24" customHeight="1">
      <c r="A41" s="30" t="s">
        <v>27</v>
      </c>
      <c r="B41" s="29">
        <f>Анастасово!B42+Козловка!B41+Кудеиха!B41+Мишуково!B41+Напольное!B43+Никулино!B41+Октябрьское!B42+Порецкое!B47+Рындино!B43+Семеновское!B42+Сиява!B43+Сыреси!B42</f>
        <v>85726383.08</v>
      </c>
      <c r="C41" s="29">
        <f>Анастасово!C42+Козловка!C41+Кудеиха!C41+Мишуково!C41+Напольное!C43+Никулино!C41+Октябрьское!C42+Порецкое!C47+Рындино!C43+Семеновское!C42+Сиява!C43+Сыреси!C42</f>
        <v>7099855.090000001</v>
      </c>
      <c r="D41" s="3">
        <f>C41/B41*100</f>
        <v>8.281995384518211</v>
      </c>
      <c r="E41" s="6" t="s">
        <v>8</v>
      </c>
      <c r="F41" s="17"/>
      <c r="G41" s="17"/>
    </row>
    <row r="42" spans="1:7" ht="12.75">
      <c r="A42" s="22" t="s">
        <v>10</v>
      </c>
      <c r="B42" s="31"/>
      <c r="C42" s="31"/>
      <c r="D42" s="3"/>
      <c r="E42" s="24"/>
      <c r="F42" s="17"/>
      <c r="G42" s="17"/>
    </row>
    <row r="43" spans="1:7" ht="12.75">
      <c r="A43" s="5" t="s">
        <v>28</v>
      </c>
      <c r="B43" s="32">
        <f>B41-B44</f>
        <v>85298428.08</v>
      </c>
      <c r="C43" s="32">
        <f>C41-C44</f>
        <v>7071886.090000001</v>
      </c>
      <c r="D43" s="6">
        <f>C43/B43*100</f>
        <v>8.29075781252076</v>
      </c>
      <c r="E43" s="3"/>
      <c r="F43" s="17"/>
      <c r="G43" s="17"/>
    </row>
    <row r="44" spans="1:7" ht="12.75">
      <c r="A44" s="5" t="s">
        <v>54</v>
      </c>
      <c r="B44" s="29">
        <f>Анастасово!B45+Козловка!B44+Кудеиха!B44+Мишуково!B44+Напольное!B46+Никулино!B44+Октябрьское!B45+Порецкое!B50+Рындино!B46+Семеновское!B45+Сиява!B46+Сыреси!B45</f>
        <v>427955</v>
      </c>
      <c r="C44" s="29">
        <f>Анастасово!C45+Козловка!C44+Кудеиха!C44+Мишуково!C44+Напольное!C46+Никулино!C44+Октябрьское!C45+Порецкое!C50+Рындино!C46+Семеновское!C45+Сиява!C46+Сыреси!C45</f>
        <v>27969</v>
      </c>
      <c r="D44" s="6">
        <f>C44/B44*100</f>
        <v>6.535500227827693</v>
      </c>
      <c r="E44" s="3"/>
      <c r="F44" s="17"/>
      <c r="G44" s="17"/>
    </row>
    <row r="45" spans="1:7" ht="48.75" customHeight="1">
      <c r="A45" s="5" t="s">
        <v>64</v>
      </c>
      <c r="B45" s="21">
        <f>B5-B30</f>
        <v>-9841565.989999995</v>
      </c>
      <c r="C45" s="21">
        <f>C5-C30</f>
        <v>-1070122.5700000003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" customHeight="1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12" customHeight="1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" customHeight="1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" customHeight="1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" customHeight="1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" customHeight="1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49.5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6.75" customHeight="1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49.5" customHeight="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32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36.7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3">
    <mergeCell ref="A74:D74"/>
    <mergeCell ref="A2:E2"/>
    <mergeCell ref="A1:E1"/>
  </mergeCells>
  <printOptions/>
  <pageMargins left="0.45" right="0" top="0.15748031496062992" bottom="0" header="0.16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22">
      <selection activeCell="E77" sqref="E7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83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6345742</v>
      </c>
      <c r="C5" s="4">
        <f>C6+C23+C29</f>
        <v>494260.70999999996</v>
      </c>
      <c r="D5" s="3">
        <f aca="true" t="shared" si="0" ref="D5:D44">C5/B5*100</f>
        <v>7.788856054973555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892000</v>
      </c>
      <c r="C6" s="21">
        <f>C8+C9+C12+C13+C17+C18+C14+C16+C19+C20+C22+C21+C15</f>
        <v>210826.11</v>
      </c>
      <c r="D6" s="3">
        <f t="shared" si="0"/>
        <v>23.635214125560537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27000</v>
      </c>
      <c r="C8" s="23">
        <v>3845.71</v>
      </c>
      <c r="D8" s="12">
        <f t="shared" si="0"/>
        <v>14.24337037037037</v>
      </c>
      <c r="E8" s="12"/>
      <c r="F8" s="26"/>
      <c r="G8" s="17"/>
    </row>
    <row r="9" spans="1:7" ht="12.75">
      <c r="A9" s="22" t="s">
        <v>12</v>
      </c>
      <c r="B9" s="23">
        <f>B11</f>
        <v>15000</v>
      </c>
      <c r="C9" s="23">
        <f>C11</f>
        <v>1800</v>
      </c>
      <c r="D9" s="12">
        <f t="shared" si="0"/>
        <v>12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15000</v>
      </c>
      <c r="C11" s="23">
        <v>1800</v>
      </c>
      <c r="D11" s="12">
        <f t="shared" si="0"/>
        <v>12</v>
      </c>
      <c r="E11" s="3"/>
      <c r="F11" s="17"/>
      <c r="G11" s="17"/>
    </row>
    <row r="12" spans="1:7" ht="12.75">
      <c r="A12" s="22" t="s">
        <v>14</v>
      </c>
      <c r="B12" s="23">
        <v>15000</v>
      </c>
      <c r="C12" s="23">
        <v>1853.78</v>
      </c>
      <c r="D12" s="12">
        <f t="shared" si="0"/>
        <v>12.358533333333332</v>
      </c>
      <c r="E12" s="3"/>
      <c r="F12" s="17"/>
      <c r="G12" s="17"/>
    </row>
    <row r="13" spans="1:7" ht="12.75">
      <c r="A13" s="22" t="s">
        <v>0</v>
      </c>
      <c r="B13" s="23">
        <v>190000</v>
      </c>
      <c r="C13" s="23">
        <v>6225.95</v>
      </c>
      <c r="D13" s="12">
        <f t="shared" si="0"/>
        <v>3.276815789473684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700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470000</v>
      </c>
      <c r="C15" s="23">
        <v>108220.45</v>
      </c>
      <c r="D15" s="12">
        <f>C15/B15*100</f>
        <v>23.025627659574468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175000</v>
      </c>
      <c r="C17" s="23">
        <v>85038.41</v>
      </c>
      <c r="D17" s="12">
        <f t="shared" si="0"/>
        <v>48.59337714285715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3141.81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5453742</v>
      </c>
      <c r="C23" s="23">
        <f>C25+C26+C27+C28</f>
        <v>283434.6</v>
      </c>
      <c r="D23" s="12">
        <f t="shared" si="0"/>
        <v>5.197066527899559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1910900</v>
      </c>
      <c r="C25" s="23">
        <v>261900</v>
      </c>
      <c r="D25" s="12">
        <f t="shared" si="0"/>
        <v>13.705583756345177</v>
      </c>
      <c r="E25" s="6"/>
      <c r="F25" s="17"/>
      <c r="G25" s="17"/>
    </row>
    <row r="26" spans="1:7" s="19" customFormat="1" ht="12.75">
      <c r="A26" s="22" t="s">
        <v>19</v>
      </c>
      <c r="B26" s="23">
        <v>3542842</v>
      </c>
      <c r="C26" s="23">
        <v>21534.6</v>
      </c>
      <c r="D26" s="12">
        <f t="shared" si="0"/>
        <v>0.6078340496132766</v>
      </c>
      <c r="E26" s="6"/>
      <c r="F26" s="17"/>
      <c r="G26" s="17"/>
    </row>
    <row r="27" spans="1:7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6439242</v>
      </c>
      <c r="C30" s="4">
        <f>C32+C33+C34+C36+C37+C38+C40+C39+C35</f>
        <v>371530.51999999996</v>
      </c>
      <c r="D30" s="3">
        <f t="shared" si="0"/>
        <v>5.769786568046363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5.5">
      <c r="A32" s="7" t="s">
        <v>21</v>
      </c>
      <c r="B32" s="21">
        <v>1468975</v>
      </c>
      <c r="C32" s="21">
        <v>236667.72</v>
      </c>
      <c r="D32" s="3">
        <f t="shared" si="0"/>
        <v>16.111078813458363</v>
      </c>
      <c r="E32" s="6" t="s">
        <v>8</v>
      </c>
      <c r="F32" s="17"/>
      <c r="G32" s="17"/>
    </row>
    <row r="33" spans="1:7" ht="25.5">
      <c r="A33" s="7" t="s">
        <v>22</v>
      </c>
      <c r="B33" s="21">
        <v>89600</v>
      </c>
      <c r="C33" s="21">
        <v>21534.6</v>
      </c>
      <c r="D33" s="3">
        <f t="shared" si="0"/>
        <v>24.034151785714283</v>
      </c>
      <c r="E33" s="6" t="s">
        <v>8</v>
      </c>
      <c r="F33" s="17"/>
      <c r="G33" s="17"/>
    </row>
    <row r="34" spans="1:7" ht="25.5">
      <c r="A34" s="30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5.5">
      <c r="A35" s="30" t="s">
        <v>51</v>
      </c>
      <c r="B35" s="21">
        <v>1310484.52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30" t="s">
        <v>24</v>
      </c>
      <c r="B36" s="21">
        <v>3135582.48</v>
      </c>
      <c r="C36" s="21">
        <v>80712.53</v>
      </c>
      <c r="D36" s="3">
        <f t="shared" si="0"/>
        <v>2.574084098084385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411600</v>
      </c>
      <c r="C38" s="21">
        <v>29315.67</v>
      </c>
      <c r="D38" s="3">
        <f t="shared" si="0"/>
        <v>7.122368804664722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5.5">
      <c r="A40" s="30" t="s">
        <v>59</v>
      </c>
      <c r="B40" s="21">
        <v>20000</v>
      </c>
      <c r="C40" s="21">
        <v>3300</v>
      </c>
      <c r="D40" s="3">
        <f t="shared" si="0"/>
        <v>16.5</v>
      </c>
      <c r="E40" s="6" t="s">
        <v>8</v>
      </c>
      <c r="F40" s="17"/>
      <c r="G40" s="17"/>
    </row>
    <row r="41" spans="1:7" ht="25.5">
      <c r="A41" s="30" t="s">
        <v>27</v>
      </c>
      <c r="B41" s="21">
        <f>B30</f>
        <v>6439242</v>
      </c>
      <c r="C41" s="21">
        <f>C30</f>
        <v>371530.51999999996</v>
      </c>
      <c r="D41" s="3">
        <f t="shared" si="0"/>
        <v>5.769786568046363</v>
      </c>
      <c r="E41" s="6" t="s">
        <v>8</v>
      </c>
      <c r="F41" s="17"/>
      <c r="G41" s="17"/>
    </row>
    <row r="42" spans="1:7" ht="12.75">
      <c r="A42" s="22" t="s">
        <v>10</v>
      </c>
      <c r="B42" s="24">
        <v>2707940</v>
      </c>
      <c r="C42" s="24">
        <v>1204</v>
      </c>
      <c r="D42" s="3"/>
      <c r="E42" s="24"/>
      <c r="F42" s="17"/>
      <c r="G42" s="17"/>
    </row>
    <row r="43" spans="1:7" ht="12.75">
      <c r="A43" s="5" t="s">
        <v>28</v>
      </c>
      <c r="B43" s="4">
        <f>B41-B44</f>
        <v>6439242</v>
      </c>
      <c r="C43" s="4">
        <f>C41-C44</f>
        <v>371530.51999999996</v>
      </c>
      <c r="D43" s="6">
        <f t="shared" si="0"/>
        <v>5.769786568046363</v>
      </c>
      <c r="E43" s="3"/>
      <c r="F43" s="17"/>
      <c r="G43" s="17"/>
    </row>
    <row r="44" spans="1:7" ht="12.75">
      <c r="A44" s="5" t="s">
        <v>54</v>
      </c>
      <c r="B44" s="21"/>
      <c r="C44" s="21"/>
      <c r="D44" s="6" t="e">
        <f t="shared" si="0"/>
        <v>#DIV/0!</v>
      </c>
      <c r="E44" s="3"/>
      <c r="F44" s="17"/>
      <c r="G44" s="17"/>
    </row>
    <row r="45" spans="1:7" ht="51">
      <c r="A45" s="5" t="s">
        <v>64</v>
      </c>
      <c r="B45" s="21">
        <f>B5-B30</f>
        <v>-93500</v>
      </c>
      <c r="C45" s="21">
        <f>C5-C30</f>
        <v>122730.19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  <c r="G53" s="17"/>
    </row>
    <row r="54" spans="1:7" ht="51">
      <c r="A54" s="22" t="s">
        <v>37</v>
      </c>
      <c r="B54" s="21">
        <v>0</v>
      </c>
      <c r="C54" s="34">
        <v>0</v>
      </c>
      <c r="D54" s="6">
        <v>0</v>
      </c>
      <c r="E54" s="6" t="s">
        <v>36</v>
      </c>
      <c r="F54" s="17"/>
      <c r="G54" s="17"/>
    </row>
    <row r="55" spans="1:7" ht="25.5">
      <c r="A55" s="22" t="s">
        <v>38</v>
      </c>
      <c r="B55" s="21">
        <v>0</v>
      </c>
      <c r="C55" s="34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1">
        <v>0</v>
      </c>
      <c r="C56" s="34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31.5" customHeight="1">
      <c r="A58" s="22" t="s">
        <v>43</v>
      </c>
      <c r="B58" s="21">
        <v>0</v>
      </c>
      <c r="C58" s="34">
        <v>0</v>
      </c>
      <c r="D58" s="6">
        <v>0</v>
      </c>
      <c r="E58" s="6" t="s">
        <v>44</v>
      </c>
      <c r="F58" s="17"/>
      <c r="G58" s="17"/>
    </row>
    <row r="59" spans="1:7" ht="38.25">
      <c r="A59" s="22" t="s">
        <v>45</v>
      </c>
      <c r="B59" s="21">
        <v>0</v>
      </c>
      <c r="C59" s="34">
        <v>0</v>
      </c>
      <c r="D59" s="6">
        <v>0</v>
      </c>
      <c r="E59" s="6" t="s">
        <v>46</v>
      </c>
      <c r="F59" s="17"/>
      <c r="G59" s="17"/>
    </row>
    <row r="60" spans="1:7" ht="43.5" customHeight="1">
      <c r="A60" s="22" t="s">
        <v>47</v>
      </c>
      <c r="B60" s="21">
        <v>0</v>
      </c>
      <c r="C60" s="34">
        <v>0</v>
      </c>
      <c r="D60" s="6">
        <v>0</v>
      </c>
      <c r="E60" s="6" t="s">
        <v>48</v>
      </c>
      <c r="F60" s="17"/>
      <c r="G60" s="17"/>
    </row>
    <row r="61" spans="1:7" ht="25.5">
      <c r="A61" s="22" t="s">
        <v>49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68</v>
      </c>
      <c r="B63" s="58" t="s">
        <v>82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84</v>
      </c>
      <c r="B65" s="58" t="s">
        <v>70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31">
      <selection activeCell="C45" sqref="C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85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2737365</v>
      </c>
      <c r="C5" s="4">
        <f>C6+C23+C29</f>
        <v>609409.64</v>
      </c>
      <c r="D5" s="3">
        <f aca="true" t="shared" si="0" ref="D5:D44">C5/B5*100</f>
        <v>22.26263724421113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1727000</v>
      </c>
      <c r="C6" s="21">
        <f>C8+C9+C12+C13+C17+C18+C14+C16+C19+C20+C22+C21+C15</f>
        <v>474705.04000000004</v>
      </c>
      <c r="D6" s="3">
        <f t="shared" si="0"/>
        <v>27.487263462652002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54000</v>
      </c>
      <c r="C8" s="23">
        <v>20782.19</v>
      </c>
      <c r="D8" s="12">
        <f t="shared" si="0"/>
        <v>38.485537037037034</v>
      </c>
      <c r="E8" s="12"/>
      <c r="F8" s="17"/>
    </row>
    <row r="9" spans="1:6" ht="12.75">
      <c r="A9" s="22" t="s">
        <v>12</v>
      </c>
      <c r="B9" s="23">
        <f>B11</f>
        <v>15000</v>
      </c>
      <c r="C9" s="23">
        <f>C11</f>
        <v>33442.2</v>
      </c>
      <c r="D9" s="12">
        <f t="shared" si="0"/>
        <v>222.94799999999998</v>
      </c>
      <c r="E9" s="12"/>
      <c r="F9" s="17"/>
    </row>
    <row r="10" spans="1:6" ht="12.75">
      <c r="A10" s="22" t="s">
        <v>10</v>
      </c>
      <c r="B10" s="23"/>
      <c r="C10" s="27"/>
      <c r="D10" s="12"/>
      <c r="E10" s="12"/>
      <c r="F10" s="17"/>
    </row>
    <row r="11" spans="1:6" ht="12.75">
      <c r="A11" s="10" t="s">
        <v>13</v>
      </c>
      <c r="B11" s="23">
        <v>15000</v>
      </c>
      <c r="C11" s="23">
        <v>33442.2</v>
      </c>
      <c r="D11" s="12">
        <f t="shared" si="0"/>
        <v>222.94799999999998</v>
      </c>
      <c r="E11" s="3"/>
      <c r="F11" s="17"/>
    </row>
    <row r="12" spans="1:6" ht="12.75">
      <c r="A12" s="22" t="s">
        <v>14</v>
      </c>
      <c r="B12" s="23">
        <v>58000</v>
      </c>
      <c r="C12" s="23">
        <v>20132.78</v>
      </c>
      <c r="D12" s="12">
        <f t="shared" si="0"/>
        <v>34.711689655172414</v>
      </c>
      <c r="E12" s="3"/>
      <c r="F12" s="17"/>
    </row>
    <row r="13" spans="1:6" ht="12.75">
      <c r="A13" s="22" t="s">
        <v>0</v>
      </c>
      <c r="B13" s="23">
        <v>790000</v>
      </c>
      <c r="C13" s="23">
        <v>94904.22</v>
      </c>
      <c r="D13" s="12">
        <f t="shared" si="0"/>
        <v>12.013192405063291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270000</v>
      </c>
      <c r="C15" s="23">
        <v>62344.37</v>
      </c>
      <c r="D15" s="12">
        <f>C15/B15*100</f>
        <v>23.090507407407408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540000</v>
      </c>
      <c r="C17" s="23">
        <v>242899.28</v>
      </c>
      <c r="D17" s="12">
        <f t="shared" si="0"/>
        <v>44.98134814814815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</row>
    <row r="23" spans="1:6" s="19" customFormat="1" ht="12.75">
      <c r="A23" s="20" t="s">
        <v>17</v>
      </c>
      <c r="B23" s="23">
        <f>B25+B26+B27+B28</f>
        <v>1010365</v>
      </c>
      <c r="C23" s="23">
        <f>C25+C26+C27+C28</f>
        <v>134704.6</v>
      </c>
      <c r="D23" s="12">
        <f t="shared" si="0"/>
        <v>13.332271010971283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125600</v>
      </c>
      <c r="C25" s="23">
        <v>7600</v>
      </c>
      <c r="D25" s="12">
        <f t="shared" si="0"/>
        <v>6.050955414012739</v>
      </c>
      <c r="E25" s="6"/>
      <c r="F25" s="17"/>
    </row>
    <row r="26" spans="1:6" s="19" customFormat="1" ht="12.75">
      <c r="A26" s="22" t="s">
        <v>19</v>
      </c>
      <c r="B26" s="23">
        <v>860754</v>
      </c>
      <c r="C26" s="23">
        <v>21534.6</v>
      </c>
      <c r="D26" s="12">
        <f t="shared" si="0"/>
        <v>2.501829791090137</v>
      </c>
      <c r="E26" s="6"/>
      <c r="F26" s="17"/>
    </row>
    <row r="27" spans="1:6" s="19" customFormat="1" ht="12.75">
      <c r="A27" s="22" t="s">
        <v>61</v>
      </c>
      <c r="B27" s="23">
        <v>24011</v>
      </c>
      <c r="C27" s="23">
        <v>105570</v>
      </c>
      <c r="D27" s="12">
        <f t="shared" si="0"/>
        <v>439.67348298696425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2993162.24</v>
      </c>
      <c r="C30" s="4">
        <f>C32+C33+C34+C36+C37+C38+C40+C39+C35</f>
        <v>373975.83</v>
      </c>
      <c r="D30" s="3">
        <f t="shared" si="0"/>
        <v>12.494338763273987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1139629.8</v>
      </c>
      <c r="C32" s="21">
        <v>200932.23</v>
      </c>
      <c r="D32" s="3">
        <f t="shared" si="0"/>
        <v>17.631359762617652</v>
      </c>
      <c r="E32" s="6" t="s">
        <v>8</v>
      </c>
      <c r="F32" s="17"/>
    </row>
    <row r="33" spans="1:6" ht="25.5">
      <c r="A33" s="7" t="s">
        <v>22</v>
      </c>
      <c r="B33" s="21">
        <v>89600</v>
      </c>
      <c r="C33" s="21">
        <v>21534.6</v>
      </c>
      <c r="D33" s="3">
        <f t="shared" si="0"/>
        <v>24.034151785714283</v>
      </c>
      <c r="E33" s="6" t="s">
        <v>8</v>
      </c>
      <c r="F33" s="17"/>
    </row>
    <row r="34" spans="1:6" ht="25.5">
      <c r="A34" s="30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</row>
    <row r="35" spans="1:6" ht="25.5">
      <c r="A35" s="30" t="s">
        <v>51</v>
      </c>
      <c r="B35" s="21">
        <v>702644</v>
      </c>
      <c r="C35" s="21">
        <v>0</v>
      </c>
      <c r="D35" s="3"/>
      <c r="E35" s="6" t="s">
        <v>8</v>
      </c>
      <c r="F35" s="17"/>
    </row>
    <row r="36" spans="1:6" ht="25.5">
      <c r="A36" s="30" t="s">
        <v>24</v>
      </c>
      <c r="B36" s="21">
        <v>782288.44</v>
      </c>
      <c r="C36" s="21">
        <v>87008.99</v>
      </c>
      <c r="D36" s="3">
        <f t="shared" si="0"/>
        <v>11.122366834412126</v>
      </c>
      <c r="E36" s="6" t="s">
        <v>8</v>
      </c>
      <c r="F36" s="17"/>
    </row>
    <row r="37" spans="1:6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30" t="s">
        <v>58</v>
      </c>
      <c r="B38" s="21">
        <v>256000</v>
      </c>
      <c r="C38" s="21">
        <v>60500.01</v>
      </c>
      <c r="D38" s="3">
        <f t="shared" si="0"/>
        <v>23.63281640625</v>
      </c>
      <c r="E38" s="6" t="s">
        <v>8</v>
      </c>
      <c r="F38" s="17"/>
    </row>
    <row r="39" spans="1:6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30" t="s">
        <v>59</v>
      </c>
      <c r="B40" s="21">
        <v>20000</v>
      </c>
      <c r="C40" s="21">
        <v>4000</v>
      </c>
      <c r="D40" s="3">
        <f t="shared" si="0"/>
        <v>20</v>
      </c>
      <c r="E40" s="6" t="s">
        <v>8</v>
      </c>
      <c r="F40" s="17"/>
    </row>
    <row r="41" spans="1:6" ht="25.5">
      <c r="A41" s="30" t="s">
        <v>27</v>
      </c>
      <c r="B41" s="21">
        <f>B30</f>
        <v>2993162.24</v>
      </c>
      <c r="C41" s="21">
        <f>C30</f>
        <v>373975.83</v>
      </c>
      <c r="D41" s="3">
        <f t="shared" si="0"/>
        <v>12.494338763273987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2948835.24</v>
      </c>
      <c r="C43" s="4">
        <f>C41-C44</f>
        <v>371842.83</v>
      </c>
      <c r="D43" s="6">
        <f t="shared" si="0"/>
        <v>12.609820479492098</v>
      </c>
      <c r="E43" s="3"/>
      <c r="F43" s="17"/>
    </row>
    <row r="44" spans="1:6" ht="12.75">
      <c r="A44" s="5" t="s">
        <v>54</v>
      </c>
      <c r="B44" s="21">
        <v>44327</v>
      </c>
      <c r="C44" s="21">
        <v>2133</v>
      </c>
      <c r="D44" s="6">
        <f t="shared" si="0"/>
        <v>4.811965619148601</v>
      </c>
      <c r="E44" s="3"/>
      <c r="F44" s="17"/>
    </row>
    <row r="45" spans="1:6" ht="51">
      <c r="A45" s="5" t="s">
        <v>64</v>
      </c>
      <c r="B45" s="21">
        <f>B5-B30</f>
        <v>-255797.24000000022</v>
      </c>
      <c r="C45" s="21">
        <f>C5-C30</f>
        <v>235433.81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</row>
    <row r="54" spans="1:6" ht="51">
      <c r="A54" s="22" t="s">
        <v>37</v>
      </c>
      <c r="B54" s="27">
        <v>0</v>
      </c>
      <c r="C54" s="46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7">
        <v>0</v>
      </c>
      <c r="C55" s="46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7">
        <v>0</v>
      </c>
      <c r="C56" s="46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7">
        <v>0</v>
      </c>
      <c r="C57" s="46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7">
        <v>0</v>
      </c>
      <c r="C58" s="46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7">
        <v>0</v>
      </c>
      <c r="C59" s="46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7">
        <v>0</v>
      </c>
      <c r="C60" s="46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7">
        <v>0</v>
      </c>
      <c r="C61" s="46">
        <v>0</v>
      </c>
      <c r="D61" s="3">
        <v>0</v>
      </c>
      <c r="E61" s="6" t="s">
        <v>48</v>
      </c>
      <c r="F61" s="17"/>
    </row>
    <row r="62" spans="1:6" ht="12.75">
      <c r="A62" s="35"/>
      <c r="B62" s="36"/>
      <c r="C62" s="37"/>
      <c r="D62" s="38"/>
      <c r="E62" s="38"/>
      <c r="F62" s="17"/>
    </row>
    <row r="63" spans="1:6" ht="12.75">
      <c r="A63" s="49" t="s">
        <v>68</v>
      </c>
      <c r="B63" s="58" t="s">
        <v>82</v>
      </c>
      <c r="C63" s="58"/>
      <c r="D63" s="58"/>
      <c r="E63" s="38"/>
      <c r="F63" s="17"/>
    </row>
    <row r="64" spans="1:6" ht="12.75">
      <c r="A64" s="39"/>
      <c r="B64" s="36"/>
      <c r="C64" s="37"/>
      <c r="D64" s="38"/>
      <c r="E64" s="38"/>
      <c r="F64" s="17"/>
    </row>
    <row r="65" spans="1:6" ht="12.75">
      <c r="A65" s="49" t="s">
        <v>84</v>
      </c>
      <c r="B65" s="58" t="s">
        <v>70</v>
      </c>
      <c r="C65" s="58"/>
      <c r="D65" s="58"/>
      <c r="E65" s="38"/>
      <c r="F65" s="17"/>
    </row>
    <row r="66" spans="1:6" ht="12.75">
      <c r="A66" s="35"/>
      <c r="B66" s="36"/>
      <c r="C66" s="37"/>
      <c r="D66" s="38"/>
      <c r="E66" s="38"/>
      <c r="F66" s="17"/>
    </row>
    <row r="67" spans="1:6" ht="12.75">
      <c r="A67" s="35"/>
      <c r="B67" s="36"/>
      <c r="C67" s="37"/>
      <c r="D67" s="38"/>
      <c r="E67" s="38"/>
      <c r="F67" s="17"/>
    </row>
    <row r="68" spans="1:6" ht="12.75">
      <c r="A68" s="40"/>
      <c r="B68" s="38"/>
      <c r="C68" s="38"/>
      <c r="D68" s="38"/>
      <c r="E68" s="38"/>
      <c r="F68" s="17"/>
    </row>
    <row r="69" spans="1:6" ht="12.75">
      <c r="A69" s="40"/>
      <c r="B69" s="38"/>
      <c r="C69" s="38"/>
      <c r="D69" s="38"/>
      <c r="E69" s="38"/>
      <c r="F69" s="17"/>
    </row>
    <row r="70" spans="1:6" ht="12.75">
      <c r="A70" s="40"/>
      <c r="B70" s="41"/>
      <c r="C70" s="41"/>
      <c r="D70" s="38"/>
      <c r="E70" s="38"/>
      <c r="F70" s="17"/>
    </row>
    <row r="71" spans="1:6" ht="12.75">
      <c r="A71" s="40"/>
      <c r="B71" s="41"/>
      <c r="C71" s="41"/>
      <c r="D71" s="41"/>
      <c r="E71" s="41"/>
      <c r="F71" s="17"/>
    </row>
    <row r="72" spans="1:6" ht="12.75">
      <c r="A72" s="42"/>
      <c r="B72" s="43"/>
      <c r="C72" s="43"/>
      <c r="D72" s="43"/>
      <c r="E72" s="43"/>
      <c r="F72" s="17"/>
    </row>
    <row r="73" spans="1:6" ht="12.75">
      <c r="A73" s="44"/>
      <c r="B73" s="17"/>
      <c r="C73" s="17"/>
      <c r="D73" s="17"/>
      <c r="E73" s="17"/>
      <c r="F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9">
      <selection activeCell="B73" sqref="B7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86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2852413.2</v>
      </c>
      <c r="C5" s="4">
        <f>C6+C23+C29</f>
        <v>211388.33000000002</v>
      </c>
      <c r="D5" s="3">
        <f aca="true" t="shared" si="0" ref="D5:D44">C5/B5*100</f>
        <v>7.410859338331487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459000</v>
      </c>
      <c r="C6" s="21">
        <f>C8+C9+C12+C13+C17+C18+C14+C16+C19+C20+C22+C21+C15</f>
        <v>81460.73000000001</v>
      </c>
      <c r="D6" s="3">
        <f t="shared" si="0"/>
        <v>17.747435729847496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9000</v>
      </c>
      <c r="C8" s="23">
        <v>1262.42</v>
      </c>
      <c r="D8" s="12">
        <f t="shared" si="0"/>
        <v>14.02688888888889</v>
      </c>
      <c r="E8" s="12"/>
      <c r="F8" s="26"/>
      <c r="G8" s="17"/>
    </row>
    <row r="9" spans="1:7" ht="12.75">
      <c r="A9" s="22" t="s">
        <v>12</v>
      </c>
      <c r="B9" s="23">
        <f>B11</f>
        <v>12000</v>
      </c>
      <c r="C9" s="23">
        <f>C11</f>
        <v>15553.5</v>
      </c>
      <c r="D9" s="12">
        <f t="shared" si="0"/>
        <v>129.6125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12000</v>
      </c>
      <c r="C11" s="23">
        <v>15553.5</v>
      </c>
      <c r="D11" s="12">
        <f t="shared" si="0"/>
        <v>129.6125</v>
      </c>
      <c r="E11" s="3"/>
      <c r="F11" s="17"/>
      <c r="G11" s="17"/>
    </row>
    <row r="12" spans="1:7" ht="12.75">
      <c r="A12" s="22" t="s">
        <v>14</v>
      </c>
      <c r="B12" s="23">
        <v>51000</v>
      </c>
      <c r="C12" s="23">
        <v>184.8</v>
      </c>
      <c r="D12" s="12">
        <f t="shared" si="0"/>
        <v>0.3623529411764706</v>
      </c>
      <c r="E12" s="3"/>
      <c r="F12" s="17"/>
      <c r="G12" s="17"/>
    </row>
    <row r="13" spans="1:7" ht="12.75">
      <c r="A13" s="22" t="s">
        <v>0</v>
      </c>
      <c r="B13" s="23">
        <v>114000</v>
      </c>
      <c r="C13" s="23">
        <v>2570.16</v>
      </c>
      <c r="D13" s="12">
        <f t="shared" si="0"/>
        <v>2.2545263157894735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120000</v>
      </c>
      <c r="C15" s="23">
        <v>28231.4</v>
      </c>
      <c r="D15" s="12">
        <f>C15/B15*100</f>
        <v>23.52616666666667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150000</v>
      </c>
      <c r="C17" s="23">
        <v>27754.31</v>
      </c>
      <c r="D17" s="12">
        <f t="shared" si="0"/>
        <v>18.502873333333334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3900</v>
      </c>
      <c r="D18" s="12">
        <f t="shared" si="0"/>
        <v>130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1545.17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458.97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2393413.2</v>
      </c>
      <c r="C23" s="23">
        <f>C25+C26+C27+C28</f>
        <v>129927.6</v>
      </c>
      <c r="D23" s="12">
        <f t="shared" si="0"/>
        <v>5.428548651774796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1129700</v>
      </c>
      <c r="C25" s="23">
        <v>85200</v>
      </c>
      <c r="D25" s="12">
        <f t="shared" si="0"/>
        <v>7.5418252633442515</v>
      </c>
      <c r="E25" s="6"/>
      <c r="F25" s="17"/>
      <c r="G25" s="17"/>
    </row>
    <row r="26" spans="1:7" s="19" customFormat="1" ht="12.75">
      <c r="A26" s="22" t="s">
        <v>19</v>
      </c>
      <c r="B26" s="23">
        <v>1206131</v>
      </c>
      <c r="C26" s="23">
        <v>44727.6</v>
      </c>
      <c r="D26" s="12">
        <f t="shared" si="0"/>
        <v>3.7083534043980295</v>
      </c>
      <c r="E26" s="6"/>
      <c r="F26" s="17"/>
      <c r="G26" s="17"/>
    </row>
    <row r="27" spans="1:7" s="19" customFormat="1" ht="12.75">
      <c r="A27" s="22" t="s">
        <v>61</v>
      </c>
      <c r="B27" s="23">
        <v>57582.2</v>
      </c>
      <c r="C27" s="23">
        <v>0</v>
      </c>
      <c r="D27" s="12">
        <f t="shared" si="0"/>
        <v>0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2.5" customHeight="1">
      <c r="A30" s="2" t="s">
        <v>20</v>
      </c>
      <c r="B30" s="4">
        <f>B32+B33+B34+B36+B37+B38+B40+B39+B35</f>
        <v>3068878</v>
      </c>
      <c r="C30" s="4">
        <f>C32+C33+C34+C36+C37+C38+C40+C39+C35</f>
        <v>342135.91000000003</v>
      </c>
      <c r="D30" s="3">
        <f t="shared" si="0"/>
        <v>11.148566674856413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2.5" customHeight="1">
      <c r="A32" s="7" t="s">
        <v>21</v>
      </c>
      <c r="B32" s="21">
        <v>1189788</v>
      </c>
      <c r="C32" s="21">
        <v>222171.19</v>
      </c>
      <c r="D32" s="3">
        <f t="shared" si="0"/>
        <v>18.673174548743138</v>
      </c>
      <c r="E32" s="6" t="s">
        <v>8</v>
      </c>
      <c r="F32" s="17"/>
      <c r="G32" s="17"/>
    </row>
    <row r="33" spans="1:7" ht="22.5" customHeight="1">
      <c r="A33" s="7" t="s">
        <v>22</v>
      </c>
      <c r="B33" s="21">
        <v>89600</v>
      </c>
      <c r="C33" s="21">
        <v>21534.6</v>
      </c>
      <c r="D33" s="3">
        <f t="shared" si="0"/>
        <v>24.034151785714283</v>
      </c>
      <c r="E33" s="6" t="s">
        <v>8</v>
      </c>
      <c r="F33" s="17"/>
      <c r="G33" s="17"/>
    </row>
    <row r="34" spans="1:7" ht="22.5" customHeight="1">
      <c r="A34" s="30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2.5" customHeight="1">
      <c r="A35" s="30" t="s">
        <v>51</v>
      </c>
      <c r="B35" s="21">
        <v>345583</v>
      </c>
      <c r="C35" s="21">
        <v>48272</v>
      </c>
      <c r="D35" s="3"/>
      <c r="E35" s="6" t="s">
        <v>8</v>
      </c>
      <c r="F35" s="17"/>
      <c r="G35" s="17"/>
    </row>
    <row r="36" spans="1:7" ht="22.5" customHeight="1">
      <c r="A36" s="30" t="s">
        <v>24</v>
      </c>
      <c r="B36" s="21">
        <v>1365907</v>
      </c>
      <c r="C36" s="21">
        <v>37658.12</v>
      </c>
      <c r="D36" s="3">
        <f t="shared" si="0"/>
        <v>2.7570046862634134</v>
      </c>
      <c r="E36" s="6" t="s">
        <v>8</v>
      </c>
      <c r="F36" s="17"/>
      <c r="G36" s="17"/>
    </row>
    <row r="37" spans="1:7" ht="22.5" customHeight="1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2.5" customHeight="1">
      <c r="A38" s="30" t="s">
        <v>58</v>
      </c>
      <c r="B38" s="21">
        <v>55000</v>
      </c>
      <c r="C38" s="21">
        <v>12500</v>
      </c>
      <c r="D38" s="3">
        <f t="shared" si="0"/>
        <v>22.727272727272727</v>
      </c>
      <c r="E38" s="6" t="s">
        <v>8</v>
      </c>
      <c r="F38" s="17"/>
      <c r="G38" s="17"/>
    </row>
    <row r="39" spans="1:7" ht="22.5" customHeight="1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2.5" customHeight="1">
      <c r="A40" s="30" t="s">
        <v>59</v>
      </c>
      <c r="B40" s="21">
        <v>20000</v>
      </c>
      <c r="C40" s="21">
        <v>0</v>
      </c>
      <c r="D40" s="3">
        <f t="shared" si="0"/>
        <v>0</v>
      </c>
      <c r="E40" s="6" t="s">
        <v>8</v>
      </c>
      <c r="F40" s="17"/>
      <c r="G40" s="17"/>
    </row>
    <row r="41" spans="1:7" ht="22.5" customHeight="1">
      <c r="A41" s="30" t="s">
        <v>27</v>
      </c>
      <c r="B41" s="21">
        <f>B30</f>
        <v>3068878</v>
      </c>
      <c r="C41" s="21">
        <f>C30</f>
        <v>342135.91000000003</v>
      </c>
      <c r="D41" s="3">
        <f t="shared" si="0"/>
        <v>11.148566674856413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3065274</v>
      </c>
      <c r="C43" s="4">
        <f>C41-C44</f>
        <v>340931.91000000003</v>
      </c>
      <c r="D43" s="6">
        <f t="shared" si="0"/>
        <v>11.122395909794689</v>
      </c>
      <c r="E43" s="3"/>
      <c r="F43" s="17"/>
      <c r="G43" s="17"/>
    </row>
    <row r="44" spans="1:7" ht="12.75">
      <c r="A44" s="5" t="s">
        <v>54</v>
      </c>
      <c r="B44" s="4">
        <v>3604</v>
      </c>
      <c r="C44" s="4">
        <v>1204</v>
      </c>
      <c r="D44" s="6">
        <f t="shared" si="0"/>
        <v>33.40732519422864</v>
      </c>
      <c r="E44" s="3"/>
      <c r="F44" s="17"/>
      <c r="G44" s="17"/>
    </row>
    <row r="45" spans="1:7" ht="48" customHeight="1">
      <c r="A45" s="5" t="s">
        <v>64</v>
      </c>
      <c r="B45" s="21">
        <f>B5-B30</f>
        <v>-216464.7999999998</v>
      </c>
      <c r="C45" s="21">
        <f>C5-C30</f>
        <v>-130747.58000000002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48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6" customHeight="1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3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40.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68</v>
      </c>
      <c r="B63" s="58" t="s">
        <v>82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84</v>
      </c>
      <c r="B65" s="58" t="s">
        <v>70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37">
      <selection activeCell="B100" sqref="B100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87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B6+B24+B31</f>
        <v>10272427.81</v>
      </c>
      <c r="C5" s="4">
        <f>C6+C24+C31</f>
        <v>641700.98</v>
      </c>
      <c r="D5" s="3">
        <f aca="true" t="shared" si="0" ref="D5:D46">C5/B5*100</f>
        <v>6.246828810763868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884000</v>
      </c>
      <c r="C6" s="21">
        <f>C8+C9+C12+C13+C17+C18+C14+C16+C19+C20+C23+C22+C15+C21</f>
        <v>188293.38</v>
      </c>
      <c r="D6" s="3">
        <f t="shared" si="0"/>
        <v>21.300156108597285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33000</v>
      </c>
      <c r="C8" s="23">
        <v>7674.88</v>
      </c>
      <c r="D8" s="12">
        <f t="shared" si="0"/>
        <v>23.25721212121212</v>
      </c>
      <c r="E8" s="12"/>
      <c r="F8" s="26"/>
      <c r="G8" s="17"/>
    </row>
    <row r="9" spans="1:7" ht="12.75">
      <c r="A9" s="22" t="s">
        <v>12</v>
      </c>
      <c r="B9" s="23">
        <f>B11</f>
        <v>25000</v>
      </c>
      <c r="C9" s="23">
        <v>0</v>
      </c>
      <c r="D9" s="12">
        <f t="shared" si="0"/>
        <v>0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25000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46000</v>
      </c>
      <c r="C12" s="23">
        <v>2047.89</v>
      </c>
      <c r="D12" s="12">
        <f t="shared" si="0"/>
        <v>4.451934782608696</v>
      </c>
      <c r="E12" s="3"/>
      <c r="F12" s="17"/>
      <c r="G12" s="17"/>
    </row>
    <row r="13" spans="1:7" ht="12.75">
      <c r="A13" s="22" t="s">
        <v>0</v>
      </c>
      <c r="B13" s="23">
        <v>250000</v>
      </c>
      <c r="C13" s="23">
        <v>16682.77</v>
      </c>
      <c r="D13" s="12">
        <f t="shared" si="0"/>
        <v>6.673108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400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340000</v>
      </c>
      <c r="C15" s="23">
        <v>78224.56</v>
      </c>
      <c r="D15" s="12">
        <f>C15/B15*100</f>
        <v>23.007223529411764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182000</v>
      </c>
      <c r="C17" s="23">
        <v>78698.78</v>
      </c>
      <c r="D17" s="12">
        <f t="shared" si="0"/>
        <v>43.24108791208791</v>
      </c>
      <c r="E17" s="6"/>
      <c r="F17" s="17"/>
      <c r="G17" s="17"/>
    </row>
    <row r="18" spans="1:7" s="19" customFormat="1" ht="12.75">
      <c r="A18" s="22" t="s">
        <v>53</v>
      </c>
      <c r="B18" s="23">
        <v>8000</v>
      </c>
      <c r="C18" s="23">
        <v>4268</v>
      </c>
      <c r="D18" s="12">
        <f t="shared" si="0"/>
        <v>53.349999999999994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79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296.5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9388427.81</v>
      </c>
      <c r="C24" s="23">
        <f>C26+C27+C29+C30</f>
        <v>453407.6</v>
      </c>
      <c r="D24" s="12">
        <f t="shared" si="0"/>
        <v>4.829430541256938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1918500</v>
      </c>
      <c r="C26" s="23">
        <v>369900</v>
      </c>
      <c r="D26" s="12">
        <f t="shared" si="0"/>
        <v>19.28068803752932</v>
      </c>
      <c r="E26" s="6"/>
      <c r="F26" s="17"/>
      <c r="G26" s="17"/>
    </row>
    <row r="27" spans="1:7" s="19" customFormat="1" ht="12.75">
      <c r="A27" s="22" t="s">
        <v>19</v>
      </c>
      <c r="B27" s="23">
        <v>7375555.42</v>
      </c>
      <c r="C27" s="23">
        <v>41507.6</v>
      </c>
      <c r="D27" s="12">
        <f t="shared" si="0"/>
        <v>0.5627725321871421</v>
      </c>
      <c r="E27" s="6"/>
      <c r="F27" s="17"/>
      <c r="G27" s="17"/>
    </row>
    <row r="28" spans="1:7" s="19" customFormat="1" ht="12.75">
      <c r="A28" s="22" t="s">
        <v>88</v>
      </c>
      <c r="B28" s="23">
        <v>8472.39</v>
      </c>
      <c r="C28" s="23">
        <v>0</v>
      </c>
      <c r="D28" s="12">
        <f t="shared" si="0"/>
        <v>0</v>
      </c>
      <c r="E28" s="6"/>
      <c r="F28" s="17"/>
      <c r="G28" s="17"/>
    </row>
    <row r="29" spans="1:7" s="19" customFormat="1" ht="12.75">
      <c r="A29" s="22" t="s">
        <v>61</v>
      </c>
      <c r="B29" s="23">
        <v>85900</v>
      </c>
      <c r="C29" s="23">
        <v>42000</v>
      </c>
      <c r="D29" s="12">
        <f t="shared" si="0"/>
        <v>48.894062863795114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10500986.819999998</v>
      </c>
      <c r="C32" s="4">
        <f>C34+C35+C36+C38+C39+C40+C42+C41+C37</f>
        <v>645725.6799999999</v>
      </c>
      <c r="D32" s="3">
        <f t="shared" si="0"/>
        <v>6.149190462463603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1611990.01</v>
      </c>
      <c r="C34" s="21">
        <v>337966.45</v>
      </c>
      <c r="D34" s="3">
        <f t="shared" si="0"/>
        <v>20.965790600650188</v>
      </c>
      <c r="E34" s="6" t="s">
        <v>8</v>
      </c>
      <c r="F34" s="17"/>
      <c r="G34" s="17"/>
    </row>
    <row r="35" spans="1:7" ht="25.5">
      <c r="A35" s="7" t="s">
        <v>22</v>
      </c>
      <c r="B35" s="21">
        <v>89600</v>
      </c>
      <c r="C35" s="21">
        <v>21534.6</v>
      </c>
      <c r="D35" s="3">
        <f t="shared" si="0"/>
        <v>24.034151785714283</v>
      </c>
      <c r="E35" s="6" t="s">
        <v>8</v>
      </c>
      <c r="F35" s="17"/>
      <c r="G35" s="17"/>
    </row>
    <row r="36" spans="1:7" ht="25.5">
      <c r="A36" s="30" t="s">
        <v>23</v>
      </c>
      <c r="B36" s="21">
        <v>3000</v>
      </c>
      <c r="C36" s="21">
        <v>300</v>
      </c>
      <c r="D36" s="3">
        <f t="shared" si="0"/>
        <v>10</v>
      </c>
      <c r="E36" s="6" t="s">
        <v>8</v>
      </c>
      <c r="F36" s="17"/>
      <c r="G36" s="17"/>
    </row>
    <row r="37" spans="1:7" ht="25.5">
      <c r="A37" s="30" t="s">
        <v>51</v>
      </c>
      <c r="B37" s="21">
        <v>968446.51</v>
      </c>
      <c r="C37" s="21">
        <v>97232</v>
      </c>
      <c r="D37" s="3">
        <f t="shared" si="0"/>
        <v>10.039996943145574</v>
      </c>
      <c r="E37" s="6" t="s">
        <v>8</v>
      </c>
      <c r="F37" s="17"/>
      <c r="G37" s="17"/>
    </row>
    <row r="38" spans="1:7" ht="25.5">
      <c r="A38" s="30" t="s">
        <v>24</v>
      </c>
      <c r="B38" s="21">
        <v>4880900.3</v>
      </c>
      <c r="C38" s="21">
        <v>129552.19</v>
      </c>
      <c r="D38" s="3">
        <f t="shared" si="0"/>
        <v>2.6542683119341737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30" t="s">
        <v>58</v>
      </c>
      <c r="B40" s="21">
        <v>2927050</v>
      </c>
      <c r="C40" s="21">
        <v>51140.44</v>
      </c>
      <c r="D40" s="3">
        <f t="shared" si="0"/>
        <v>1.747166601185494</v>
      </c>
      <c r="E40" s="6" t="s">
        <v>8</v>
      </c>
      <c r="F40" s="17"/>
      <c r="G40" s="17"/>
    </row>
    <row r="41" spans="1:7" ht="25.5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30" t="s">
        <v>59</v>
      </c>
      <c r="B42" s="21">
        <v>20000</v>
      </c>
      <c r="C42" s="21">
        <v>8000</v>
      </c>
      <c r="D42" s="3">
        <f t="shared" si="0"/>
        <v>40</v>
      </c>
      <c r="E42" s="6" t="s">
        <v>8</v>
      </c>
      <c r="F42" s="17"/>
      <c r="G42" s="17"/>
    </row>
    <row r="43" spans="1:7" ht="25.5">
      <c r="A43" s="30" t="s">
        <v>27</v>
      </c>
      <c r="B43" s="21">
        <f>B32</f>
        <v>10500986.819999998</v>
      </c>
      <c r="C43" s="21">
        <f>C32</f>
        <v>645725.6799999999</v>
      </c>
      <c r="D43" s="3">
        <f t="shared" si="0"/>
        <v>6.149190462463603</v>
      </c>
      <c r="E43" s="6" t="s">
        <v>8</v>
      </c>
      <c r="F43" s="17"/>
      <c r="G43" s="17"/>
    </row>
    <row r="44" spans="1:7" ht="12.75">
      <c r="A44" s="22" t="s">
        <v>10</v>
      </c>
      <c r="B44" s="23" t="s">
        <v>50</v>
      </c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10499782.819999998</v>
      </c>
      <c r="C45" s="4">
        <f>C43-C46</f>
        <v>644521.6799999999</v>
      </c>
      <c r="D45" s="6">
        <f t="shared" si="0"/>
        <v>6.138428680375315</v>
      </c>
      <c r="E45" s="3"/>
      <c r="F45" s="17"/>
      <c r="G45" s="17"/>
    </row>
    <row r="46" spans="1:7" ht="12.75">
      <c r="A46" s="5" t="s">
        <v>54</v>
      </c>
      <c r="B46" s="4">
        <v>1204</v>
      </c>
      <c r="C46" s="4">
        <v>1204</v>
      </c>
      <c r="D46" s="6">
        <f t="shared" si="0"/>
        <v>100</v>
      </c>
      <c r="E46" s="3"/>
      <c r="F46" s="17"/>
      <c r="G46" s="17"/>
    </row>
    <row r="47" spans="1:7" ht="51">
      <c r="A47" s="5" t="s">
        <v>64</v>
      </c>
      <c r="B47" s="21">
        <f>B5-B32</f>
        <v>-228559.0099999979</v>
      </c>
      <c r="C47" s="21">
        <f>C5-C32</f>
        <v>-4024.6999999999534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3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9.25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8.25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9.7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12.75">
      <c r="A65" s="49" t="s">
        <v>68</v>
      </c>
      <c r="B65" s="58" t="s">
        <v>82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2.75">
      <c r="A67" s="49" t="s">
        <v>84</v>
      </c>
      <c r="B67" s="58" t="s">
        <v>70</v>
      </c>
      <c r="C67" s="58"/>
      <c r="D67" s="5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7" right="0" top="0.15748031496062992" bottom="0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9">
      <selection activeCell="F91" sqref="F9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89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B6+B23+B29</f>
        <v>2183655</v>
      </c>
      <c r="C5" s="4">
        <f>C6+C23+C29</f>
        <v>205154.90000000002</v>
      </c>
      <c r="D5" s="3">
        <f aca="true" t="shared" si="0" ref="D5:D44">C5/B5*100</f>
        <v>9.395023481273372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359000</v>
      </c>
      <c r="C6" s="21">
        <f>C8+C9+C12+C13+C17+C18+C14+C16+C19+C20+C22+C21+C15</f>
        <v>78447.3</v>
      </c>
      <c r="D6" s="3">
        <f t="shared" si="0"/>
        <v>21.851615598885797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30000</v>
      </c>
      <c r="C8" s="23">
        <v>7429.48</v>
      </c>
      <c r="D8" s="12">
        <f t="shared" si="0"/>
        <v>24.76493333333333</v>
      </c>
      <c r="E8" s="12"/>
      <c r="F8" s="26"/>
      <c r="G8" s="17"/>
    </row>
    <row r="9" spans="1:7" ht="12.75" customHeight="1">
      <c r="A9" s="22" t="s">
        <v>12</v>
      </c>
      <c r="B9" s="23">
        <f>B11</f>
        <v>3000</v>
      </c>
      <c r="C9" s="23">
        <f>C11</f>
        <v>18799.8</v>
      </c>
      <c r="D9" s="12">
        <f t="shared" si="0"/>
        <v>626.66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3000</v>
      </c>
      <c r="C11" s="23">
        <v>18799.8</v>
      </c>
      <c r="D11" s="12">
        <f t="shared" si="0"/>
        <v>626.66</v>
      </c>
      <c r="E11" s="3"/>
      <c r="F11" s="17"/>
      <c r="G11" s="17"/>
    </row>
    <row r="12" spans="1:7" ht="12.75" customHeight="1">
      <c r="A12" s="22" t="s">
        <v>14</v>
      </c>
      <c r="B12" s="23">
        <v>16000</v>
      </c>
      <c r="C12" s="23">
        <v>48.2</v>
      </c>
      <c r="D12" s="12">
        <f t="shared" si="0"/>
        <v>0.30125</v>
      </c>
      <c r="E12" s="3"/>
      <c r="F12" s="17"/>
      <c r="G12" s="17"/>
    </row>
    <row r="13" spans="1:7" ht="12.75" customHeight="1">
      <c r="A13" s="22" t="s">
        <v>0</v>
      </c>
      <c r="B13" s="23">
        <v>114000</v>
      </c>
      <c r="C13" s="23">
        <v>6081.17</v>
      </c>
      <c r="D13" s="12">
        <f t="shared" si="0"/>
        <v>5.334359649122807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120000</v>
      </c>
      <c r="C15" s="23">
        <v>27643.27</v>
      </c>
      <c r="D15" s="12">
        <f>C15/B15*100</f>
        <v>23.036058333333333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56000</v>
      </c>
      <c r="C17" s="23">
        <v>13405.38</v>
      </c>
      <c r="D17" s="12">
        <f t="shared" si="0"/>
        <v>23.93817857142857</v>
      </c>
      <c r="E17" s="6"/>
      <c r="F17" s="17"/>
      <c r="G17" s="17"/>
    </row>
    <row r="18" spans="1:7" s="19" customFormat="1" ht="12" customHeight="1">
      <c r="A18" s="22" t="s">
        <v>53</v>
      </c>
      <c r="B18" s="23">
        <v>20000</v>
      </c>
      <c r="C18" s="23">
        <v>5040</v>
      </c>
      <c r="D18" s="12">
        <f t="shared" si="0"/>
        <v>25.2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B25+B26+B27+B28</f>
        <v>1824655</v>
      </c>
      <c r="C23" s="23">
        <f>C25+C26+C27+C28</f>
        <v>126707.6</v>
      </c>
      <c r="D23" s="12">
        <f t="shared" si="0"/>
        <v>6.944194930000466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1544000</v>
      </c>
      <c r="C25" s="23">
        <v>90000</v>
      </c>
      <c r="D25" s="12">
        <f t="shared" si="0"/>
        <v>5.829015544041451</v>
      </c>
      <c r="E25" s="6"/>
      <c r="F25" s="17"/>
      <c r="G25" s="17"/>
    </row>
    <row r="26" spans="1:7" s="19" customFormat="1" ht="12" customHeight="1">
      <c r="A26" s="22" t="s">
        <v>19</v>
      </c>
      <c r="B26" s="23">
        <v>280655</v>
      </c>
      <c r="C26" s="23">
        <v>36707.6</v>
      </c>
      <c r="D26" s="12">
        <f t="shared" si="0"/>
        <v>13.079261014412713</v>
      </c>
      <c r="E26" s="6"/>
      <c r="F26" s="17"/>
      <c r="G26" s="17"/>
    </row>
    <row r="27" spans="1:7" s="19" customFormat="1" ht="12" customHeight="1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12" customHeight="1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1" customHeight="1">
      <c r="A30" s="2" t="s">
        <v>20</v>
      </c>
      <c r="B30" s="4">
        <f>B32+B33+B34+B36+B37+B38+B40+B39+B35</f>
        <v>2210655</v>
      </c>
      <c r="C30" s="4">
        <f>C32+C33+C34+C36+C37+C38+C40+C39+C35</f>
        <v>360197.19</v>
      </c>
      <c r="D30" s="3">
        <f t="shared" si="0"/>
        <v>16.293686260406982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3.25" customHeight="1">
      <c r="A32" s="7" t="s">
        <v>21</v>
      </c>
      <c r="B32" s="21">
        <v>1025778</v>
      </c>
      <c r="C32" s="21">
        <v>188411.52</v>
      </c>
      <c r="D32" s="3">
        <f t="shared" si="0"/>
        <v>18.367670197645104</v>
      </c>
      <c r="E32" s="6" t="s">
        <v>8</v>
      </c>
      <c r="F32" s="17"/>
      <c r="G32" s="17"/>
    </row>
    <row r="33" spans="1:7" ht="23.25" customHeight="1">
      <c r="A33" s="7" t="s">
        <v>22</v>
      </c>
      <c r="B33" s="21">
        <v>89600</v>
      </c>
      <c r="C33" s="21">
        <v>21534.6</v>
      </c>
      <c r="D33" s="3">
        <f t="shared" si="0"/>
        <v>24.034151785714283</v>
      </c>
      <c r="E33" s="6" t="s">
        <v>8</v>
      </c>
      <c r="F33" s="17"/>
      <c r="G33" s="17"/>
    </row>
    <row r="34" spans="1:7" ht="23.25" customHeight="1">
      <c r="A34" s="30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4" customHeight="1">
      <c r="A35" s="30" t="s">
        <v>51</v>
      </c>
      <c r="B35" s="21">
        <v>341012</v>
      </c>
      <c r="C35" s="21">
        <v>25973</v>
      </c>
      <c r="D35" s="3">
        <f t="shared" si="0"/>
        <v>7.616447515043459</v>
      </c>
      <c r="E35" s="6" t="s">
        <v>8</v>
      </c>
      <c r="F35" s="17"/>
      <c r="G35" s="17"/>
    </row>
    <row r="36" spans="1:7" ht="23.25" customHeight="1">
      <c r="A36" s="30" t="s">
        <v>24</v>
      </c>
      <c r="B36" s="21">
        <v>222665</v>
      </c>
      <c r="C36" s="21">
        <v>45240.22</v>
      </c>
      <c r="D36" s="3">
        <f t="shared" si="0"/>
        <v>20.317616149821482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3.25" customHeight="1">
      <c r="A38" s="30" t="s">
        <v>58</v>
      </c>
      <c r="B38" s="21">
        <v>508600</v>
      </c>
      <c r="C38" s="21">
        <v>71837.85</v>
      </c>
      <c r="D38" s="3">
        <f t="shared" si="0"/>
        <v>14.124626425481715</v>
      </c>
      <c r="E38" s="6" t="s">
        <v>8</v>
      </c>
      <c r="F38" s="17"/>
      <c r="G38" s="17"/>
    </row>
    <row r="39" spans="1:7" ht="23.25" customHeight="1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3.25" customHeight="1">
      <c r="A40" s="30" t="s">
        <v>59</v>
      </c>
      <c r="B40" s="21">
        <v>20000</v>
      </c>
      <c r="C40" s="21">
        <v>7200</v>
      </c>
      <c r="D40" s="3">
        <f t="shared" si="0"/>
        <v>36</v>
      </c>
      <c r="E40" s="6" t="s">
        <v>8</v>
      </c>
      <c r="F40" s="17"/>
      <c r="G40" s="17"/>
    </row>
    <row r="41" spans="1:7" ht="23.25" customHeight="1">
      <c r="A41" s="30" t="s">
        <v>27</v>
      </c>
      <c r="B41" s="21">
        <f>B30</f>
        <v>2210655</v>
      </c>
      <c r="C41" s="21">
        <f>C30</f>
        <v>360197.19</v>
      </c>
      <c r="D41" s="3">
        <f t="shared" si="0"/>
        <v>16.293686260406982</v>
      </c>
      <c r="E41" s="6" t="s">
        <v>8</v>
      </c>
      <c r="F41" s="17"/>
      <c r="G41" s="17"/>
    </row>
    <row r="42" spans="1:7" ht="12.75">
      <c r="A42" s="22" t="s">
        <v>10</v>
      </c>
      <c r="B42" s="23">
        <v>3204</v>
      </c>
      <c r="C42" s="23">
        <v>1204</v>
      </c>
      <c r="D42" s="3"/>
      <c r="E42" s="24"/>
      <c r="F42" s="17"/>
      <c r="G42" s="17"/>
    </row>
    <row r="43" spans="1:7" ht="12" customHeight="1">
      <c r="A43" s="5" t="s">
        <v>28</v>
      </c>
      <c r="B43" s="4">
        <f>B41-B44</f>
        <v>2210655</v>
      </c>
      <c r="C43" s="4">
        <f>C41-C44</f>
        <v>360197.19</v>
      </c>
      <c r="D43" s="6">
        <f t="shared" si="0"/>
        <v>16.293686260406982</v>
      </c>
      <c r="E43" s="3"/>
      <c r="F43" s="17"/>
      <c r="G43" s="17"/>
    </row>
    <row r="44" spans="1:7" ht="12" customHeight="1">
      <c r="A44" s="5" t="s">
        <v>54</v>
      </c>
      <c r="B44" s="4"/>
      <c r="C44" s="4">
        <v>0</v>
      </c>
      <c r="D44" s="6" t="e">
        <f t="shared" si="0"/>
        <v>#DIV/0!</v>
      </c>
      <c r="E44" s="3"/>
      <c r="F44" s="17"/>
      <c r="G44" s="17"/>
    </row>
    <row r="45" spans="1:7" ht="50.25" customHeight="1">
      <c r="A45" s="5" t="s">
        <v>64</v>
      </c>
      <c r="B45" s="21">
        <f>B5-B30</f>
        <v>-27000</v>
      </c>
      <c r="C45" s="21">
        <f>C5-C30</f>
        <v>-155042.28999999998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  <c r="G53" s="17"/>
    </row>
    <row r="54" spans="1:7" ht="48.75" customHeight="1">
      <c r="A54" s="22" t="s">
        <v>37</v>
      </c>
      <c r="B54" s="21">
        <v>0</v>
      </c>
      <c r="C54" s="34">
        <v>0</v>
      </c>
      <c r="D54" s="6">
        <v>0</v>
      </c>
      <c r="E54" s="6" t="s">
        <v>36</v>
      </c>
      <c r="F54" s="17"/>
      <c r="G54" s="17"/>
    </row>
    <row r="55" spans="1:7" ht="24" customHeight="1">
      <c r="A55" s="22" t="s">
        <v>38</v>
      </c>
      <c r="B55" s="21">
        <v>0</v>
      </c>
      <c r="C55" s="34">
        <v>0</v>
      </c>
      <c r="D55" s="6">
        <v>0</v>
      </c>
      <c r="E55" s="6" t="s">
        <v>39</v>
      </c>
      <c r="F55" s="17"/>
      <c r="G55" s="17"/>
    </row>
    <row r="56" spans="1:7" ht="33.75" customHeight="1">
      <c r="A56" s="22" t="s">
        <v>40</v>
      </c>
      <c r="B56" s="21">
        <v>0</v>
      </c>
      <c r="C56" s="34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27.75" customHeight="1">
      <c r="A58" s="22" t="s">
        <v>43</v>
      </c>
      <c r="B58" s="21">
        <v>0</v>
      </c>
      <c r="C58" s="34">
        <v>0</v>
      </c>
      <c r="D58" s="6">
        <v>0</v>
      </c>
      <c r="E58" s="6" t="s">
        <v>44</v>
      </c>
      <c r="F58" s="17"/>
      <c r="G58" s="17"/>
    </row>
    <row r="59" spans="1:7" ht="34.5" customHeight="1">
      <c r="A59" s="22" t="s">
        <v>45</v>
      </c>
      <c r="B59" s="21">
        <v>0</v>
      </c>
      <c r="C59" s="34">
        <v>0</v>
      </c>
      <c r="D59" s="6">
        <v>0</v>
      </c>
      <c r="E59" s="6" t="s">
        <v>46</v>
      </c>
      <c r="F59" s="17"/>
      <c r="G59" s="17"/>
    </row>
    <row r="60" spans="1:7" ht="37.5" customHeight="1">
      <c r="A60" s="22" t="s">
        <v>47</v>
      </c>
      <c r="B60" s="21">
        <v>0</v>
      </c>
      <c r="C60" s="34">
        <v>0</v>
      </c>
      <c r="D60" s="6">
        <v>0</v>
      </c>
      <c r="E60" s="6" t="s">
        <v>48</v>
      </c>
      <c r="F60" s="17"/>
      <c r="G60" s="17"/>
    </row>
    <row r="61" spans="1:7" ht="26.25" customHeight="1">
      <c r="A61" s="22" t="s">
        <v>49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68</v>
      </c>
      <c r="B63" s="58" t="s">
        <v>82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84</v>
      </c>
      <c r="B65" s="58" t="s">
        <v>70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40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90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B6+B24+B7+B30</f>
        <v>2099707</v>
      </c>
      <c r="C5" s="4">
        <f>C6+C24+C7+C30</f>
        <v>282481.33</v>
      </c>
      <c r="D5" s="3">
        <f aca="true" t="shared" si="0" ref="D5:D45">C5/B5*100</f>
        <v>13.453368970051535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522000</v>
      </c>
      <c r="C6" s="21">
        <f>C8+C9+C11+C12+C13+C14+C15+C16+C17+C18+C19+C20+C22+C23+C21</f>
        <v>101925.73</v>
      </c>
      <c r="D6" s="3">
        <f t="shared" si="0"/>
        <v>19.52600191570881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102000</v>
      </c>
      <c r="C8" s="23">
        <v>37082.78</v>
      </c>
      <c r="D8" s="12">
        <f t="shared" si="0"/>
        <v>36.355666666666664</v>
      </c>
      <c r="E8" s="12"/>
      <c r="F8" s="26"/>
      <c r="G8" s="17"/>
    </row>
    <row r="9" spans="1:7" ht="12.75">
      <c r="A9" s="22" t="s">
        <v>12</v>
      </c>
      <c r="B9" s="23">
        <f>B11</f>
        <v>0</v>
      </c>
      <c r="C9" s="23">
        <f>C11</f>
        <v>0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8000</v>
      </c>
      <c r="C12" s="23">
        <v>198.07</v>
      </c>
      <c r="D12" s="12">
        <f t="shared" si="0"/>
        <v>2.475875</v>
      </c>
      <c r="E12" s="3"/>
      <c r="F12" s="17"/>
      <c r="G12" s="17"/>
    </row>
    <row r="13" spans="1:7" ht="12.75">
      <c r="A13" s="22" t="s">
        <v>0</v>
      </c>
      <c r="B13" s="23">
        <v>162000</v>
      </c>
      <c r="C13" s="23">
        <v>3738.87</v>
      </c>
      <c r="D13" s="12">
        <f t="shared" si="0"/>
        <v>2.3079444444444444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190000</v>
      </c>
      <c r="C15" s="23">
        <v>44699.74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60000</v>
      </c>
      <c r="C17" s="23">
        <v>16206.27</v>
      </c>
      <c r="D17" s="12">
        <f t="shared" si="0"/>
        <v>27.010450000000002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78</v>
      </c>
      <c r="B21" s="23"/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1577707</v>
      </c>
      <c r="C24" s="23">
        <f>C26+C27+C28+C29</f>
        <v>180555.6</v>
      </c>
      <c r="D24" s="12">
        <f t="shared" si="0"/>
        <v>11.444178164893735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1178600</v>
      </c>
      <c r="C26" s="23">
        <v>149400</v>
      </c>
      <c r="D26" s="12">
        <f t="shared" si="0"/>
        <v>12.676056338028168</v>
      </c>
      <c r="E26" s="6"/>
      <c r="F26" s="17"/>
      <c r="G26" s="17"/>
    </row>
    <row r="27" spans="1:7" s="19" customFormat="1" ht="12.75">
      <c r="A27" s="22" t="s">
        <v>19</v>
      </c>
      <c r="B27" s="23">
        <v>399107</v>
      </c>
      <c r="C27" s="23">
        <v>31155.6</v>
      </c>
      <c r="D27" s="12">
        <f t="shared" si="0"/>
        <v>7.806327626425996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4" customHeight="1">
      <c r="A31" s="2" t="s">
        <v>20</v>
      </c>
      <c r="B31" s="4">
        <f>B33+B34+B35+B37+B38+B39+B41+B40+B36</f>
        <v>2127907</v>
      </c>
      <c r="C31" s="4">
        <f>C33+C34+C35+C37+C38+C39+C41+C40+C36</f>
        <v>279203.34</v>
      </c>
      <c r="D31" s="3">
        <f t="shared" si="0"/>
        <v>13.121031135289279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1225388</v>
      </c>
      <c r="C33" s="21">
        <v>189731.38</v>
      </c>
      <c r="D33" s="3">
        <f t="shared" si="0"/>
        <v>15.483371797340926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89600</v>
      </c>
      <c r="C34" s="21">
        <v>20534.6</v>
      </c>
      <c r="D34" s="3">
        <f t="shared" si="0"/>
        <v>22.918080357142856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3000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4" customHeight="1">
      <c r="A36" s="30" t="s">
        <v>51</v>
      </c>
      <c r="B36" s="21">
        <v>529441</v>
      </c>
      <c r="C36" s="21">
        <v>25798</v>
      </c>
      <c r="D36" s="3"/>
      <c r="E36" s="6" t="s">
        <v>8</v>
      </c>
      <c r="F36" s="17"/>
      <c r="G36" s="17"/>
    </row>
    <row r="37" spans="1:7" ht="24" customHeight="1">
      <c r="A37" s="30" t="s">
        <v>24</v>
      </c>
      <c r="B37" s="21">
        <v>190478</v>
      </c>
      <c r="C37" s="21">
        <v>24639.36</v>
      </c>
      <c r="D37" s="3">
        <f t="shared" si="0"/>
        <v>12.935541112359433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30" t="s">
        <v>58</v>
      </c>
      <c r="B39" s="21">
        <v>70000</v>
      </c>
      <c r="C39" s="21">
        <v>13500</v>
      </c>
      <c r="D39" s="3">
        <f t="shared" si="0"/>
        <v>19.28571428571429</v>
      </c>
      <c r="E39" s="6" t="s">
        <v>8</v>
      </c>
      <c r="F39" s="17"/>
      <c r="G39" s="17"/>
    </row>
    <row r="40" spans="1:7" ht="23.25" customHeight="1">
      <c r="A40" s="30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3.25" customHeight="1">
      <c r="A41" s="30" t="s">
        <v>59</v>
      </c>
      <c r="B41" s="21">
        <v>20000</v>
      </c>
      <c r="C41" s="21">
        <v>5000</v>
      </c>
      <c r="D41" s="3">
        <f t="shared" si="0"/>
        <v>25</v>
      </c>
      <c r="E41" s="6" t="s">
        <v>8</v>
      </c>
      <c r="F41" s="17"/>
      <c r="G41" s="17"/>
    </row>
    <row r="42" spans="1:7" ht="23.25" customHeight="1">
      <c r="A42" s="30" t="s">
        <v>27</v>
      </c>
      <c r="B42" s="21">
        <f>B31</f>
        <v>2127907</v>
      </c>
      <c r="C42" s="21">
        <f>C31</f>
        <v>279203.34</v>
      </c>
      <c r="D42" s="3">
        <f t="shared" si="0"/>
        <v>13.121031135289279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2121107</v>
      </c>
      <c r="C44" s="4">
        <f>C42-C45</f>
        <v>277999.34</v>
      </c>
      <c r="D44" s="6">
        <f t="shared" si="0"/>
        <v>13.106332683829718</v>
      </c>
      <c r="E44" s="3"/>
      <c r="F44" s="17"/>
      <c r="G44" s="17"/>
    </row>
    <row r="45" spans="1:7" ht="12.75">
      <c r="A45" s="5" t="s">
        <v>54</v>
      </c>
      <c r="B45" s="4">
        <v>6800</v>
      </c>
      <c r="C45" s="4">
        <v>1204</v>
      </c>
      <c r="D45" s="6">
        <f t="shared" si="0"/>
        <v>17.705882352941178</v>
      </c>
      <c r="E45" s="3"/>
      <c r="F45" s="17"/>
      <c r="G45" s="17"/>
    </row>
    <row r="46" spans="1:7" ht="48.75" customHeight="1">
      <c r="A46" s="5" t="s">
        <v>64</v>
      </c>
      <c r="B46" s="21">
        <f>B5-B31</f>
        <v>-28200</v>
      </c>
      <c r="C46" s="21">
        <f>C5-C31</f>
        <v>3277.9899999999907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4" customHeight="1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7.5" customHeight="1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0.25" customHeight="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7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42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3.25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68</v>
      </c>
      <c r="B64" s="58" t="s">
        <v>82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84</v>
      </c>
      <c r="B66" s="58" t="s">
        <v>70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31">
      <selection activeCell="F66" sqref="F6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91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B6+B27+B34</f>
        <v>30670217.19</v>
      </c>
      <c r="C5" s="4">
        <f>C6+C27+C34</f>
        <v>2454782.6799999997</v>
      </c>
      <c r="D5" s="3">
        <f aca="true" t="shared" si="0" ref="D5:D50">C5/B5*100</f>
        <v>8.003799467062072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</f>
        <v>5262000</v>
      </c>
      <c r="C6" s="21">
        <f>C8+C9+C12+C13+C17+C18+C15+C16+C19+C20+C26+C25+C14+C21+C22+C24</f>
        <v>1018063.44</v>
      </c>
      <c r="D6" s="3">
        <f t="shared" si="0"/>
        <v>19.34746180159635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1689000</v>
      </c>
      <c r="C8" s="23">
        <v>302989.78</v>
      </c>
      <c r="D8" s="12">
        <f t="shared" si="0"/>
        <v>17.93900414446418</v>
      </c>
      <c r="E8" s="12"/>
      <c r="F8" s="26"/>
      <c r="G8" s="17"/>
    </row>
    <row r="9" spans="1:7" ht="12.75">
      <c r="A9" s="22" t="s">
        <v>12</v>
      </c>
      <c r="B9" s="23">
        <f>B11</f>
        <v>3000</v>
      </c>
      <c r="C9" s="23">
        <f>C11</f>
        <v>3217.5</v>
      </c>
      <c r="D9" s="12">
        <f t="shared" si="0"/>
        <v>107.25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3000</v>
      </c>
      <c r="C11" s="23">
        <v>3217.5</v>
      </c>
      <c r="D11" s="12">
        <f t="shared" si="0"/>
        <v>107.25</v>
      </c>
      <c r="E11" s="3"/>
      <c r="F11" s="17"/>
      <c r="G11" s="17"/>
    </row>
    <row r="12" spans="1:7" ht="12.75">
      <c r="A12" s="22" t="s">
        <v>14</v>
      </c>
      <c r="B12" s="23">
        <v>830000</v>
      </c>
      <c r="C12" s="23">
        <v>43534.97</v>
      </c>
      <c r="D12" s="12">
        <f t="shared" si="0"/>
        <v>5.245177108433735</v>
      </c>
      <c r="E12" s="3"/>
      <c r="F12" s="17"/>
      <c r="G12" s="17"/>
    </row>
    <row r="13" spans="1:7" ht="12.75">
      <c r="A13" s="22" t="s">
        <v>0</v>
      </c>
      <c r="B13" s="23">
        <v>650000</v>
      </c>
      <c r="C13" s="23">
        <v>149246.47</v>
      </c>
      <c r="D13" s="12">
        <f t="shared" si="0"/>
        <v>22.960995384615384</v>
      </c>
      <c r="E13" s="3"/>
      <c r="F13" s="17"/>
      <c r="G13" s="17"/>
    </row>
    <row r="14" spans="1:7" ht="12.75">
      <c r="A14" s="22" t="s">
        <v>65</v>
      </c>
      <c r="B14" s="23">
        <v>800000</v>
      </c>
      <c r="C14" s="23">
        <v>185268.68</v>
      </c>
      <c r="D14" s="12">
        <f t="shared" si="0"/>
        <v>23.158585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560000</v>
      </c>
      <c r="C17" s="23">
        <v>241775.87</v>
      </c>
      <c r="D17" s="12">
        <f t="shared" si="0"/>
        <v>43.1742625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68759.42</v>
      </c>
      <c r="D18" s="12">
        <f t="shared" si="0"/>
        <v>20.83618787878788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8878.94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72</v>
      </c>
      <c r="B21" s="23">
        <v>0</v>
      </c>
      <c r="C21" s="23">
        <v>0</v>
      </c>
      <c r="D21" s="12"/>
      <c r="E21" s="6"/>
      <c r="F21" s="17"/>
      <c r="G21" s="17"/>
    </row>
    <row r="22" spans="1:7" s="19" customFormat="1" ht="12.75">
      <c r="A22" s="22" t="s">
        <v>71</v>
      </c>
      <c r="B22" s="23">
        <v>0</v>
      </c>
      <c r="C22" s="23">
        <v>14391.81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400000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73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/>
      <c r="C25" s="23">
        <v>0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0</v>
      </c>
      <c r="C26" s="23">
        <v>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</f>
        <v>25408217.19</v>
      </c>
      <c r="C27" s="23">
        <f>C29+C30+C32+C33</f>
        <v>1436719.24</v>
      </c>
      <c r="D27" s="12">
        <f t="shared" si="0"/>
        <v>5.654545650552194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4764500</v>
      </c>
      <c r="C29" s="23">
        <v>1185975</v>
      </c>
      <c r="D29" s="12">
        <f t="shared" si="0"/>
        <v>24.891908909644243</v>
      </c>
      <c r="E29" s="6"/>
      <c r="F29" s="17"/>
      <c r="G29" s="17"/>
    </row>
    <row r="30" spans="1:7" s="19" customFormat="1" ht="12.75">
      <c r="A30" s="22" t="s">
        <v>19</v>
      </c>
      <c r="B30" s="23">
        <v>20423450.82</v>
      </c>
      <c r="C30" s="23">
        <v>231674.4</v>
      </c>
      <c r="D30" s="12">
        <f t="shared" si="0"/>
        <v>1.1343548259392533</v>
      </c>
      <c r="E30" s="6"/>
      <c r="F30" s="17"/>
      <c r="G30" s="17"/>
    </row>
    <row r="31" spans="1:7" s="19" customFormat="1" ht="12.75">
      <c r="A31" s="22" t="s">
        <v>76</v>
      </c>
      <c r="B31" s="23">
        <v>1606.69</v>
      </c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>
        <v>218659.68</v>
      </c>
      <c r="C32" s="23">
        <v>23950</v>
      </c>
      <c r="D32" s="12">
        <f t="shared" si="0"/>
        <v>10.953093867145512</v>
      </c>
      <c r="E32" s="6"/>
      <c r="F32" s="17"/>
      <c r="G32" s="17"/>
    </row>
    <row r="33" spans="1:7" s="19" customFormat="1" ht="25.5">
      <c r="A33" s="22" t="s">
        <v>62</v>
      </c>
      <c r="B33" s="23">
        <v>0</v>
      </c>
      <c r="C33" s="23">
        <v>-4880.16</v>
      </c>
      <c r="D33" s="12" t="e">
        <f t="shared" si="0"/>
        <v>#DIV/0!</v>
      </c>
      <c r="E33" s="6"/>
      <c r="F33" s="17"/>
      <c r="G33" s="17"/>
    </row>
    <row r="34" spans="1:7" s="19" customFormat="1" ht="25.5">
      <c r="A34" s="28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B37+B38+B39+B41+B42+B43+B45+B44+B40+B46</f>
        <v>33428983.25</v>
      </c>
      <c r="C35" s="4">
        <f>C37+C38+C39+C41+C42+C43+C45+C44+C40+C46</f>
        <v>2836793.51</v>
      </c>
      <c r="D35" s="3">
        <f t="shared" si="0"/>
        <v>8.486029888450167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4" customHeight="1">
      <c r="A37" s="7" t="s">
        <v>21</v>
      </c>
      <c r="B37" s="21">
        <v>3533518</v>
      </c>
      <c r="C37" s="21">
        <v>654087.41</v>
      </c>
      <c r="D37" s="3">
        <f t="shared" si="0"/>
        <v>18.510940371606992</v>
      </c>
      <c r="E37" s="6" t="s">
        <v>8</v>
      </c>
      <c r="F37" s="17"/>
      <c r="G37" s="17"/>
    </row>
    <row r="38" spans="1:7" ht="24" customHeight="1">
      <c r="A38" s="7" t="s">
        <v>22</v>
      </c>
      <c r="B38" s="21">
        <v>188900</v>
      </c>
      <c r="C38" s="21">
        <v>55419.4</v>
      </c>
      <c r="D38" s="3">
        <f t="shared" si="0"/>
        <v>29.337956590788778</v>
      </c>
      <c r="E38" s="6" t="s">
        <v>8</v>
      </c>
      <c r="F38" s="17"/>
      <c r="G38" s="17"/>
    </row>
    <row r="39" spans="1:7" ht="24" customHeight="1">
      <c r="A39" s="30" t="s">
        <v>23</v>
      </c>
      <c r="B39" s="21">
        <v>73000</v>
      </c>
      <c r="C39" s="21">
        <v>10500</v>
      </c>
      <c r="D39" s="3">
        <f t="shared" si="0"/>
        <v>14.383561643835616</v>
      </c>
      <c r="E39" s="6" t="s">
        <v>8</v>
      </c>
      <c r="F39" s="17"/>
      <c r="G39" s="17"/>
    </row>
    <row r="40" spans="1:7" ht="24" customHeight="1">
      <c r="A40" s="30" t="s">
        <v>51</v>
      </c>
      <c r="B40" s="21">
        <v>2665304.12</v>
      </c>
      <c r="C40" s="21">
        <v>257255</v>
      </c>
      <c r="D40" s="3">
        <f t="shared" si="0"/>
        <v>9.651994234714198</v>
      </c>
      <c r="E40" s="6" t="s">
        <v>8</v>
      </c>
      <c r="F40" s="17"/>
      <c r="G40" s="17"/>
    </row>
    <row r="41" spans="1:7" ht="24" customHeight="1">
      <c r="A41" s="30" t="s">
        <v>24</v>
      </c>
      <c r="B41" s="21">
        <v>25150261.13</v>
      </c>
      <c r="C41" s="21">
        <v>1392801.7</v>
      </c>
      <c r="D41" s="3">
        <f t="shared" si="0"/>
        <v>5.537921426742658</v>
      </c>
      <c r="E41" s="6" t="s">
        <v>8</v>
      </c>
      <c r="F41" s="17"/>
      <c r="G41" s="17"/>
    </row>
    <row r="42" spans="1:7" ht="12.75">
      <c r="A42" s="30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3.25" customHeight="1">
      <c r="A43" s="30" t="s">
        <v>58</v>
      </c>
      <c r="B43" s="21">
        <v>1788000</v>
      </c>
      <c r="C43" s="21">
        <v>450000</v>
      </c>
      <c r="D43" s="3">
        <f t="shared" si="0"/>
        <v>25.16778523489933</v>
      </c>
      <c r="E43" s="6" t="s">
        <v>8</v>
      </c>
      <c r="F43" s="17"/>
      <c r="G43" s="17"/>
    </row>
    <row r="44" spans="1:7" ht="23.25" customHeight="1">
      <c r="A44" s="30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3.25" customHeight="1">
      <c r="A45" s="30" t="s">
        <v>59</v>
      </c>
      <c r="B45" s="21">
        <v>30000</v>
      </c>
      <c r="C45" s="21">
        <v>16730</v>
      </c>
      <c r="D45" s="3">
        <f t="shared" si="0"/>
        <v>55.766666666666666</v>
      </c>
      <c r="E45" s="6" t="s">
        <v>8</v>
      </c>
      <c r="F45" s="17"/>
      <c r="G45" s="17"/>
    </row>
    <row r="46" spans="1:7" ht="23.25" customHeight="1">
      <c r="A46" s="30" t="s">
        <v>74</v>
      </c>
      <c r="B46" s="21">
        <v>0</v>
      </c>
      <c r="C46" s="21">
        <v>0</v>
      </c>
      <c r="D46" s="3" t="e">
        <f t="shared" si="0"/>
        <v>#DIV/0!</v>
      </c>
      <c r="E46" s="6"/>
      <c r="F46" s="17"/>
      <c r="G46" s="17"/>
    </row>
    <row r="47" spans="1:7" ht="23.25" customHeight="1">
      <c r="A47" s="30" t="s">
        <v>27</v>
      </c>
      <c r="B47" s="21">
        <f>B35</f>
        <v>33428983.25</v>
      </c>
      <c r="C47" s="21">
        <f>C35</f>
        <v>2836793.51</v>
      </c>
      <c r="D47" s="3">
        <f t="shared" si="0"/>
        <v>8.486029888450167</v>
      </c>
      <c r="E47" s="6" t="s">
        <v>8</v>
      </c>
      <c r="F47" s="17"/>
      <c r="G47" s="17"/>
    </row>
    <row r="48" spans="1:7" ht="12.75">
      <c r="A48" s="22" t="s">
        <v>10</v>
      </c>
      <c r="B48" s="23"/>
      <c r="C48" s="23"/>
      <c r="D48" s="3"/>
      <c r="E48" s="24"/>
      <c r="F48" s="17"/>
      <c r="G48" s="17"/>
    </row>
    <row r="49" spans="1:7" ht="12.75">
      <c r="A49" s="5" t="s">
        <v>28</v>
      </c>
      <c r="B49" s="4">
        <f>B47-B50</f>
        <v>33137775.25</v>
      </c>
      <c r="C49" s="4">
        <f>C47-C50</f>
        <v>2835589.51</v>
      </c>
      <c r="D49" s="6">
        <f t="shared" si="0"/>
        <v>8.556970069980784</v>
      </c>
      <c r="E49" s="3"/>
      <c r="F49" s="17"/>
      <c r="G49" s="17"/>
    </row>
    <row r="50" spans="1:7" ht="12.75">
      <c r="A50" s="5" t="s">
        <v>54</v>
      </c>
      <c r="B50" s="4">
        <v>291208</v>
      </c>
      <c r="C50" s="4">
        <v>1204</v>
      </c>
      <c r="D50" s="6">
        <f t="shared" si="0"/>
        <v>0.4134501799401115</v>
      </c>
      <c r="E50" s="3"/>
      <c r="F50" s="17"/>
      <c r="G50" s="17"/>
    </row>
    <row r="51" spans="1:7" ht="51">
      <c r="A51" s="5" t="s">
        <v>64</v>
      </c>
      <c r="B51" s="21">
        <f>B5-B35</f>
        <v>-2758766.0599999987</v>
      </c>
      <c r="C51" s="21">
        <f>C5-C35</f>
        <v>-382010.8300000001</v>
      </c>
      <c r="D51" s="3">
        <v>0</v>
      </c>
      <c r="E51" s="6" t="s">
        <v>36</v>
      </c>
      <c r="F51" s="17"/>
      <c r="G51" s="17"/>
    </row>
    <row r="52" spans="1:7" ht="12.75">
      <c r="A52" s="5" t="s">
        <v>29</v>
      </c>
      <c r="B52" s="21">
        <v>0</v>
      </c>
      <c r="C52" s="21">
        <v>0</v>
      </c>
      <c r="D52" s="6">
        <v>0</v>
      </c>
      <c r="E52" s="6"/>
      <c r="F52" s="17"/>
      <c r="G52" s="17"/>
    </row>
    <row r="53" spans="1:7" s="19" customFormat="1" ht="12.75">
      <c r="A53" s="5" t="s">
        <v>30</v>
      </c>
      <c r="B53" s="21">
        <v>0</v>
      </c>
      <c r="C53" s="21">
        <v>0</v>
      </c>
      <c r="D53" s="6">
        <v>0</v>
      </c>
      <c r="E53" s="3"/>
      <c r="F53" s="18"/>
      <c r="G53" s="18"/>
    </row>
    <row r="54" spans="1:7" ht="12.75">
      <c r="A54" s="22" t="s">
        <v>31</v>
      </c>
      <c r="B54" s="23">
        <v>0</v>
      </c>
      <c r="C54" s="23">
        <v>0</v>
      </c>
      <c r="D54" s="6">
        <v>0</v>
      </c>
      <c r="E54" s="12"/>
      <c r="F54" s="17"/>
      <c r="G54" s="17"/>
    </row>
    <row r="55" spans="1:7" ht="25.5">
      <c r="A55" s="22" t="s">
        <v>32</v>
      </c>
      <c r="B55" s="23">
        <v>0</v>
      </c>
      <c r="C55" s="33">
        <v>0</v>
      </c>
      <c r="D55" s="6">
        <v>0</v>
      </c>
      <c r="E55" s="24"/>
      <c r="F55" s="17"/>
      <c r="G55" s="17"/>
    </row>
    <row r="56" spans="1:7" ht="12.75">
      <c r="A56" s="22" t="s">
        <v>33</v>
      </c>
      <c r="B56" s="23">
        <v>0</v>
      </c>
      <c r="C56" s="33">
        <v>0</v>
      </c>
      <c r="D56" s="6">
        <v>0</v>
      </c>
      <c r="E56" s="24"/>
      <c r="F56" s="17"/>
      <c r="G56" s="17"/>
    </row>
    <row r="57" spans="1:7" ht="12.75">
      <c r="A57" s="22" t="s">
        <v>10</v>
      </c>
      <c r="B57" s="21">
        <v>0</v>
      </c>
      <c r="C57" s="34">
        <v>0</v>
      </c>
      <c r="D57" s="6">
        <v>0</v>
      </c>
      <c r="E57" s="12"/>
      <c r="F57" s="17"/>
      <c r="G57" s="17"/>
    </row>
    <row r="58" spans="1:7" ht="12.75">
      <c r="A58" s="22" t="s">
        <v>34</v>
      </c>
      <c r="B58" s="21">
        <v>0</v>
      </c>
      <c r="C58" s="34">
        <v>0</v>
      </c>
      <c r="D58" s="6">
        <v>0</v>
      </c>
      <c r="E58" s="24"/>
      <c r="F58" s="17"/>
      <c r="G58" s="17"/>
    </row>
    <row r="59" spans="1:7" ht="12.75">
      <c r="A59" s="22" t="s">
        <v>35</v>
      </c>
      <c r="B59" s="21">
        <v>0</v>
      </c>
      <c r="C59" s="34">
        <v>0</v>
      </c>
      <c r="D59" s="6">
        <v>0</v>
      </c>
      <c r="E59" s="12"/>
      <c r="F59" s="17"/>
      <c r="G59" s="17"/>
    </row>
    <row r="60" spans="1:7" ht="53.25" customHeight="1">
      <c r="A60" s="22" t="s">
        <v>37</v>
      </c>
      <c r="B60" s="23">
        <v>0</v>
      </c>
      <c r="C60" s="33">
        <v>0</v>
      </c>
      <c r="D60" s="6">
        <v>0</v>
      </c>
      <c r="E60" s="6" t="s">
        <v>36</v>
      </c>
      <c r="F60" s="17"/>
      <c r="G60" s="17"/>
    </row>
    <row r="61" spans="1:7" ht="25.5">
      <c r="A61" s="22" t="s">
        <v>38</v>
      </c>
      <c r="B61" s="23">
        <v>0</v>
      </c>
      <c r="C61" s="33">
        <v>0</v>
      </c>
      <c r="D61" s="6">
        <v>0</v>
      </c>
      <c r="E61" s="6" t="s">
        <v>39</v>
      </c>
      <c r="F61" s="17"/>
      <c r="G61" s="17"/>
    </row>
    <row r="62" spans="1:7" ht="34.5" customHeight="1">
      <c r="A62" s="22" t="s">
        <v>40</v>
      </c>
      <c r="B62" s="23">
        <v>0</v>
      </c>
      <c r="C62" s="33">
        <v>0</v>
      </c>
      <c r="D62" s="6">
        <v>0</v>
      </c>
      <c r="E62" s="6" t="s">
        <v>41</v>
      </c>
      <c r="F62" s="17"/>
      <c r="G62" s="17"/>
    </row>
    <row r="63" spans="1:7" ht="48" customHeight="1">
      <c r="A63" s="22" t="s">
        <v>42</v>
      </c>
      <c r="B63" s="23">
        <v>0</v>
      </c>
      <c r="C63" s="33">
        <v>0</v>
      </c>
      <c r="D63" s="6">
        <v>0</v>
      </c>
      <c r="E63" s="6" t="s">
        <v>41</v>
      </c>
      <c r="F63" s="17"/>
      <c r="G63" s="17"/>
    </row>
    <row r="64" spans="1:7" ht="24.75" customHeight="1">
      <c r="A64" s="22" t="s">
        <v>43</v>
      </c>
      <c r="B64" s="23">
        <v>0</v>
      </c>
      <c r="C64" s="33">
        <v>0</v>
      </c>
      <c r="D64" s="6">
        <v>0</v>
      </c>
      <c r="E64" s="6" t="s">
        <v>44</v>
      </c>
      <c r="F64" s="17"/>
      <c r="G64" s="17"/>
    </row>
    <row r="65" spans="1:7" ht="35.25" customHeight="1">
      <c r="A65" s="22" t="s">
        <v>45</v>
      </c>
      <c r="B65" s="23">
        <v>0</v>
      </c>
      <c r="C65" s="33">
        <v>0</v>
      </c>
      <c r="D65" s="6">
        <v>0</v>
      </c>
      <c r="E65" s="6" t="s">
        <v>46</v>
      </c>
      <c r="F65" s="17"/>
      <c r="G65" s="17"/>
    </row>
    <row r="66" spans="1:7" ht="40.5" customHeight="1">
      <c r="A66" s="22" t="s">
        <v>47</v>
      </c>
      <c r="B66" s="23">
        <v>0</v>
      </c>
      <c r="C66" s="33">
        <v>0</v>
      </c>
      <c r="D66" s="6">
        <v>0</v>
      </c>
      <c r="E66" s="6" t="s">
        <v>48</v>
      </c>
      <c r="F66" s="17"/>
      <c r="G66" s="17"/>
    </row>
    <row r="67" spans="1:7" ht="22.5" customHeight="1">
      <c r="A67" s="22" t="s">
        <v>49</v>
      </c>
      <c r="B67" s="23">
        <v>0</v>
      </c>
      <c r="C67" s="33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50"/>
      <c r="B68" s="51"/>
      <c r="C68" s="52"/>
      <c r="D68" s="53"/>
      <c r="E68" s="53"/>
      <c r="F68" s="17"/>
      <c r="G68" s="17"/>
    </row>
    <row r="69" spans="1:7" ht="12.75">
      <c r="A69" s="49" t="s">
        <v>68</v>
      </c>
      <c r="B69" s="58" t="s">
        <v>82</v>
      </c>
      <c r="C69" s="58"/>
      <c r="D69" s="58"/>
      <c r="E69" s="38"/>
      <c r="F69" s="17"/>
      <c r="G69" s="17"/>
    </row>
    <row r="70" spans="1:7" ht="12.75">
      <c r="A70" s="39"/>
      <c r="B70" s="36"/>
      <c r="C70" s="37"/>
      <c r="D70" s="38"/>
      <c r="E70" s="38"/>
      <c r="F70" s="17"/>
      <c r="G70" s="17"/>
    </row>
    <row r="71" spans="1:7" ht="12.75">
      <c r="A71" s="49" t="s">
        <v>84</v>
      </c>
      <c r="B71" s="58" t="s">
        <v>70</v>
      </c>
      <c r="C71" s="58"/>
      <c r="D71" s="58"/>
      <c r="E71" s="38"/>
      <c r="F71" s="17"/>
      <c r="G71" s="17"/>
    </row>
    <row r="72" spans="1:7" ht="12.75">
      <c r="A72" s="39"/>
      <c r="B72" s="36"/>
      <c r="C72" s="37"/>
      <c r="D72" s="38"/>
      <c r="E72" s="38"/>
      <c r="F72" s="17"/>
      <c r="G72" s="17"/>
    </row>
    <row r="73" spans="1:7" ht="12.75">
      <c r="A73" s="35"/>
      <c r="B73" s="36"/>
      <c r="C73" s="37"/>
      <c r="D73" s="38"/>
      <c r="E73" s="38"/>
      <c r="F73" s="17"/>
      <c r="G73" s="17"/>
    </row>
    <row r="74" spans="1:7" ht="12.75">
      <c r="A74" s="35"/>
      <c r="B74" s="36"/>
      <c r="C74" s="37"/>
      <c r="D74" s="38"/>
      <c r="E74" s="38"/>
      <c r="F74" s="17"/>
      <c r="G74" s="17"/>
    </row>
    <row r="75" spans="1:7" ht="12.75">
      <c r="A75" s="40"/>
      <c r="B75" s="38"/>
      <c r="C75" s="38"/>
      <c r="D75" s="38"/>
      <c r="E75" s="38"/>
      <c r="F75" s="17"/>
      <c r="G75" s="17"/>
    </row>
    <row r="76" spans="1:7" ht="12.75">
      <c r="A76" s="40"/>
      <c r="B76" s="38"/>
      <c r="C76" s="38"/>
      <c r="D76" s="38"/>
      <c r="E76" s="38"/>
      <c r="F76" s="17"/>
      <c r="G76" s="17"/>
    </row>
    <row r="77" spans="1:7" ht="12.75">
      <c r="A77" s="40"/>
      <c r="B77" s="41"/>
      <c r="C77" s="41"/>
      <c r="D77" s="38"/>
      <c r="E77" s="38"/>
      <c r="F77" s="17"/>
      <c r="G77" s="17"/>
    </row>
    <row r="78" spans="1:7" ht="12.75">
      <c r="A78" s="40"/>
      <c r="B78" s="41"/>
      <c r="C78" s="41"/>
      <c r="D78" s="41"/>
      <c r="E78" s="41"/>
      <c r="F78" s="17"/>
      <c r="G78" s="17"/>
    </row>
    <row r="79" spans="1:7" ht="12.75">
      <c r="A79" s="42"/>
      <c r="B79" s="43"/>
      <c r="C79" s="43"/>
      <c r="D79" s="43"/>
      <c r="E79" s="43"/>
      <c r="F79" s="17"/>
      <c r="G79" s="17"/>
    </row>
    <row r="80" spans="1:7" ht="12.75">
      <c r="A80" s="44"/>
      <c r="B80" s="17"/>
      <c r="C80" s="17"/>
      <c r="D80" s="17"/>
      <c r="E80" s="17"/>
      <c r="F80" s="17"/>
      <c r="G80" s="17"/>
    </row>
    <row r="81" spans="1:4" ht="12.75">
      <c r="A81" s="55"/>
      <c r="B81" s="56"/>
      <c r="C81" s="56"/>
      <c r="D81" s="56"/>
    </row>
  </sheetData>
  <sheetProtection/>
  <mergeCells count="5">
    <mergeCell ref="A81:D81"/>
    <mergeCell ref="A2:E2"/>
    <mergeCell ref="A1:E1"/>
    <mergeCell ref="B69:D69"/>
    <mergeCell ref="B71:D71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34">
      <selection activeCell="C47" sqref="C4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92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B6+B25+B31</f>
        <v>2751556</v>
      </c>
      <c r="C5" s="4">
        <f>C6+C25+C31</f>
        <v>240665.93</v>
      </c>
      <c r="D5" s="3">
        <f aca="true" t="shared" si="0" ref="D5:D46">C5/B5*100</f>
        <v>8.746539412608719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567000</v>
      </c>
      <c r="C6" s="21">
        <f>C8+C9+C12+C13+C17+C18+C14+C16+C19+C20+C24+C23+C15+C21+C22</f>
        <v>107109.33</v>
      </c>
      <c r="D6" s="3">
        <f t="shared" si="0"/>
        <v>18.89053439153439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18000</v>
      </c>
      <c r="C8" s="23">
        <v>2840.7</v>
      </c>
      <c r="D8" s="12">
        <f t="shared" si="0"/>
        <v>15.781666666666666</v>
      </c>
      <c r="E8" s="12"/>
      <c r="F8" s="26"/>
      <c r="G8" s="17"/>
    </row>
    <row r="9" spans="1:7" ht="12.75">
      <c r="A9" s="22" t="s">
        <v>12</v>
      </c>
      <c r="B9" s="23"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15000</v>
      </c>
      <c r="C12" s="23">
        <v>1123.84</v>
      </c>
      <c r="D12" s="12">
        <f t="shared" si="0"/>
        <v>7.492266666666667</v>
      </c>
      <c r="E12" s="3"/>
      <c r="F12" s="17"/>
      <c r="G12" s="17"/>
    </row>
    <row r="13" spans="1:7" ht="12.75">
      <c r="A13" s="22" t="s">
        <v>0</v>
      </c>
      <c r="B13" s="23">
        <v>101000</v>
      </c>
      <c r="C13" s="23">
        <v>2179.06</v>
      </c>
      <c r="D13" s="12">
        <f t="shared" si="0"/>
        <v>2.1574851485148514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700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220000</v>
      </c>
      <c r="C15" s="23">
        <v>52345.76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206000</v>
      </c>
      <c r="C17" s="23">
        <v>47919.97</v>
      </c>
      <c r="D17" s="12">
        <f t="shared" si="0"/>
        <v>23.2621213592233</v>
      </c>
      <c r="E17" s="6"/>
      <c r="F17" s="17"/>
      <c r="G17" s="17"/>
    </row>
    <row r="18" spans="1:7" s="19" customFormat="1" ht="12.75">
      <c r="A18" s="22" t="s">
        <v>53</v>
      </c>
      <c r="B18" s="23">
        <v>7000</v>
      </c>
      <c r="C18" s="23">
        <v>0</v>
      </c>
      <c r="D18" s="12">
        <f t="shared" si="0"/>
        <v>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80</v>
      </c>
      <c r="B22" s="23"/>
      <c r="C22" s="23">
        <v>0</v>
      </c>
      <c r="D22" s="12"/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2184556</v>
      </c>
      <c r="C25" s="23">
        <f>C27+C28+C29+C30</f>
        <v>133556.6</v>
      </c>
      <c r="D25" s="12">
        <f t="shared" si="0"/>
        <v>6.113672526591216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1044000</v>
      </c>
      <c r="C27" s="23">
        <v>69000</v>
      </c>
      <c r="D27" s="12">
        <f t="shared" si="0"/>
        <v>6.609195402298851</v>
      </c>
      <c r="E27" s="6"/>
      <c r="F27" s="17"/>
      <c r="G27" s="17"/>
    </row>
    <row r="28" spans="1:7" s="19" customFormat="1" ht="12.75">
      <c r="A28" s="22" t="s">
        <v>19</v>
      </c>
      <c r="B28" s="23">
        <v>1100156</v>
      </c>
      <c r="C28" s="23">
        <v>64556.6</v>
      </c>
      <c r="D28" s="12">
        <f t="shared" si="0"/>
        <v>5.867949636233407</v>
      </c>
      <c r="E28" s="6"/>
      <c r="F28" s="17"/>
      <c r="G28" s="17"/>
    </row>
    <row r="29" spans="1:7" s="19" customFormat="1" ht="12.75">
      <c r="A29" s="22" t="s">
        <v>61</v>
      </c>
      <c r="B29" s="23">
        <v>40400</v>
      </c>
      <c r="C29" s="23">
        <v>0</v>
      </c>
      <c r="D29" s="12">
        <f t="shared" si="0"/>
        <v>0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4" customHeight="1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2888029</v>
      </c>
      <c r="C32" s="4">
        <f>C34+C35+C36+C38+C39+C40+C42+C41+C37</f>
        <v>237256.56999999998</v>
      </c>
      <c r="D32" s="3">
        <f t="shared" si="0"/>
        <v>8.215172700828143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2.5" customHeight="1">
      <c r="A34" s="7" t="s">
        <v>21</v>
      </c>
      <c r="B34" s="21">
        <v>1071772.27</v>
      </c>
      <c r="C34" s="21">
        <v>117579.83</v>
      </c>
      <c r="D34" s="3">
        <f t="shared" si="0"/>
        <v>10.97059825964708</v>
      </c>
      <c r="E34" s="6" t="s">
        <v>8</v>
      </c>
      <c r="F34" s="17"/>
      <c r="G34" s="17"/>
    </row>
    <row r="35" spans="1:7" ht="22.5" customHeight="1">
      <c r="A35" s="7" t="s">
        <v>22</v>
      </c>
      <c r="B35" s="21">
        <v>89600</v>
      </c>
      <c r="C35" s="21">
        <v>21534.6</v>
      </c>
      <c r="D35" s="3">
        <f t="shared" si="0"/>
        <v>24.034151785714283</v>
      </c>
      <c r="E35" s="6" t="s">
        <v>8</v>
      </c>
      <c r="F35" s="17"/>
      <c r="G35" s="17"/>
    </row>
    <row r="36" spans="1:7" ht="22.5" customHeight="1">
      <c r="A36" s="30" t="s">
        <v>23</v>
      </c>
      <c r="B36" s="21">
        <v>3000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4.75" customHeight="1">
      <c r="A37" s="30" t="s">
        <v>51</v>
      </c>
      <c r="B37" s="21">
        <v>682201.52</v>
      </c>
      <c r="C37" s="21">
        <v>52022</v>
      </c>
      <c r="D37" s="3"/>
      <c r="E37" s="6" t="s">
        <v>8</v>
      </c>
      <c r="F37" s="17"/>
      <c r="G37" s="17"/>
    </row>
    <row r="38" spans="1:7" ht="24" customHeight="1">
      <c r="A38" s="30" t="s">
        <v>24</v>
      </c>
      <c r="B38" s="21">
        <v>918889.48</v>
      </c>
      <c r="C38" s="21">
        <v>35266.31</v>
      </c>
      <c r="D38" s="3">
        <f t="shared" si="0"/>
        <v>3.8379272771737463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30" t="s">
        <v>58</v>
      </c>
      <c r="B40" s="21">
        <v>102565.73</v>
      </c>
      <c r="C40" s="21">
        <v>8753.83</v>
      </c>
      <c r="D40" s="3">
        <f t="shared" si="0"/>
        <v>8.534848823286296</v>
      </c>
      <c r="E40" s="6" t="s">
        <v>8</v>
      </c>
      <c r="F40" s="17"/>
      <c r="G40" s="17"/>
    </row>
    <row r="41" spans="1:7" ht="23.25" customHeight="1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3.25" customHeight="1">
      <c r="A42" s="30" t="s">
        <v>59</v>
      </c>
      <c r="B42" s="21">
        <v>20000</v>
      </c>
      <c r="C42" s="21">
        <v>2100</v>
      </c>
      <c r="D42" s="3">
        <f t="shared" si="0"/>
        <v>10.5</v>
      </c>
      <c r="E42" s="6" t="s">
        <v>8</v>
      </c>
      <c r="F42" s="17"/>
      <c r="G42" s="17"/>
    </row>
    <row r="43" spans="1:7" ht="23.25" customHeight="1">
      <c r="A43" s="30" t="s">
        <v>27</v>
      </c>
      <c r="B43" s="21">
        <f>B32</f>
        <v>2888029</v>
      </c>
      <c r="C43" s="21">
        <f>C32</f>
        <v>237256.56999999998</v>
      </c>
      <c r="D43" s="3">
        <f t="shared" si="0"/>
        <v>8.215172700828143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2863029</v>
      </c>
      <c r="C45" s="4">
        <f>C43-C46</f>
        <v>221052.56999999998</v>
      </c>
      <c r="D45" s="6">
        <f t="shared" si="0"/>
        <v>7.720933668502833</v>
      </c>
      <c r="E45" s="3"/>
      <c r="F45" s="17"/>
      <c r="G45" s="17"/>
    </row>
    <row r="46" spans="1:7" ht="12.75">
      <c r="A46" s="5" t="s">
        <v>54</v>
      </c>
      <c r="B46" s="4">
        <v>25000</v>
      </c>
      <c r="C46" s="4">
        <v>16204</v>
      </c>
      <c r="D46" s="6">
        <f t="shared" si="0"/>
        <v>64.816</v>
      </c>
      <c r="E46" s="3"/>
      <c r="F46" s="17"/>
      <c r="G46" s="17"/>
    </row>
    <row r="47" spans="1:7" ht="49.5" customHeight="1">
      <c r="A47" s="5" t="s">
        <v>64</v>
      </c>
      <c r="B47" s="21">
        <f>B5-B32</f>
        <v>-136473</v>
      </c>
      <c r="C47" s="21">
        <f>C5-C32</f>
        <v>3409.360000000015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49.5" customHeight="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4.75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3.7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4.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2.5" customHeight="1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3.5" customHeight="1">
      <c r="A64" s="50"/>
      <c r="B64" s="51"/>
      <c r="C64" s="52"/>
      <c r="D64" s="53"/>
      <c r="E64" s="53"/>
      <c r="F64" s="17"/>
      <c r="G64" s="17"/>
    </row>
    <row r="65" spans="1:7" ht="12.75">
      <c r="A65" s="49" t="s">
        <v>68</v>
      </c>
      <c r="B65" s="58" t="s">
        <v>82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2.75">
      <c r="A67" s="49" t="s">
        <v>84</v>
      </c>
      <c r="B67" s="58" t="s">
        <v>70</v>
      </c>
      <c r="C67" s="58"/>
      <c r="D67" s="58"/>
      <c r="E67" s="38"/>
      <c r="F67" s="17"/>
      <c r="G67" s="17"/>
    </row>
    <row r="68" spans="1:7" ht="12.75">
      <c r="A68" s="39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35"/>
      <c r="B70" s="36"/>
      <c r="C70" s="37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38"/>
      <c r="C72" s="38"/>
      <c r="D72" s="38"/>
      <c r="E72" s="38"/>
      <c r="F72" s="17"/>
      <c r="G72" s="17"/>
    </row>
    <row r="73" spans="1:7" ht="12.75">
      <c r="A73" s="40"/>
      <c r="B73" s="41"/>
      <c r="C73" s="41"/>
      <c r="D73" s="38"/>
      <c r="E73" s="38"/>
      <c r="F73" s="17"/>
      <c r="G73" s="17"/>
    </row>
    <row r="74" spans="1:7" ht="12.75">
      <c r="A74" s="40"/>
      <c r="B74" s="41"/>
      <c r="C74" s="41"/>
      <c r="D74" s="41"/>
      <c r="E74" s="41"/>
      <c r="F74" s="17"/>
      <c r="G74" s="17"/>
    </row>
    <row r="75" spans="1:7" ht="12.75">
      <c r="A75" s="42"/>
      <c r="B75" s="43"/>
      <c r="C75" s="43"/>
      <c r="D75" s="43"/>
      <c r="E75" s="43"/>
      <c r="F75" s="17"/>
      <c r="G75" s="17"/>
    </row>
    <row r="76" spans="1:7" ht="12.75">
      <c r="A76" s="44"/>
      <c r="B76" s="17"/>
      <c r="C76" s="17"/>
      <c r="D76" s="17"/>
      <c r="E76" s="17"/>
      <c r="F76" s="17"/>
      <c r="G76" s="17"/>
    </row>
    <row r="77" spans="1:4" ht="12.75">
      <c r="A77" s="55"/>
      <c r="B77" s="56"/>
      <c r="C77" s="56"/>
      <c r="D77" s="56"/>
    </row>
  </sheetData>
  <sheetProtection/>
  <mergeCells count="5">
    <mergeCell ref="A77:D77"/>
    <mergeCell ref="A2:E2"/>
    <mergeCell ref="A1:E1"/>
    <mergeCell ref="B65:D65"/>
    <mergeCell ref="B67:D67"/>
  </mergeCells>
  <printOptions/>
  <pageMargins left="0.98" right="0" top="0.15748031496062992" bottom="0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2020-04-09T12:20:56Z</cp:lastPrinted>
  <dcterms:created xsi:type="dcterms:W3CDTF">2008-11-10T05:44:55Z</dcterms:created>
  <dcterms:modified xsi:type="dcterms:W3CDTF">2020-04-09T12:21:08Z</dcterms:modified>
  <cp:category/>
  <cp:version/>
  <cp:contentType/>
  <cp:contentStatus/>
</cp:coreProperties>
</file>