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3935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'стр.1_6'!$A$1:$P$184</definedName>
  </definedNames>
  <calcPr fullCalcOnLoad="1"/>
</workbook>
</file>

<file path=xl/sharedStrings.xml><?xml version="1.0" encoding="utf-8"?>
<sst xmlns="http://schemas.openxmlformats.org/spreadsheetml/2006/main" count="507" uniqueCount="359">
  <si>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</si>
  <si>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</si>
  <si>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</si>
  <si>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</si>
  <si>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</si>
  <si>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</si>
  <si>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</si>
  <si>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</si>
  <si>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</si>
  <si>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</si>
  <si>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</si>
  <si>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</si>
  <si>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</si>
  <si>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</si>
  <si>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</si>
  <si>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</si>
  <si>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</si>
  <si>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</si>
  <si>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</si>
  <si>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</si>
  <si>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</si>
  <si>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</si>
  <si>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</si>
  <si>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</si>
  <si>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</si>
  <si>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</si>
  <si>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</si>
  <si>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</si>
  <si>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</si>
  <si>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</si>
  <si>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</si>
  <si>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</si>
  <si>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</si>
  <si>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</si>
  <si>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</si>
  <si>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</si>
  <si>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</si>
  <si>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</si>
  <si>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</si>
  <si>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</si>
  <si>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</si>
  <si>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</si>
  <si>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</si>
  <si>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</si>
  <si>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</si>
  <si>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</si>
  <si>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</si>
  <si>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</si>
  <si>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</si>
  <si>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</si>
  <si>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</si>
  <si>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</si>
  <si>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</si>
  <si>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</si>
  <si>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</si>
  <si>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</si>
  <si>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</si>
  <si>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</si>
  <si>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</si>
  <si>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</si>
  <si>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</si>
  <si>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</si>
  <si>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</si>
  <si>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</si>
  <si>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</si>
  <si>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</si>
  <si>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</si>
  <si>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</si>
  <si>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</si>
  <si>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</si>
  <si>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</si>
  <si>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</si>
  <si>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</si>
  <si>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</si>
  <si>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</si>
  <si>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</si>
  <si>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</si>
  <si>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</si>
  <si>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</si>
  <si>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</si>
  <si>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</si>
  <si>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</si>
  <si>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</si>
  <si>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</si>
  <si>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</si>
  <si>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</si>
  <si>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</si>
  <si>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</si>
  <si>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</si>
  <si>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</si>
  <si>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</si>
  <si>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</si>
  <si>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</si>
  <si>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</si>
  <si>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</si>
  <si>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</si>
  <si>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</si>
  <si>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</si>
  <si>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</si>
  <si>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</si>
  <si>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</si>
  <si>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</si>
  <si>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</si>
  <si>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</si>
  <si>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</si>
  <si>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</si>
  <si>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</si>
  <si>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</si>
  <si>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</si>
  <si>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</si>
  <si>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</si>
  <si>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</si>
  <si>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</si>
  <si>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</si>
  <si>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</si>
  <si>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</si>
  <si>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</si>
  <si>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</si>
  <si>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</si>
  <si>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</si>
  <si>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</si>
  <si>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</si>
  <si>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</si>
  <si>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</si>
  <si>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</si>
  <si>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</si>
  <si>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</si>
  <si>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</si>
  <si>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</si>
  <si>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</si>
  <si>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</si>
  <si>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</si>
  <si>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</si>
  <si>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</si>
  <si>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</si>
  <si>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</si>
  <si>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</si>
  <si>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</si>
  <si>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</si>
  <si>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</si>
  <si>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</si>
  <si>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</si>
  <si>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</si>
  <si>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</si>
  <si>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</si>
  <si>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</si>
  <si>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</si>
  <si>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</si>
  <si>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</si>
  <si>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</si>
  <si>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</si>
  <si>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</si>
  <si>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</si>
  <si>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</si>
  <si>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</si>
  <si>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</si>
  <si>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</si>
  <si>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</si>
  <si>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</si>
  <si>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</si>
  <si>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</si>
  <si>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</si>
  <si>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</si>
  <si>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</si>
  <si>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</si>
  <si>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</si>
  <si>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</si>
  <si>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</si>
  <si>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</si>
  <si>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</si>
  <si>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</si>
  <si>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</si>
  <si>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</si>
  <si>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</si>
  <si>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</si>
  <si>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</si>
  <si>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</si>
  <si>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</si>
  <si>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</si>
  <si>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</si>
  <si>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</si>
  <si>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</si>
  <si>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</si>
  <si>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</si>
  <si>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</si>
  <si>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</si>
  <si>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</si>
  <si>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</si>
  <si>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</si>
  <si>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</si>
  <si>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</si>
  <si>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</si>
  <si>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</si>
  <si>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</si>
  <si>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</si>
  <si>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</si>
  <si>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</si>
  <si>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</si>
  <si>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</si>
  <si>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</si>
  <si>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</si>
  <si>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</si>
  <si>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</si>
  <si>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</si>
  <si>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</si>
  <si>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</si>
  <si>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</si>
  <si>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</si>
  <si>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</si>
  <si>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</si>
  <si>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</si>
  <si>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</si>
  <si>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</si>
  <si>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</si>
  <si>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</si>
  <si>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</si>
  <si>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</si>
  <si>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</si>
  <si>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</si>
  <si>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</si>
  <si>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</si>
  <si>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</si>
  <si>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</si>
  <si>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</si>
  <si>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</si>
  <si>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</si>
  <si>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</si>
  <si>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</si>
  <si>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</si>
  <si>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</si>
  <si>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</si>
  <si>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</si>
  <si>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</si>
  <si>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</si>
  <si>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</si>
  <si>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</si>
  <si>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</si>
  <si>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</si>
  <si>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</si>
  <si>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</si>
  <si>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</si>
  <si>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</si>
  <si>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</si>
  <si>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</si>
  <si>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</si>
  <si>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</si>
  <si>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</si>
  <si>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</si>
  <si>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</si>
  <si>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</si>
  <si>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</si>
  <si>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</si>
  <si>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Расходы консолидированного бюджета субъекта
Российской Федерации всего, в том числе по направлениям: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</si>
  <si>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</si>
  <si>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</si>
  <si>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</si>
  <si>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</si>
  <si>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</si>
  <si>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</si>
  <si>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</si>
  <si>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</si>
  <si>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</si>
  <si>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</si>
  <si>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</si>
  <si>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</si>
  <si>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</si>
  <si>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</si>
  <si>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</si>
  <si>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</si>
  <si>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</si>
  <si>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</si>
  <si>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</si>
  <si>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</si>
  <si>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</si>
  <si>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</si>
  <si>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</si>
  <si>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</si>
  <si>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</si>
  <si>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</si>
  <si>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</si>
  <si>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</si>
  <si>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</si>
  <si>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</si>
  <si>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</si>
  <si>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</si>
  <si>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</si>
  <si>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</si>
  <si>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</si>
  <si>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</si>
  <si>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</si>
  <si>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</si>
  <si>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</si>
  <si>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</si>
  <si>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</si>
  <si>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</si>
  <si>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</si>
  <si>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</si>
  <si>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</si>
  <si>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</si>
  <si>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</si>
  <si>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</si>
  <si>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</si>
  <si>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</si>
  <si>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</si>
  <si>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</si>
  <si>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</si>
  <si>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</si>
  <si>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</si>
  <si>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</si>
  <si>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</si>
  <si>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</si>
  <si>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</si>
  <si>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</si>
  <si>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</si>
  <si>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</si>
  <si>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</si>
  <si>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</si>
  <si>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</si>
  <si>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</si>
  <si>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</si>
  <si>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</si>
  <si>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</si>
  <si>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</si>
  <si>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</si>
  <si>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</si>
  <si>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</si>
  <si>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</si>
  <si>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</si>
  <si>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</si>
  <si>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</si>
  <si>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</si>
  <si>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</si>
  <si>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</si>
  <si>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</si>
  <si>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</si>
  <si>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</si>
  <si>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</si>
  <si>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</si>
  <si>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</si>
  <si>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</si>
  <si>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руб./мес.</t>
  </si>
  <si>
    <t>% к раб. силе</t>
  </si>
  <si>
    <t>млрд рублей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</si>
  <si>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</si>
  <si>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</si>
  <si>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</si>
  <si>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</si>
  <si>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</si>
  <si>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</si>
  <si>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</si>
  <si>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</si>
  <si>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</si>
  <si>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</si>
  <si>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</si>
  <si>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</si>
  <si>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 xml:space="preserve"> чел.</t>
  </si>
  <si>
    <t>млн. руб.</t>
  </si>
  <si>
    <t xml:space="preserve"> кв. м общей площади</t>
  </si>
  <si>
    <t xml:space="preserve"> Прогноз социально-экономического развития Октябрьского сельского поселения Порецкого района Чуцвашской Республики на 2020 год и на плановый период 2021 и 2022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</si>
</sst>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0" borderId="0" xfId="0" applyFont="1" applyAlignment="1">
      <alignment/>
    </xf>
    <xf numFmtId="172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view="pageBreakPreview" zoomScale="120" zoomScaleNormal="200" zoomScaleSheetLayoutView="12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53" sqref="E153"/>
    </sheetView>
  </sheetViews>
  <sheetFormatPr defaultColWidth="9.00390625" defaultRowHeight="12.75"/>
  <cols>
    <col min="1" max="1" width="3.625" style="3" customWidth="1"/>
    <col min="2" max="2" width="35.375" style="1" customWidth="1"/>
    <col min="3" max="3" width="15.00390625" style="1" customWidth="1"/>
    <col min="4" max="5" width="5.75390625" style="1" customWidth="1"/>
    <col min="6" max="6" width="6.75390625" style="1" customWidth="1"/>
    <col min="7" max="16" width="9.75390625" style="1" customWidth="1"/>
    <col min="17" max="16384" width="9.125" style="1" customWidth="1"/>
  </cols>
  <sheetData>
    <row r="1" s="2" customFormat="1" ht="10.5">
      <c r="A1" s="9"/>
    </row>
    <row r="2" s="4" customFormat="1" ht="6" customHeight="1">
      <c r="A2" s="5"/>
    </row>
    <row r="3" spans="1:16" s="10" customFormat="1" ht="24.75" customHeight="1">
      <c r="A3" s="43" t="s">
        <v>358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7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8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="4" customFormat="1" ht="6" customHeight="1">
      <c r="A6" s="5"/>
    </row>
    <row r="7" spans="1:16" s="2" customFormat="1" ht="21" customHeight="1">
      <c r="A7" s="11"/>
      <c r="B7" s="12"/>
      <c r="C7" s="12"/>
      <c r="D7" s="13" t="s">
        <v>2</v>
      </c>
      <c r="E7" s="13" t="s">
        <v>2</v>
      </c>
      <c r="F7" s="14" t="s">
        <v>3</v>
      </c>
      <c r="G7" s="46" t="s">
        <v>7</v>
      </c>
      <c r="H7" s="46"/>
      <c r="I7" s="46"/>
      <c r="J7" s="46"/>
      <c r="K7" s="46"/>
      <c r="L7" s="46"/>
      <c r="M7" s="46"/>
      <c r="N7" s="46"/>
      <c r="O7" s="46"/>
      <c r="P7" s="46"/>
    </row>
    <row r="8" spans="1:16" s="2" customFormat="1" ht="12.75">
      <c r="A8" s="15"/>
      <c r="B8" s="16" t="s">
        <v>0</v>
      </c>
      <c r="C8" s="16" t="s">
        <v>1</v>
      </c>
      <c r="D8" s="17"/>
      <c r="E8" s="12"/>
      <c r="F8" s="12"/>
      <c r="G8" s="46">
        <v>2020</v>
      </c>
      <c r="H8" s="46"/>
      <c r="I8" s="46">
        <v>2021</v>
      </c>
      <c r="J8" s="46"/>
      <c r="K8" s="36">
        <v>2022</v>
      </c>
      <c r="L8" s="37"/>
      <c r="M8" s="36">
        <v>2023</v>
      </c>
      <c r="N8" s="37"/>
      <c r="O8" s="46">
        <v>2024</v>
      </c>
      <c r="P8" s="46"/>
    </row>
    <row r="9" spans="1:16" s="2" customFormat="1" ht="12" customHeight="1">
      <c r="A9" s="15"/>
      <c r="B9" s="16"/>
      <c r="C9" s="16"/>
      <c r="D9" s="18">
        <v>2017</v>
      </c>
      <c r="E9" s="16">
        <v>2018</v>
      </c>
      <c r="F9" s="16">
        <v>2019</v>
      </c>
      <c r="G9" s="13" t="s">
        <v>4</v>
      </c>
      <c r="H9" s="13" t="s">
        <v>352</v>
      </c>
      <c r="I9" s="13" t="s">
        <v>4</v>
      </c>
      <c r="J9" s="13" t="s">
        <v>352</v>
      </c>
      <c r="K9" s="13" t="s">
        <v>4</v>
      </c>
      <c r="L9" s="13" t="s">
        <v>352</v>
      </c>
      <c r="M9" s="13" t="s">
        <v>4</v>
      </c>
      <c r="N9" s="13" t="s">
        <v>352</v>
      </c>
      <c r="O9" s="13" t="s">
        <v>4</v>
      </c>
      <c r="P9" s="13" t="s">
        <v>352</v>
      </c>
    </row>
    <row r="10" spans="1:16" s="2" customFormat="1" ht="12" customHeight="1">
      <c r="A10" s="19"/>
      <c r="B10" s="20"/>
      <c r="C10" s="20"/>
      <c r="D10" s="21"/>
      <c r="E10" s="20"/>
      <c r="F10" s="20"/>
      <c r="G10" s="13" t="s">
        <v>5</v>
      </c>
      <c r="H10" s="13" t="s">
        <v>6</v>
      </c>
      <c r="I10" s="13" t="s">
        <v>5</v>
      </c>
      <c r="J10" s="13" t="s">
        <v>6</v>
      </c>
      <c r="K10" s="13" t="s">
        <v>5</v>
      </c>
      <c r="L10" s="13" t="s">
        <v>6</v>
      </c>
      <c r="M10" s="13" t="s">
        <v>5</v>
      </c>
      <c r="N10" s="13" t="s">
        <v>6</v>
      </c>
      <c r="O10" s="13" t="s">
        <v>5</v>
      </c>
      <c r="P10" s="13" t="s">
        <v>6</v>
      </c>
    </row>
    <row r="11" spans="1:16" s="2" customFormat="1" ht="10.5">
      <c r="A11" s="22"/>
      <c r="B11" s="25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" customFormat="1" ht="10.5">
      <c r="A12" s="13" t="s">
        <v>9</v>
      </c>
      <c r="B12" s="23" t="s">
        <v>10</v>
      </c>
      <c r="C12" s="13" t="s">
        <v>355</v>
      </c>
      <c r="D12" s="13">
        <v>534</v>
      </c>
      <c r="E12" s="13">
        <v>524</v>
      </c>
      <c r="F12" s="13">
        <v>514</v>
      </c>
      <c r="G12" s="13">
        <v>504</v>
      </c>
      <c r="H12" s="13">
        <v>507</v>
      </c>
      <c r="I12" s="13">
        <v>494</v>
      </c>
      <c r="J12" s="13">
        <v>500</v>
      </c>
      <c r="K12" s="13">
        <v>484</v>
      </c>
      <c r="L12" s="13">
        <v>493</v>
      </c>
      <c r="M12" s="13">
        <v>474</v>
      </c>
      <c r="N12" s="13">
        <v>486</v>
      </c>
      <c r="O12" s="13">
        <v>464</v>
      </c>
      <c r="P12" s="13">
        <v>479</v>
      </c>
    </row>
    <row r="13" spans="1:16" s="2" customFormat="1" ht="10.5">
      <c r="A13" s="13" t="s">
        <v>11</v>
      </c>
      <c r="B13" s="23" t="s">
        <v>12</v>
      </c>
      <c r="C13" s="13" t="s">
        <v>355</v>
      </c>
      <c r="D13" s="13">
        <v>534</v>
      </c>
      <c r="E13" s="13">
        <v>524</v>
      </c>
      <c r="F13" s="13">
        <v>514</v>
      </c>
      <c r="G13" s="13">
        <v>504</v>
      </c>
      <c r="H13" s="13">
        <v>507</v>
      </c>
      <c r="I13" s="13">
        <v>494</v>
      </c>
      <c r="J13" s="13">
        <v>500</v>
      </c>
      <c r="K13" s="13">
        <v>484</v>
      </c>
      <c r="L13" s="13">
        <v>493</v>
      </c>
      <c r="M13" s="13">
        <v>474</v>
      </c>
      <c r="N13" s="13">
        <v>486</v>
      </c>
      <c r="O13" s="13">
        <v>464</v>
      </c>
      <c r="P13" s="13">
        <v>479</v>
      </c>
    </row>
    <row r="14" spans="1:16" s="33" customFormat="1" ht="21">
      <c r="A14" s="13" t="s">
        <v>13</v>
      </c>
      <c r="B14" s="24" t="s">
        <v>43</v>
      </c>
      <c r="C14" s="13" t="s">
        <v>355</v>
      </c>
      <c r="D14" s="13">
        <v>224</v>
      </c>
      <c r="E14" s="13">
        <v>214</v>
      </c>
      <c r="F14" s="13">
        <v>200</v>
      </c>
      <c r="G14" s="13">
        <v>200</v>
      </c>
      <c r="H14" s="13">
        <v>202</v>
      </c>
      <c r="I14" s="13">
        <v>200</v>
      </c>
      <c r="J14" s="13">
        <v>204</v>
      </c>
      <c r="K14" s="13">
        <v>200</v>
      </c>
      <c r="L14" s="13">
        <v>205</v>
      </c>
      <c r="M14" s="13">
        <v>200</v>
      </c>
      <c r="N14" s="13">
        <v>205</v>
      </c>
      <c r="O14" s="13">
        <v>200</v>
      </c>
      <c r="P14" s="13">
        <v>207</v>
      </c>
    </row>
    <row r="15" spans="1:16" s="2" customFormat="1" ht="21">
      <c r="A15" s="13" t="s">
        <v>14</v>
      </c>
      <c r="B15" s="24" t="s">
        <v>53</v>
      </c>
      <c r="C15" s="13" t="s">
        <v>355</v>
      </c>
      <c r="D15" s="13">
        <v>300</v>
      </c>
      <c r="E15" s="13">
        <v>290</v>
      </c>
      <c r="F15" s="13">
        <v>285</v>
      </c>
      <c r="G15" s="13">
        <f>G13-G14-20</f>
        <v>284</v>
      </c>
      <c r="H15" s="13">
        <f aca="true" t="shared" si="0" ref="H15:P15">H13-H14-20</f>
        <v>285</v>
      </c>
      <c r="I15" s="13">
        <f t="shared" si="0"/>
        <v>274</v>
      </c>
      <c r="J15" s="13">
        <f t="shared" si="0"/>
        <v>276</v>
      </c>
      <c r="K15" s="13">
        <f t="shared" si="0"/>
        <v>264</v>
      </c>
      <c r="L15" s="13">
        <f t="shared" si="0"/>
        <v>268</v>
      </c>
      <c r="M15" s="13">
        <f t="shared" si="0"/>
        <v>254</v>
      </c>
      <c r="N15" s="13">
        <f t="shared" si="0"/>
        <v>261</v>
      </c>
      <c r="O15" s="13">
        <f t="shared" si="0"/>
        <v>244</v>
      </c>
      <c r="P15" s="13">
        <f t="shared" si="0"/>
        <v>252</v>
      </c>
    </row>
    <row r="16" spans="1:16" s="2" customFormat="1" ht="10.5">
      <c r="A16" s="13" t="s">
        <v>15</v>
      </c>
      <c r="B16" s="23" t="s">
        <v>59</v>
      </c>
      <c r="C16" s="13" t="s">
        <v>51</v>
      </c>
      <c r="D16" s="13">
        <v>72</v>
      </c>
      <c r="E16" s="13">
        <v>72</v>
      </c>
      <c r="F16" s="13">
        <v>72</v>
      </c>
      <c r="G16" s="13">
        <v>72</v>
      </c>
      <c r="H16" s="13">
        <v>72</v>
      </c>
      <c r="I16" s="13">
        <v>72</v>
      </c>
      <c r="J16" s="13">
        <v>72</v>
      </c>
      <c r="K16" s="13">
        <v>72</v>
      </c>
      <c r="L16" s="13">
        <v>73</v>
      </c>
      <c r="M16" s="13">
        <v>73</v>
      </c>
      <c r="N16" s="13">
        <v>73</v>
      </c>
      <c r="O16" s="13">
        <v>73</v>
      </c>
      <c r="P16" s="13">
        <v>74</v>
      </c>
    </row>
    <row r="17" spans="1:16" s="2" customFormat="1" ht="21" customHeight="1">
      <c r="A17" s="13" t="s">
        <v>16</v>
      </c>
      <c r="B17" s="23" t="s">
        <v>17</v>
      </c>
      <c r="C17" s="14" t="s">
        <v>52</v>
      </c>
      <c r="D17" s="13">
        <v>1.87</v>
      </c>
      <c r="E17" s="13">
        <v>7.63</v>
      </c>
      <c r="F17" s="13">
        <v>1.94</v>
      </c>
      <c r="G17" s="35">
        <f>1/G12*1000</f>
        <v>1.984126984126984</v>
      </c>
      <c r="H17" s="35">
        <f>2/H12*1000</f>
        <v>3.9447731755424065</v>
      </c>
      <c r="I17" s="35">
        <f>1/I12*1000</f>
        <v>2.0242914979757085</v>
      </c>
      <c r="J17" s="35">
        <f>2/J12*1000</f>
        <v>4</v>
      </c>
      <c r="K17" s="35">
        <f>1/K12*1000</f>
        <v>2.066115702479339</v>
      </c>
      <c r="L17" s="35">
        <f>2/L12*1000</f>
        <v>4.056795131845842</v>
      </c>
      <c r="M17" s="35">
        <f>1/M12*1000</f>
        <v>2.109704641350211</v>
      </c>
      <c r="N17" s="35">
        <f>2/N12*1000</f>
        <v>4.11522633744856</v>
      </c>
      <c r="O17" s="35">
        <f>1/O12*1000</f>
        <v>2.155172413793103</v>
      </c>
      <c r="P17" s="35">
        <f>2/P12*1000</f>
        <v>4.17536534446764</v>
      </c>
    </row>
    <row r="18" spans="1:16" s="2" customFormat="1" ht="10.5">
      <c r="A18" s="13" t="s">
        <v>18</v>
      </c>
      <c r="B18" s="23" t="s">
        <v>19</v>
      </c>
      <c r="C18" s="13" t="s">
        <v>54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21">
      <c r="A19" s="13" t="s">
        <v>20</v>
      </c>
      <c r="B19" s="23" t="s">
        <v>21</v>
      </c>
      <c r="C19" s="14" t="s">
        <v>55</v>
      </c>
      <c r="D19" s="13">
        <v>26.22</v>
      </c>
      <c r="E19" s="13">
        <v>28.62</v>
      </c>
      <c r="F19" s="13">
        <v>23.35</v>
      </c>
      <c r="G19" s="35">
        <f>12/G12*1000</f>
        <v>23.809523809523807</v>
      </c>
      <c r="H19" s="35">
        <f>10/H12*1000</f>
        <v>19.723865877712033</v>
      </c>
      <c r="I19" s="35">
        <f>12/I12*1000</f>
        <v>24.291497975708502</v>
      </c>
      <c r="J19" s="35">
        <f>10/J12*1000</f>
        <v>20</v>
      </c>
      <c r="K19" s="35">
        <f>12/K12*1000</f>
        <v>24.793388429752067</v>
      </c>
      <c r="L19" s="35">
        <f>10/L12*1000</f>
        <v>20.28397565922921</v>
      </c>
      <c r="M19" s="35">
        <f>12/M12*1000</f>
        <v>25.31645569620253</v>
      </c>
      <c r="N19" s="35">
        <f>10/N12*1000</f>
        <v>20.5761316872428</v>
      </c>
      <c r="O19" s="35">
        <f>12/O12*1000</f>
        <v>25.862068965517242</v>
      </c>
      <c r="P19" s="35">
        <f>10/P12*1000</f>
        <v>20.876826722338205</v>
      </c>
    </row>
    <row r="20" spans="1:16" s="2" customFormat="1" ht="10.5">
      <c r="A20" s="13" t="s">
        <v>22</v>
      </c>
      <c r="B20" s="23" t="s">
        <v>23</v>
      </c>
      <c r="C20" s="13" t="s">
        <v>56</v>
      </c>
      <c r="D20" s="13">
        <v>-18.73</v>
      </c>
      <c r="E20" s="13">
        <v>-15.26</v>
      </c>
      <c r="F20" s="13">
        <v>-21.4</v>
      </c>
      <c r="G20" s="35">
        <f>(0-12)/G12*1000</f>
        <v>-23.809523809523807</v>
      </c>
      <c r="H20" s="35">
        <f>(1-10)/H12*1000</f>
        <v>-17.75147928994083</v>
      </c>
      <c r="I20" s="35">
        <f>(0-12)/I12*1000</f>
        <v>-24.291497975708502</v>
      </c>
      <c r="J20" s="35">
        <f>(1-10)/J12*1000</f>
        <v>-18</v>
      </c>
      <c r="K20" s="35">
        <f>(0-12)/K12*1000</f>
        <v>-24.793388429752067</v>
      </c>
      <c r="L20" s="35">
        <f>(1-10)/L12*1000</f>
        <v>-18.255578093306287</v>
      </c>
      <c r="M20" s="35">
        <f>(0-12)/M12*1000</f>
        <v>-25.31645569620253</v>
      </c>
      <c r="N20" s="35">
        <f>(1-10)/N12*1000</f>
        <v>-18.51851851851852</v>
      </c>
      <c r="O20" s="35">
        <f>(0-12)/O12*1000</f>
        <v>-25.862068965517242</v>
      </c>
      <c r="P20" s="35">
        <f>(1-10)/P12*1000</f>
        <v>-18.789144050104383</v>
      </c>
    </row>
    <row r="21" spans="1:16" s="2" customFormat="1" ht="10.5">
      <c r="A21" s="13" t="s">
        <v>24</v>
      </c>
      <c r="B21" s="23" t="s">
        <v>25</v>
      </c>
      <c r="C21" s="13" t="s">
        <v>355</v>
      </c>
      <c r="D21" s="13">
        <v>-4</v>
      </c>
      <c r="E21" s="13">
        <v>-7</v>
      </c>
      <c r="F21" s="13">
        <v>-3</v>
      </c>
      <c r="G21" s="13">
        <v>-3</v>
      </c>
      <c r="H21" s="13">
        <v>4</v>
      </c>
      <c r="I21" s="13">
        <v>-3</v>
      </c>
      <c r="J21" s="13">
        <v>4</v>
      </c>
      <c r="K21" s="13">
        <v>-3</v>
      </c>
      <c r="L21" s="13">
        <v>4</v>
      </c>
      <c r="M21" s="13">
        <v>-3</v>
      </c>
      <c r="N21" s="13">
        <v>4</v>
      </c>
      <c r="O21" s="13">
        <v>-3</v>
      </c>
      <c r="P21" s="13">
        <v>4</v>
      </c>
    </row>
    <row r="22" spans="1:16" s="2" customFormat="1" ht="10.5">
      <c r="A22" s="22"/>
      <c r="B22" s="25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2" customFormat="1" ht="10.5">
      <c r="A23" s="13" t="s">
        <v>27</v>
      </c>
      <c r="B23" s="23" t="s">
        <v>26</v>
      </c>
      <c r="C23" s="13" t="s">
        <v>337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2" customFormat="1" ht="10.5">
      <c r="A24" s="13" t="s">
        <v>28</v>
      </c>
      <c r="B24" s="23" t="s">
        <v>29</v>
      </c>
      <c r="C24" s="13" t="s">
        <v>57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2" customFormat="1" ht="10.5">
      <c r="A25" s="13" t="s">
        <v>30</v>
      </c>
      <c r="B25" s="23" t="s">
        <v>31</v>
      </c>
      <c r="C25" s="13" t="s">
        <v>57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2" customFormat="1" ht="10.5">
      <c r="A26" s="22"/>
      <c r="B26" s="25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2" customFormat="1" ht="21">
      <c r="A27" s="13" t="s">
        <v>33</v>
      </c>
      <c r="B27" s="24" t="s">
        <v>34</v>
      </c>
      <c r="C27" s="13" t="s">
        <v>337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2" customFormat="1" ht="21">
      <c r="A28" s="13" t="s">
        <v>35</v>
      </c>
      <c r="B28" s="23" t="s">
        <v>36</v>
      </c>
      <c r="C28" s="14" t="s">
        <v>58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2" customFormat="1" ht="10.5" customHeight="1">
      <c r="A29" s="13"/>
      <c r="B29" s="2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2" customFormat="1" ht="21">
      <c r="A30" s="13" t="s">
        <v>38</v>
      </c>
      <c r="B30" s="26" t="s">
        <v>109</v>
      </c>
      <c r="C30" s="14" t="s">
        <v>58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2" customFormat="1" ht="21">
      <c r="A31" s="13" t="s">
        <v>39</v>
      </c>
      <c r="B31" s="23" t="s">
        <v>40</v>
      </c>
      <c r="C31" s="14" t="s">
        <v>58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" customFormat="1" ht="21">
      <c r="A32" s="13" t="s">
        <v>41</v>
      </c>
      <c r="B32" s="23" t="s">
        <v>42</v>
      </c>
      <c r="C32" s="14" t="s">
        <v>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2" customFormat="1" ht="21">
      <c r="A33" s="13" t="s">
        <v>44</v>
      </c>
      <c r="B33" s="23" t="s">
        <v>47</v>
      </c>
      <c r="C33" s="14" t="s">
        <v>58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" customFormat="1" ht="21">
      <c r="A34" s="13" t="s">
        <v>45</v>
      </c>
      <c r="B34" s="23" t="s">
        <v>48</v>
      </c>
      <c r="C34" s="14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2" customFormat="1" ht="21">
      <c r="A35" s="13" t="s">
        <v>46</v>
      </c>
      <c r="B35" s="24" t="s">
        <v>49</v>
      </c>
      <c r="C35" s="14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2" customFormat="1" ht="21">
      <c r="A36" s="13" t="s">
        <v>50</v>
      </c>
      <c r="B36" s="26" t="s">
        <v>110</v>
      </c>
      <c r="C36" s="14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2" customFormat="1" ht="21">
      <c r="A37" s="13" t="s">
        <v>60</v>
      </c>
      <c r="B37" s="23" t="s">
        <v>61</v>
      </c>
      <c r="C37" s="14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2" customFormat="1" ht="21">
      <c r="A38" s="13" t="s">
        <v>62</v>
      </c>
      <c r="B38" s="23" t="s">
        <v>63</v>
      </c>
      <c r="C38" s="14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2" customFormat="1" ht="21">
      <c r="A39" s="13" t="s">
        <v>64</v>
      </c>
      <c r="B39" s="23" t="s">
        <v>65</v>
      </c>
      <c r="C39" s="14" t="s">
        <v>58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2" customFormat="1" ht="21">
      <c r="A40" s="13" t="s">
        <v>66</v>
      </c>
      <c r="B40" s="23" t="s">
        <v>67</v>
      </c>
      <c r="C40" s="14" t="s">
        <v>58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2" customFormat="1" ht="21">
      <c r="A41" s="13" t="s">
        <v>68</v>
      </c>
      <c r="B41" s="23" t="s">
        <v>69</v>
      </c>
      <c r="C41" s="14" t="s">
        <v>58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2" customFormat="1" ht="21">
      <c r="A42" s="13" t="s">
        <v>70</v>
      </c>
      <c r="B42" s="23" t="s">
        <v>71</v>
      </c>
      <c r="C42" s="14" t="s">
        <v>58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2" customFormat="1" ht="30.75" customHeight="1">
      <c r="A43" s="13" t="s">
        <v>72</v>
      </c>
      <c r="B43" s="24" t="s">
        <v>73</v>
      </c>
      <c r="C43" s="14" t="s">
        <v>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2" customFormat="1" ht="21">
      <c r="A44" s="13" t="s">
        <v>74</v>
      </c>
      <c r="B44" s="23" t="s">
        <v>75</v>
      </c>
      <c r="C44" s="14" t="s">
        <v>58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2" customFormat="1" ht="21">
      <c r="A45" s="13" t="s">
        <v>76</v>
      </c>
      <c r="B45" s="24" t="s">
        <v>77</v>
      </c>
      <c r="C45" s="14" t="s">
        <v>58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2" customFormat="1" ht="21">
      <c r="A46" s="13" t="s">
        <v>78</v>
      </c>
      <c r="B46" s="23" t="s">
        <v>79</v>
      </c>
      <c r="C46" s="14" t="s">
        <v>58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2" customFormat="1" ht="21">
      <c r="A47" s="13" t="s">
        <v>80</v>
      </c>
      <c r="B47" s="24" t="s">
        <v>81</v>
      </c>
      <c r="C47" s="14" t="s">
        <v>58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2" customFormat="1" ht="21">
      <c r="A48" s="13" t="s">
        <v>82</v>
      </c>
      <c r="B48" s="24" t="s">
        <v>83</v>
      </c>
      <c r="C48" s="14" t="s">
        <v>58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2" customFormat="1" ht="21">
      <c r="A49" s="13" t="s">
        <v>84</v>
      </c>
      <c r="B49" s="23" t="s">
        <v>85</v>
      </c>
      <c r="C49" s="14" t="s">
        <v>58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2" customFormat="1" ht="21">
      <c r="A50" s="13" t="s">
        <v>86</v>
      </c>
      <c r="B50" s="24" t="s">
        <v>87</v>
      </c>
      <c r="C50" s="14" t="s">
        <v>58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2" customFormat="1" ht="21">
      <c r="A51" s="13" t="s">
        <v>88</v>
      </c>
      <c r="B51" s="23" t="s">
        <v>89</v>
      </c>
      <c r="C51" s="14" t="s">
        <v>58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2" customFormat="1" ht="21">
      <c r="A52" s="13" t="s">
        <v>90</v>
      </c>
      <c r="B52" s="24" t="s">
        <v>91</v>
      </c>
      <c r="C52" s="14" t="s">
        <v>58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2" customFormat="1" ht="21">
      <c r="A53" s="13" t="s">
        <v>92</v>
      </c>
      <c r="B53" s="24" t="s">
        <v>93</v>
      </c>
      <c r="C53" s="14" t="s">
        <v>58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2" customFormat="1" ht="21">
      <c r="A54" s="13" t="s">
        <v>94</v>
      </c>
      <c r="B54" s="23" t="s">
        <v>95</v>
      </c>
      <c r="C54" s="14" t="s">
        <v>58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2" customFormat="1" ht="21">
      <c r="A55" s="13" t="s">
        <v>96</v>
      </c>
      <c r="B55" s="24" t="s">
        <v>97</v>
      </c>
      <c r="C55" s="14" t="s">
        <v>58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2" customFormat="1" ht="21">
      <c r="A56" s="13" t="s">
        <v>98</v>
      </c>
      <c r="B56" s="24" t="s">
        <v>344</v>
      </c>
      <c r="C56" s="14" t="s">
        <v>58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2" customFormat="1" ht="21">
      <c r="A57" s="13" t="s">
        <v>99</v>
      </c>
      <c r="B57" s="24" t="s">
        <v>100</v>
      </c>
      <c r="C57" s="14" t="s">
        <v>58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2" customFormat="1" ht="21">
      <c r="A58" s="13" t="s">
        <v>101</v>
      </c>
      <c r="B58" s="23" t="s">
        <v>102</v>
      </c>
      <c r="C58" s="14" t="s">
        <v>58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2" customFormat="1" ht="21">
      <c r="A59" s="13" t="s">
        <v>103</v>
      </c>
      <c r="B59" s="23" t="s">
        <v>104</v>
      </c>
      <c r="C59" s="14" t="s">
        <v>58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2" customFormat="1" ht="21">
      <c r="A60" s="13" t="s">
        <v>105</v>
      </c>
      <c r="B60" s="23" t="s">
        <v>106</v>
      </c>
      <c r="C60" s="14" t="s">
        <v>58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2" customFormat="1" ht="21">
      <c r="A61" s="13" t="s">
        <v>107</v>
      </c>
      <c r="B61" s="27" t="s">
        <v>108</v>
      </c>
      <c r="C61" s="14" t="s">
        <v>58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s="2" customFormat="1" ht="21" customHeight="1">
      <c r="A62" s="13" t="s">
        <v>111</v>
      </c>
      <c r="B62" s="27" t="s">
        <v>112</v>
      </c>
      <c r="C62" s="14" t="s">
        <v>58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s="2" customFormat="1" ht="10.5">
      <c r="A63" s="13" t="s">
        <v>113</v>
      </c>
      <c r="B63" s="23" t="s">
        <v>114</v>
      </c>
      <c r="C63" s="13" t="s">
        <v>343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s="2" customFormat="1" ht="21">
      <c r="A64" s="13" t="s">
        <v>115</v>
      </c>
      <c r="B64" s="24" t="s">
        <v>116</v>
      </c>
      <c r="C64" s="14" t="s">
        <v>117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2" customFormat="1" ht="30.75" customHeight="1">
      <c r="A65" s="13" t="s">
        <v>118</v>
      </c>
      <c r="B65" s="24" t="s">
        <v>119</v>
      </c>
      <c r="C65" s="14" t="s">
        <v>345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2" customFormat="1" ht="10.5">
      <c r="A66" s="22"/>
      <c r="B66" s="25" t="s">
        <v>120</v>
      </c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2" customFormat="1" ht="10.5">
      <c r="A67" s="13" t="s">
        <v>121</v>
      </c>
      <c r="B67" s="23" t="s">
        <v>122</v>
      </c>
      <c r="C67" s="13" t="s">
        <v>337</v>
      </c>
      <c r="D67" s="13">
        <v>49</v>
      </c>
      <c r="E67" s="13">
        <v>51</v>
      </c>
      <c r="F67" s="13">
        <f>F69+F71</f>
        <v>49.349999999999994</v>
      </c>
      <c r="G67" s="13">
        <f aca="true" t="shared" si="1" ref="G67:P67">G69+G71</f>
        <v>51.72</v>
      </c>
      <c r="H67" s="13">
        <f t="shared" si="1"/>
        <v>52.03</v>
      </c>
      <c r="I67" s="13">
        <f t="shared" si="1"/>
        <v>53.94</v>
      </c>
      <c r="J67" s="13">
        <f t="shared" si="1"/>
        <v>54.5</v>
      </c>
      <c r="K67" s="13">
        <f t="shared" si="1"/>
        <v>55.88</v>
      </c>
      <c r="L67" s="13">
        <f t="shared" si="1"/>
        <v>56.760000000000005</v>
      </c>
      <c r="M67" s="13">
        <f t="shared" si="1"/>
        <v>57.78</v>
      </c>
      <c r="N67" s="13">
        <f t="shared" si="1"/>
        <v>58.93</v>
      </c>
      <c r="O67" s="13">
        <f t="shared" si="1"/>
        <v>59.519999999999996</v>
      </c>
      <c r="P67" s="13">
        <f t="shared" si="1"/>
        <v>60.94</v>
      </c>
    </row>
    <row r="68" spans="1:16" s="2" customFormat="1" ht="21">
      <c r="A68" s="13" t="s">
        <v>123</v>
      </c>
      <c r="B68" s="23" t="s">
        <v>124</v>
      </c>
      <c r="C68" s="14" t="s">
        <v>58</v>
      </c>
      <c r="D68" s="13">
        <v>100.2</v>
      </c>
      <c r="E68" s="13">
        <v>106</v>
      </c>
      <c r="F68" s="13">
        <v>100</v>
      </c>
      <c r="G68" s="13">
        <v>100</v>
      </c>
      <c r="H68" s="13">
        <v>101</v>
      </c>
      <c r="I68" s="13">
        <v>100</v>
      </c>
      <c r="J68" s="13">
        <v>101</v>
      </c>
      <c r="K68" s="13">
        <v>100</v>
      </c>
      <c r="L68" s="13">
        <v>101</v>
      </c>
      <c r="M68" s="13">
        <v>100</v>
      </c>
      <c r="N68" s="13">
        <v>101</v>
      </c>
      <c r="O68" s="13">
        <v>100</v>
      </c>
      <c r="P68" s="13">
        <v>101</v>
      </c>
    </row>
    <row r="69" spans="1:16" s="2" customFormat="1" ht="10.5">
      <c r="A69" s="13" t="s">
        <v>125</v>
      </c>
      <c r="B69" s="23" t="s">
        <v>126</v>
      </c>
      <c r="C69" s="13" t="s">
        <v>337</v>
      </c>
      <c r="D69" s="13">
        <v>25</v>
      </c>
      <c r="E69" s="13">
        <v>23.82</v>
      </c>
      <c r="F69" s="13">
        <v>25.04</v>
      </c>
      <c r="G69" s="13">
        <v>26.24</v>
      </c>
      <c r="H69" s="13">
        <v>26.4</v>
      </c>
      <c r="I69" s="13">
        <v>27.37</v>
      </c>
      <c r="J69" s="13">
        <v>27.65</v>
      </c>
      <c r="K69" s="13">
        <v>28.35</v>
      </c>
      <c r="L69" s="13">
        <v>28.8</v>
      </c>
      <c r="M69" s="13">
        <v>29.32</v>
      </c>
      <c r="N69" s="13">
        <v>29.9</v>
      </c>
      <c r="O69" s="13">
        <v>30.2</v>
      </c>
      <c r="P69" s="13">
        <v>30.92</v>
      </c>
    </row>
    <row r="70" spans="1:16" s="2" customFormat="1" ht="21">
      <c r="A70" s="13" t="s">
        <v>127</v>
      </c>
      <c r="B70" s="23" t="s">
        <v>128</v>
      </c>
      <c r="C70" s="14" t="s">
        <v>58</v>
      </c>
      <c r="D70" s="13">
        <v>100.1</v>
      </c>
      <c r="E70" s="13">
        <v>100.1</v>
      </c>
      <c r="F70" s="13">
        <v>100.1</v>
      </c>
      <c r="G70" s="13">
        <v>100</v>
      </c>
      <c r="H70" s="13">
        <v>101</v>
      </c>
      <c r="I70" s="13">
        <v>100</v>
      </c>
      <c r="J70" s="13">
        <v>101</v>
      </c>
      <c r="K70" s="13">
        <v>100</v>
      </c>
      <c r="L70" s="13">
        <v>101</v>
      </c>
      <c r="M70" s="13">
        <v>100</v>
      </c>
      <c r="N70" s="13">
        <v>101</v>
      </c>
      <c r="O70" s="13">
        <v>100</v>
      </c>
      <c r="P70" s="13">
        <v>101</v>
      </c>
    </row>
    <row r="71" spans="1:16" s="2" customFormat="1" ht="10.5">
      <c r="A71" s="13" t="s">
        <v>129</v>
      </c>
      <c r="B71" s="23" t="s">
        <v>130</v>
      </c>
      <c r="C71" s="13" t="s">
        <v>337</v>
      </c>
      <c r="D71" s="13">
        <v>24</v>
      </c>
      <c r="E71" s="13">
        <v>22.92</v>
      </c>
      <c r="F71" s="13">
        <v>24.31</v>
      </c>
      <c r="G71" s="13">
        <v>25.48</v>
      </c>
      <c r="H71" s="13">
        <v>25.63</v>
      </c>
      <c r="I71" s="13">
        <v>26.57</v>
      </c>
      <c r="J71" s="13">
        <v>26.85</v>
      </c>
      <c r="K71" s="13">
        <v>27.53</v>
      </c>
      <c r="L71" s="13">
        <v>27.96</v>
      </c>
      <c r="M71" s="13">
        <v>28.46</v>
      </c>
      <c r="N71" s="13">
        <v>29.03</v>
      </c>
      <c r="O71" s="13">
        <v>29.32</v>
      </c>
      <c r="P71" s="13">
        <v>30.02</v>
      </c>
    </row>
    <row r="72" spans="1:16" s="2" customFormat="1" ht="21">
      <c r="A72" s="13" t="s">
        <v>131</v>
      </c>
      <c r="B72" s="23" t="s">
        <v>132</v>
      </c>
      <c r="C72" s="14" t="s">
        <v>58</v>
      </c>
      <c r="D72" s="13">
        <v>100.2</v>
      </c>
      <c r="E72" s="13">
        <v>100.3</v>
      </c>
      <c r="F72" s="13">
        <v>101</v>
      </c>
      <c r="G72" s="13">
        <v>100</v>
      </c>
      <c r="H72" s="13">
        <v>101</v>
      </c>
      <c r="I72" s="13">
        <v>100</v>
      </c>
      <c r="J72" s="13">
        <v>101</v>
      </c>
      <c r="K72" s="13">
        <v>100</v>
      </c>
      <c r="L72" s="13">
        <v>101</v>
      </c>
      <c r="M72" s="13">
        <v>100</v>
      </c>
      <c r="N72" s="13">
        <v>101</v>
      </c>
      <c r="O72" s="13">
        <v>100</v>
      </c>
      <c r="P72" s="13">
        <v>101</v>
      </c>
    </row>
    <row r="73" spans="1:16" s="2" customFormat="1" ht="10.5">
      <c r="A73" s="22"/>
      <c r="B73" s="25" t="s">
        <v>133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s="2" customFormat="1" ht="21" customHeight="1">
      <c r="A74" s="13" t="s">
        <v>134</v>
      </c>
      <c r="B74" s="24" t="s">
        <v>135</v>
      </c>
      <c r="C74" s="14" t="s">
        <v>346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2" customFormat="1" ht="21">
      <c r="A75" s="13" t="s">
        <v>136</v>
      </c>
      <c r="B75" s="24" t="s">
        <v>137</v>
      </c>
      <c r="C75" s="14" t="s">
        <v>58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2" customFormat="1" ht="10.5">
      <c r="A76" s="13" t="s">
        <v>138</v>
      </c>
      <c r="B76" s="23" t="s">
        <v>139</v>
      </c>
      <c r="C76" s="14" t="s">
        <v>140</v>
      </c>
      <c r="D76" s="13">
        <v>102.1</v>
      </c>
      <c r="E76" s="13">
        <v>108.1</v>
      </c>
      <c r="F76" s="13">
        <v>106.3</v>
      </c>
      <c r="G76" s="13">
        <v>106.2</v>
      </c>
      <c r="H76" s="13">
        <v>106</v>
      </c>
      <c r="I76" s="13">
        <v>106</v>
      </c>
      <c r="J76" s="13">
        <v>105.8</v>
      </c>
      <c r="K76" s="13">
        <v>105.3</v>
      </c>
      <c r="L76" s="13">
        <v>105</v>
      </c>
      <c r="M76" s="13">
        <v>105.1</v>
      </c>
      <c r="N76" s="13">
        <v>104.9</v>
      </c>
      <c r="O76" s="13">
        <v>104.9</v>
      </c>
      <c r="P76" s="13">
        <v>104.7</v>
      </c>
    </row>
    <row r="77" spans="1:16" s="2" customFormat="1" ht="10.5">
      <c r="A77" s="13" t="s">
        <v>141</v>
      </c>
      <c r="B77" s="23" t="s">
        <v>142</v>
      </c>
      <c r="C77" s="13" t="s">
        <v>357</v>
      </c>
      <c r="D77" s="13">
        <v>130</v>
      </c>
      <c r="E77" s="13">
        <v>120</v>
      </c>
      <c r="F77" s="13">
        <v>150</v>
      </c>
      <c r="G77" s="13">
        <v>100</v>
      </c>
      <c r="H77" s="13">
        <v>100</v>
      </c>
      <c r="I77" s="13">
        <v>100</v>
      </c>
      <c r="J77" s="13">
        <v>100</v>
      </c>
      <c r="K77" s="13">
        <v>100</v>
      </c>
      <c r="L77" s="13">
        <v>100</v>
      </c>
      <c r="M77" s="13">
        <v>100</v>
      </c>
      <c r="N77" s="13">
        <v>100</v>
      </c>
      <c r="O77" s="13">
        <v>100</v>
      </c>
      <c r="P77" s="13">
        <v>100</v>
      </c>
    </row>
    <row r="78" spans="1:16" s="2" customFormat="1" ht="10.5">
      <c r="A78" s="22"/>
      <c r="B78" s="25" t="s">
        <v>143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s="2" customFormat="1" ht="21">
      <c r="A79" s="13" t="s">
        <v>144</v>
      </c>
      <c r="B79" s="24" t="s">
        <v>145</v>
      </c>
      <c r="C79" s="14" t="s">
        <v>146</v>
      </c>
      <c r="D79" s="13">
        <v>101.4</v>
      </c>
      <c r="E79" s="13">
        <v>104.7</v>
      </c>
      <c r="F79" s="13">
        <v>104</v>
      </c>
      <c r="G79" s="13">
        <v>104.1</v>
      </c>
      <c r="H79" s="13">
        <v>103</v>
      </c>
      <c r="I79" s="13">
        <v>104.9</v>
      </c>
      <c r="J79" s="13">
        <v>104</v>
      </c>
      <c r="K79" s="13">
        <v>105.6</v>
      </c>
      <c r="L79" s="13">
        <v>104.2</v>
      </c>
      <c r="M79" s="13">
        <v>105.1</v>
      </c>
      <c r="N79" s="13">
        <v>104</v>
      </c>
      <c r="O79" s="13">
        <v>105</v>
      </c>
      <c r="P79" s="13">
        <v>104</v>
      </c>
    </row>
    <row r="80" spans="1:16" s="2" customFormat="1" ht="10.5" customHeight="1">
      <c r="A80" s="13" t="s">
        <v>147</v>
      </c>
      <c r="B80" s="24" t="s">
        <v>148</v>
      </c>
      <c r="C80" s="14" t="s">
        <v>140</v>
      </c>
      <c r="D80" s="13">
        <v>102.5</v>
      </c>
      <c r="E80" s="13">
        <v>102.3</v>
      </c>
      <c r="F80" s="13">
        <v>104.6</v>
      </c>
      <c r="G80" s="13">
        <v>105.3</v>
      </c>
      <c r="H80" s="13">
        <v>104.2</v>
      </c>
      <c r="I80" s="13">
        <v>104.5</v>
      </c>
      <c r="J80" s="13">
        <v>103.5</v>
      </c>
      <c r="K80" s="13">
        <v>105.2</v>
      </c>
      <c r="L80" s="13">
        <v>104.7</v>
      </c>
      <c r="M80" s="13">
        <v>104.9</v>
      </c>
      <c r="N80" s="13">
        <v>104.2</v>
      </c>
      <c r="O80" s="13">
        <v>104.8</v>
      </c>
      <c r="P80" s="13">
        <v>103.6</v>
      </c>
    </row>
    <row r="81" spans="1:16" s="2" customFormat="1" ht="10.5">
      <c r="A81" s="13" t="s">
        <v>149</v>
      </c>
      <c r="B81" s="23" t="s">
        <v>150</v>
      </c>
      <c r="C81" s="13" t="s">
        <v>338</v>
      </c>
      <c r="D81" s="13">
        <v>11</v>
      </c>
      <c r="E81" s="13">
        <v>11.7</v>
      </c>
      <c r="F81" s="13">
        <v>12.35</v>
      </c>
      <c r="G81" s="35">
        <f>F81*G82%*G83%</f>
        <v>12.8193</v>
      </c>
      <c r="H81" s="35">
        <f>F81*H82%*H83%</f>
        <v>12.897599</v>
      </c>
      <c r="I81" s="35">
        <f>G81*I82%*I83%</f>
        <v>13.319252700000002</v>
      </c>
      <c r="J81" s="35">
        <f>H81*J82%*J83%</f>
        <v>13.521584839620001</v>
      </c>
      <c r="K81" s="35">
        <f aca="true" t="shared" si="2" ref="K81:P81">I81*K82%*K83%</f>
        <v>13.852022808000003</v>
      </c>
      <c r="L81" s="35">
        <f t="shared" si="2"/>
        <v>14.189415914848835</v>
      </c>
      <c r="M81" s="35">
        <f t="shared" si="2"/>
        <v>14.419955743128002</v>
      </c>
      <c r="N81" s="35">
        <f t="shared" si="2"/>
        <v>14.890231166883222</v>
      </c>
      <c r="O81" s="35">
        <f t="shared" si="2"/>
        <v>14.996753972853123</v>
      </c>
      <c r="P81" s="35">
        <f t="shared" si="2"/>
        <v>15.625659684215586</v>
      </c>
    </row>
    <row r="82" spans="1:16" s="2" customFormat="1" ht="21">
      <c r="A82" s="13" t="s">
        <v>151</v>
      </c>
      <c r="B82" s="23" t="s">
        <v>152</v>
      </c>
      <c r="C82" s="14" t="s">
        <v>58</v>
      </c>
      <c r="D82" s="13">
        <v>100</v>
      </c>
      <c r="E82" s="13">
        <v>104.48</v>
      </c>
      <c r="F82" s="13">
        <v>101.3</v>
      </c>
      <c r="G82" s="13">
        <v>100</v>
      </c>
      <c r="H82" s="13">
        <v>101</v>
      </c>
      <c r="I82" s="13">
        <v>100</v>
      </c>
      <c r="J82" s="13">
        <v>101</v>
      </c>
      <c r="K82" s="13">
        <v>100</v>
      </c>
      <c r="L82" s="13">
        <v>101</v>
      </c>
      <c r="M82" s="13">
        <v>100</v>
      </c>
      <c r="N82" s="13">
        <v>101</v>
      </c>
      <c r="O82" s="13">
        <v>100</v>
      </c>
      <c r="P82" s="13">
        <v>101</v>
      </c>
    </row>
    <row r="83" spans="1:16" s="2" customFormat="1" ht="10.5">
      <c r="A83" s="13" t="s">
        <v>153</v>
      </c>
      <c r="B83" s="23" t="s">
        <v>154</v>
      </c>
      <c r="C83" s="13" t="s">
        <v>140</v>
      </c>
      <c r="D83" s="13">
        <v>104.5</v>
      </c>
      <c r="E83" s="13">
        <v>101.8</v>
      </c>
      <c r="F83" s="13">
        <v>104.2</v>
      </c>
      <c r="G83" s="13">
        <v>103.8</v>
      </c>
      <c r="H83" s="13">
        <v>103.4</v>
      </c>
      <c r="I83" s="13">
        <v>103.9</v>
      </c>
      <c r="J83" s="13">
        <v>103.8</v>
      </c>
      <c r="K83" s="13">
        <v>104</v>
      </c>
      <c r="L83" s="13">
        <v>103.9</v>
      </c>
      <c r="M83" s="13">
        <v>104.1</v>
      </c>
      <c r="N83" s="13">
        <v>103.9</v>
      </c>
      <c r="O83" s="13">
        <v>104</v>
      </c>
      <c r="P83" s="13">
        <v>103.9</v>
      </c>
    </row>
    <row r="84" spans="1:16" s="2" customFormat="1" ht="10.5">
      <c r="A84" s="13" t="s">
        <v>155</v>
      </c>
      <c r="B84" s="23" t="s">
        <v>156</v>
      </c>
      <c r="C84" s="14" t="s">
        <v>338</v>
      </c>
      <c r="D84" s="13">
        <v>0.31</v>
      </c>
      <c r="E84" s="13">
        <v>0.32</v>
      </c>
      <c r="F84" s="13">
        <v>0.34</v>
      </c>
      <c r="G84" s="35">
        <f>F84*G85%*G86%</f>
        <v>0.35598</v>
      </c>
      <c r="H84" s="35">
        <f>F84*H85%*H86%</f>
        <v>0.35713600000000006</v>
      </c>
      <c r="I84" s="35">
        <f>G84*I85%*I86%</f>
        <v>0.37164312000000005</v>
      </c>
      <c r="J84" s="35">
        <f>H84*J85%*J86%</f>
        <v>0.37621777648000004</v>
      </c>
      <c r="K84" s="35">
        <f aca="true" t="shared" si="3" ref="K84:P84">I84*K85%*K86%</f>
        <v>0.38762377416000005</v>
      </c>
      <c r="L84" s="35">
        <f t="shared" si="3"/>
        <v>0.39593911232308165</v>
      </c>
      <c r="M84" s="35">
        <f t="shared" si="3"/>
        <v>0.40390397267472006</v>
      </c>
      <c r="N84" s="35">
        <f t="shared" si="3"/>
        <v>0.41629434208761124</v>
      </c>
      <c r="O84" s="35">
        <f t="shared" si="3"/>
        <v>0.42046403555438355</v>
      </c>
      <c r="P84" s="35">
        <f t="shared" si="3"/>
        <v>0.4372755769288269</v>
      </c>
    </row>
    <row r="85" spans="1:16" s="2" customFormat="1" ht="21">
      <c r="A85" s="13" t="s">
        <v>157</v>
      </c>
      <c r="B85" s="23" t="s">
        <v>158</v>
      </c>
      <c r="C85" s="14" t="s">
        <v>58</v>
      </c>
      <c r="D85" s="13">
        <v>100</v>
      </c>
      <c r="E85" s="13">
        <v>100.7</v>
      </c>
      <c r="F85" s="13">
        <v>101</v>
      </c>
      <c r="G85" s="13">
        <v>100</v>
      </c>
      <c r="H85" s="13">
        <v>101</v>
      </c>
      <c r="I85" s="13">
        <v>100</v>
      </c>
      <c r="J85" s="13">
        <v>101</v>
      </c>
      <c r="K85" s="13">
        <v>100</v>
      </c>
      <c r="L85" s="13">
        <v>101</v>
      </c>
      <c r="M85" s="13">
        <v>100</v>
      </c>
      <c r="N85" s="13">
        <v>101</v>
      </c>
      <c r="O85" s="13">
        <v>100</v>
      </c>
      <c r="P85" s="13">
        <v>101</v>
      </c>
    </row>
    <row r="86" spans="1:16" s="2" customFormat="1" ht="10.5">
      <c r="A86" s="13" t="s">
        <v>159</v>
      </c>
      <c r="B86" s="23" t="s">
        <v>160</v>
      </c>
      <c r="C86" s="14" t="s">
        <v>140</v>
      </c>
      <c r="D86" s="13">
        <v>105.4</v>
      </c>
      <c r="E86" s="13">
        <v>102.5</v>
      </c>
      <c r="F86" s="13">
        <v>105.2</v>
      </c>
      <c r="G86" s="13">
        <v>104.7</v>
      </c>
      <c r="H86" s="13">
        <v>104</v>
      </c>
      <c r="I86" s="13">
        <v>104.4</v>
      </c>
      <c r="J86" s="13">
        <v>104.3</v>
      </c>
      <c r="K86" s="13">
        <v>104.3</v>
      </c>
      <c r="L86" s="13">
        <v>104.2</v>
      </c>
      <c r="M86" s="13">
        <v>104.2</v>
      </c>
      <c r="N86" s="13">
        <v>104.1</v>
      </c>
      <c r="O86" s="13">
        <v>104.1</v>
      </c>
      <c r="P86" s="13">
        <v>104</v>
      </c>
    </row>
    <row r="87" spans="1:16" s="2" customFormat="1" ht="10.5">
      <c r="A87" s="22"/>
      <c r="B87" s="25" t="s">
        <v>161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s="2" customFormat="1" ht="10.5">
      <c r="A88" s="13" t="s">
        <v>162</v>
      </c>
      <c r="B88" s="23" t="s">
        <v>163</v>
      </c>
      <c r="C88" s="14" t="s">
        <v>339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2" customFormat="1" ht="10.5">
      <c r="A89" s="13" t="s">
        <v>164</v>
      </c>
      <c r="B89" s="23" t="s">
        <v>165</v>
      </c>
      <c r="C89" s="14" t="s">
        <v>339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2" customFormat="1" ht="10.5">
      <c r="A90" s="13"/>
      <c r="B90" s="26" t="s">
        <v>166</v>
      </c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2" customFormat="1" ht="10.5">
      <c r="A91" s="13" t="s">
        <v>167</v>
      </c>
      <c r="B91" s="23" t="s">
        <v>168</v>
      </c>
      <c r="C91" s="14" t="s">
        <v>339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2" customFormat="1" ht="10.5">
      <c r="A92" s="13" t="s">
        <v>169</v>
      </c>
      <c r="B92" s="23" t="s">
        <v>170</v>
      </c>
      <c r="C92" s="14" t="s">
        <v>339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2" customFormat="1" ht="10.5">
      <c r="A93" s="13" t="s">
        <v>171</v>
      </c>
      <c r="B93" s="23" t="s">
        <v>172</v>
      </c>
      <c r="C93" s="14" t="s">
        <v>339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2" customFormat="1" ht="10.5">
      <c r="A94" s="13"/>
      <c r="B94" s="26" t="s">
        <v>350</v>
      </c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2" customFormat="1" ht="10.5">
      <c r="A95" s="13" t="s">
        <v>173</v>
      </c>
      <c r="B95" s="23" t="s">
        <v>168</v>
      </c>
      <c r="C95" s="14" t="s">
        <v>339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2" customFormat="1" ht="10.5">
      <c r="A96" s="13" t="s">
        <v>174</v>
      </c>
      <c r="B96" s="23" t="s">
        <v>172</v>
      </c>
      <c r="C96" s="14" t="s">
        <v>339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2" customFormat="1" ht="21">
      <c r="A97" s="22"/>
      <c r="B97" s="29" t="s">
        <v>175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s="2" customFormat="1" ht="21">
      <c r="A98" s="13" t="s">
        <v>176</v>
      </c>
      <c r="B98" s="24" t="s">
        <v>177</v>
      </c>
      <c r="C98" s="13" t="s">
        <v>178</v>
      </c>
      <c r="D98" s="13">
        <v>3</v>
      </c>
      <c r="E98" s="13">
        <v>3</v>
      </c>
      <c r="F98" s="13">
        <v>3</v>
      </c>
      <c r="G98" s="13">
        <v>3</v>
      </c>
      <c r="H98" s="13">
        <v>3</v>
      </c>
      <c r="I98" s="13">
        <v>3</v>
      </c>
      <c r="J98" s="13">
        <v>3</v>
      </c>
      <c r="K98" s="13">
        <v>3</v>
      </c>
      <c r="L98" s="13">
        <v>3</v>
      </c>
      <c r="M98" s="13">
        <v>3</v>
      </c>
      <c r="N98" s="13">
        <v>3</v>
      </c>
      <c r="O98" s="13">
        <v>3</v>
      </c>
      <c r="P98" s="13">
        <v>3</v>
      </c>
    </row>
    <row r="99" spans="1:16" s="2" customFormat="1" ht="30.75" customHeight="1">
      <c r="A99" s="13" t="s">
        <v>179</v>
      </c>
      <c r="B99" s="24" t="s">
        <v>180</v>
      </c>
      <c r="C99" s="13" t="s">
        <v>355</v>
      </c>
      <c r="D99" s="13">
        <v>3</v>
      </c>
      <c r="E99" s="13">
        <v>3</v>
      </c>
      <c r="F99" s="13">
        <v>3</v>
      </c>
      <c r="G99" s="13">
        <v>3</v>
      </c>
      <c r="H99" s="13">
        <v>3</v>
      </c>
      <c r="I99" s="13">
        <v>3</v>
      </c>
      <c r="J99" s="13">
        <v>3</v>
      </c>
      <c r="K99" s="13">
        <v>3</v>
      </c>
      <c r="L99" s="13">
        <v>3</v>
      </c>
      <c r="M99" s="13">
        <v>3</v>
      </c>
      <c r="N99" s="13">
        <v>3</v>
      </c>
      <c r="O99" s="13">
        <v>3</v>
      </c>
      <c r="P99" s="13">
        <v>3</v>
      </c>
    </row>
    <row r="100" spans="1:16" s="2" customFormat="1" ht="10.5" customHeight="1">
      <c r="A100" s="13" t="s">
        <v>181</v>
      </c>
      <c r="B100" s="24" t="s">
        <v>182</v>
      </c>
      <c r="C100" s="13" t="s">
        <v>356</v>
      </c>
      <c r="D100" s="13">
        <v>3.75</v>
      </c>
      <c r="E100" s="13">
        <v>3.8</v>
      </c>
      <c r="F100" s="13">
        <v>3.85</v>
      </c>
      <c r="G100" s="13">
        <v>3.9</v>
      </c>
      <c r="H100" s="34">
        <v>4</v>
      </c>
      <c r="I100" s="13">
        <v>3.98</v>
      </c>
      <c r="J100" s="13">
        <v>4.16</v>
      </c>
      <c r="K100" s="13">
        <v>4.06</v>
      </c>
      <c r="L100" s="13">
        <v>4.33</v>
      </c>
      <c r="M100" s="13">
        <v>4.14</v>
      </c>
      <c r="N100" s="13">
        <v>4.5</v>
      </c>
      <c r="O100" s="13">
        <v>4.22</v>
      </c>
      <c r="P100" s="13">
        <v>4.68</v>
      </c>
    </row>
    <row r="101" spans="1:16" s="2" customFormat="1" ht="10.5">
      <c r="A101" s="22"/>
      <c r="B101" s="25" t="s">
        <v>183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s="2" customFormat="1" ht="10.5">
      <c r="A102" s="13" t="s">
        <v>184</v>
      </c>
      <c r="B102" s="23" t="s">
        <v>185</v>
      </c>
      <c r="C102" s="13" t="s">
        <v>338</v>
      </c>
      <c r="D102" s="13">
        <v>6.35</v>
      </c>
      <c r="E102" s="13">
        <v>6.35</v>
      </c>
      <c r="F102" s="13">
        <v>6.51</v>
      </c>
      <c r="G102" s="35">
        <f>F102*G103%*G104%</f>
        <v>6.91362</v>
      </c>
      <c r="H102" s="35">
        <f>F102*H103%*H104%</f>
        <v>6.969606000000001</v>
      </c>
      <c r="I102" s="35">
        <f>G102*I103%*I104%</f>
        <v>7.328437200000001</v>
      </c>
      <c r="J102" s="35">
        <f>H102*J103%*J104%</f>
        <v>7.447581579480001</v>
      </c>
      <c r="K102" s="35">
        <f aca="true" t="shared" si="4" ref="K102:P102">I102*K103%*K104%</f>
        <v>7.716844371600001</v>
      </c>
      <c r="L102" s="35">
        <f t="shared" si="4"/>
        <v>7.898160265038542</v>
      </c>
      <c r="M102" s="35">
        <f t="shared" si="4"/>
        <v>8.1104034345516</v>
      </c>
      <c r="N102" s="35">
        <f t="shared" si="4"/>
        <v>8.368021819205685</v>
      </c>
      <c r="O102" s="35">
        <f t="shared" si="4"/>
        <v>8.507813202844629</v>
      </c>
      <c r="P102" s="35">
        <f t="shared" si="4"/>
        <v>8.848932033155435</v>
      </c>
    </row>
    <row r="103" spans="1:16" s="2" customFormat="1" ht="21">
      <c r="A103" s="13" t="s">
        <v>186</v>
      </c>
      <c r="B103" s="23" t="s">
        <v>187</v>
      </c>
      <c r="C103" s="14" t="s">
        <v>58</v>
      </c>
      <c r="D103" s="13">
        <v>209.36</v>
      </c>
      <c r="E103" s="13">
        <v>92.5</v>
      </c>
      <c r="F103" s="13">
        <v>96.4</v>
      </c>
      <c r="G103" s="13">
        <v>100</v>
      </c>
      <c r="H103" s="13">
        <v>101</v>
      </c>
      <c r="I103" s="13">
        <v>100</v>
      </c>
      <c r="J103" s="13">
        <v>101</v>
      </c>
      <c r="K103" s="13">
        <v>100</v>
      </c>
      <c r="L103" s="13">
        <v>101</v>
      </c>
      <c r="M103" s="13">
        <v>100</v>
      </c>
      <c r="N103" s="13">
        <v>101</v>
      </c>
      <c r="O103" s="13">
        <v>100</v>
      </c>
      <c r="P103" s="13">
        <v>101</v>
      </c>
    </row>
    <row r="104" spans="1:16" s="2" customFormat="1" ht="10.5">
      <c r="A104" s="13" t="s">
        <v>188</v>
      </c>
      <c r="B104" s="23" t="s">
        <v>189</v>
      </c>
      <c r="C104" s="13" t="s">
        <v>140</v>
      </c>
      <c r="D104" s="13">
        <v>102.1</v>
      </c>
      <c r="E104" s="13">
        <v>108.1</v>
      </c>
      <c r="F104" s="13">
        <v>106.3</v>
      </c>
      <c r="G104" s="13">
        <v>106.2</v>
      </c>
      <c r="H104" s="13">
        <v>106</v>
      </c>
      <c r="I104" s="13">
        <v>106</v>
      </c>
      <c r="J104" s="13">
        <v>105.8</v>
      </c>
      <c r="K104" s="13">
        <v>105.3</v>
      </c>
      <c r="L104" s="13">
        <v>105</v>
      </c>
      <c r="M104" s="13">
        <v>105.1</v>
      </c>
      <c r="N104" s="13">
        <v>104.9</v>
      </c>
      <c r="O104" s="13">
        <v>104.9</v>
      </c>
      <c r="P104" s="13">
        <v>104.7</v>
      </c>
    </row>
    <row r="105" spans="1:16" s="2" customFormat="1" ht="21">
      <c r="A105" s="13" t="s">
        <v>190</v>
      </c>
      <c r="B105" s="24" t="s">
        <v>191</v>
      </c>
      <c r="C105" s="13" t="s">
        <v>192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2" customFormat="1" ht="42">
      <c r="A106" s="13"/>
      <c r="B106" s="30" t="s">
        <v>351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s="2" customFormat="1" ht="10.5">
      <c r="A107" s="13" t="s">
        <v>193</v>
      </c>
      <c r="B107" s="23" t="s">
        <v>194</v>
      </c>
      <c r="C107" s="13" t="s">
        <v>338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2" customFormat="1" ht="10.5">
      <c r="A108" s="13" t="s">
        <v>195</v>
      </c>
      <c r="B108" s="23" t="s">
        <v>196</v>
      </c>
      <c r="C108" s="13" t="s">
        <v>338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2" customFormat="1" ht="10.5">
      <c r="A109" s="13" t="s">
        <v>197</v>
      </c>
      <c r="B109" s="31" t="s">
        <v>198</v>
      </c>
      <c r="C109" s="13" t="s">
        <v>338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2" customFormat="1" ht="10.5">
      <c r="A110" s="13" t="s">
        <v>199</v>
      </c>
      <c r="B110" s="32" t="s">
        <v>335</v>
      </c>
      <c r="C110" s="13" t="s">
        <v>338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s="2" customFormat="1" ht="10.5">
      <c r="A111" s="13" t="s">
        <v>200</v>
      </c>
      <c r="B111" s="31" t="s">
        <v>201</v>
      </c>
      <c r="C111" s="13" t="s">
        <v>338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2" customFormat="1" ht="10.5">
      <c r="A112" s="13" t="s">
        <v>202</v>
      </c>
      <c r="B112" s="31" t="s">
        <v>203</v>
      </c>
      <c r="C112" s="13" t="s">
        <v>338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2" customFormat="1" ht="10.5">
      <c r="A113" s="13" t="s">
        <v>204</v>
      </c>
      <c r="B113" s="32" t="s">
        <v>205</v>
      </c>
      <c r="C113" s="13" t="s">
        <v>338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2" customFormat="1" ht="10.5">
      <c r="A114" s="13" t="s">
        <v>206</v>
      </c>
      <c r="B114" s="32" t="s">
        <v>207</v>
      </c>
      <c r="C114" s="13" t="s">
        <v>338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2" customFormat="1" ht="10.5">
      <c r="A115" s="13" t="s">
        <v>208</v>
      </c>
      <c r="B115" s="32" t="s">
        <v>209</v>
      </c>
      <c r="C115" s="13" t="s">
        <v>338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2" customFormat="1" ht="10.5">
      <c r="A116" s="13" t="s">
        <v>210</v>
      </c>
      <c r="B116" s="31" t="s">
        <v>211</v>
      </c>
      <c r="C116" s="13" t="s">
        <v>338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2" customFormat="1" ht="10.5" customHeight="1">
      <c r="A117" s="22"/>
      <c r="B117" s="48" t="s">
        <v>212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s="2" customFormat="1" ht="21" customHeight="1">
      <c r="A118" s="13" t="s">
        <v>213</v>
      </c>
      <c r="B118" s="49" t="s">
        <v>214</v>
      </c>
      <c r="C118" s="13" t="s">
        <v>337</v>
      </c>
      <c r="D118" s="13">
        <v>1.7</v>
      </c>
      <c r="E118" s="13">
        <v>2.145</v>
      </c>
      <c r="F118" s="13">
        <v>3.55</v>
      </c>
      <c r="G118" s="13">
        <v>2.099</v>
      </c>
      <c r="H118" s="47">
        <f>F118*104.2%</f>
        <v>3.6991</v>
      </c>
      <c r="I118" s="13">
        <v>2.073</v>
      </c>
      <c r="J118" s="47">
        <f>H118*103.5%</f>
        <v>3.8285685</v>
      </c>
      <c r="K118" s="13">
        <v>2.163</v>
      </c>
      <c r="L118" s="47">
        <f>J118*104.7%</f>
        <v>4.0085112195</v>
      </c>
      <c r="M118" s="47">
        <f>K118*104.9%</f>
        <v>2.268987</v>
      </c>
      <c r="N118" s="47">
        <f>L118*104.2%</f>
        <v>4.176868690719</v>
      </c>
      <c r="O118" s="47">
        <f>M118*104.8%</f>
        <v>2.377898376</v>
      </c>
      <c r="P118" s="47">
        <f>N118*103.6%</f>
        <v>4.327235963584884</v>
      </c>
    </row>
    <row r="119" spans="1:16" s="2" customFormat="1" ht="10.5">
      <c r="A119" s="13" t="s">
        <v>215</v>
      </c>
      <c r="B119" s="50" t="s">
        <v>216</v>
      </c>
      <c r="C119" s="13" t="s">
        <v>337</v>
      </c>
      <c r="D119" s="13">
        <v>0.5</v>
      </c>
      <c r="E119" s="13">
        <v>0.565</v>
      </c>
      <c r="F119" s="13">
        <v>0.51</v>
      </c>
      <c r="G119" s="13">
        <v>0.522</v>
      </c>
      <c r="H119" s="47">
        <f aca="true" t="shared" si="5" ref="H119:H151">F119*104.2%</f>
        <v>0.53142</v>
      </c>
      <c r="I119" s="13">
        <v>0.525</v>
      </c>
      <c r="J119" s="47">
        <f aca="true" t="shared" si="6" ref="J119:J151">H119*103.5%</f>
        <v>0.5500197</v>
      </c>
      <c r="K119" s="13">
        <v>0.527</v>
      </c>
      <c r="L119" s="47">
        <f aca="true" t="shared" si="7" ref="L119:L151">J119*104.7%</f>
        <v>0.5758706258999999</v>
      </c>
      <c r="M119" s="47">
        <f aca="true" t="shared" si="8" ref="M119:M151">K119*104.9%</f>
        <v>0.5528230000000001</v>
      </c>
      <c r="N119" s="47">
        <f aca="true" t="shared" si="9" ref="N119:N151">L119*104.2%</f>
        <v>0.6000571921878</v>
      </c>
      <c r="O119" s="47">
        <f aca="true" t="shared" si="10" ref="O119:O151">M119*104.8%</f>
        <v>0.5793585040000001</v>
      </c>
      <c r="P119" s="47">
        <f aca="true" t="shared" si="11" ref="P119:P151">N119*103.6%</f>
        <v>0.6216592511065607</v>
      </c>
    </row>
    <row r="120" spans="1:16" s="2" customFormat="1" ht="21" customHeight="1">
      <c r="A120" s="13" t="s">
        <v>217</v>
      </c>
      <c r="B120" s="49" t="s">
        <v>218</v>
      </c>
      <c r="C120" s="13" t="s">
        <v>337</v>
      </c>
      <c r="D120" s="13">
        <v>0.4</v>
      </c>
      <c r="E120" s="13">
        <v>0.445</v>
      </c>
      <c r="F120" s="13">
        <v>0.45</v>
      </c>
      <c r="G120" s="13">
        <v>0.462</v>
      </c>
      <c r="H120" s="47">
        <f t="shared" si="5"/>
        <v>0.46890000000000004</v>
      </c>
      <c r="I120" s="13">
        <v>0.465</v>
      </c>
      <c r="J120" s="47">
        <f t="shared" si="6"/>
        <v>0.4853115</v>
      </c>
      <c r="K120" s="13">
        <v>0.467</v>
      </c>
      <c r="L120" s="47">
        <f t="shared" si="7"/>
        <v>0.5081211405</v>
      </c>
      <c r="M120" s="47">
        <f t="shared" si="8"/>
        <v>0.4898830000000001</v>
      </c>
      <c r="N120" s="47">
        <f t="shared" si="9"/>
        <v>0.529462228401</v>
      </c>
      <c r="O120" s="47">
        <f t="shared" si="10"/>
        <v>0.5133973840000001</v>
      </c>
      <c r="P120" s="47">
        <f t="shared" si="11"/>
        <v>0.548522868623436</v>
      </c>
    </row>
    <row r="121" spans="1:16" s="2" customFormat="1" ht="10.5">
      <c r="A121" s="13" t="s">
        <v>219</v>
      </c>
      <c r="B121" s="51" t="s">
        <v>220</v>
      </c>
      <c r="C121" s="13" t="s">
        <v>337</v>
      </c>
      <c r="D121" s="13"/>
      <c r="E121" s="13"/>
      <c r="F121" s="13"/>
      <c r="G121" s="13"/>
      <c r="H121" s="47"/>
      <c r="I121" s="13"/>
      <c r="J121" s="47"/>
      <c r="K121" s="13"/>
      <c r="L121" s="47"/>
      <c r="M121" s="47"/>
      <c r="N121" s="47"/>
      <c r="O121" s="47"/>
      <c r="P121" s="47"/>
    </row>
    <row r="122" spans="1:16" s="2" customFormat="1" ht="10.5">
      <c r="A122" s="13" t="s">
        <v>221</v>
      </c>
      <c r="B122" s="51" t="s">
        <v>222</v>
      </c>
      <c r="C122" s="13" t="s">
        <v>337</v>
      </c>
      <c r="D122" s="13">
        <v>0.08</v>
      </c>
      <c r="E122" s="13">
        <v>0.1</v>
      </c>
      <c r="F122" s="13">
        <v>0.102</v>
      </c>
      <c r="G122" s="13">
        <v>0.102</v>
      </c>
      <c r="H122" s="47">
        <f t="shared" si="5"/>
        <v>0.106284</v>
      </c>
      <c r="I122" s="13">
        <v>0.105</v>
      </c>
      <c r="J122" s="47">
        <f t="shared" si="6"/>
        <v>0.11000394</v>
      </c>
      <c r="K122" s="13">
        <v>0.107</v>
      </c>
      <c r="L122" s="47">
        <f t="shared" si="7"/>
        <v>0.11517412517999999</v>
      </c>
      <c r="M122" s="47">
        <f t="shared" si="8"/>
        <v>0.11224300000000001</v>
      </c>
      <c r="N122" s="47">
        <f t="shared" si="9"/>
        <v>0.12001143843755999</v>
      </c>
      <c r="O122" s="47">
        <f t="shared" si="10"/>
        <v>0.11763066400000001</v>
      </c>
      <c r="P122" s="47">
        <f t="shared" si="11"/>
        <v>0.12433185022131214</v>
      </c>
    </row>
    <row r="123" spans="1:16" s="2" customFormat="1" ht="10.5">
      <c r="A123" s="13" t="s">
        <v>223</v>
      </c>
      <c r="B123" s="51" t="s">
        <v>224</v>
      </c>
      <c r="C123" s="13" t="s">
        <v>337</v>
      </c>
      <c r="D123" s="13"/>
      <c r="E123" s="13"/>
      <c r="F123" s="13"/>
      <c r="G123" s="13"/>
      <c r="H123" s="47"/>
      <c r="I123" s="13"/>
      <c r="J123" s="47"/>
      <c r="K123" s="13"/>
      <c r="L123" s="47"/>
      <c r="M123" s="47"/>
      <c r="N123" s="47"/>
      <c r="O123" s="47"/>
      <c r="P123" s="47"/>
    </row>
    <row r="124" spans="1:16" s="2" customFormat="1" ht="10.5">
      <c r="A124" s="13" t="s">
        <v>225</v>
      </c>
      <c r="B124" s="51" t="s">
        <v>226</v>
      </c>
      <c r="C124" s="13" t="s">
        <v>337</v>
      </c>
      <c r="D124" s="13">
        <v>0.2</v>
      </c>
      <c r="E124" s="13">
        <v>0.174</v>
      </c>
      <c r="F124" s="13">
        <v>0.171</v>
      </c>
      <c r="G124" s="13">
        <v>0.19</v>
      </c>
      <c r="H124" s="47">
        <f t="shared" si="5"/>
        <v>0.178182</v>
      </c>
      <c r="I124" s="13">
        <v>0.19</v>
      </c>
      <c r="J124" s="47">
        <f t="shared" si="6"/>
        <v>0.18441837</v>
      </c>
      <c r="K124" s="13">
        <v>0.19</v>
      </c>
      <c r="L124" s="47">
        <f t="shared" si="7"/>
        <v>0.19308603339</v>
      </c>
      <c r="M124" s="47">
        <f t="shared" si="8"/>
        <v>0.19931000000000004</v>
      </c>
      <c r="N124" s="47">
        <f t="shared" si="9"/>
        <v>0.20119564679238</v>
      </c>
      <c r="O124" s="47">
        <f t="shared" si="10"/>
        <v>0.20887688000000004</v>
      </c>
      <c r="P124" s="47">
        <f t="shared" si="11"/>
        <v>0.20843869007690569</v>
      </c>
    </row>
    <row r="125" spans="1:16" s="2" customFormat="1" ht="21">
      <c r="A125" s="11" t="s">
        <v>227</v>
      </c>
      <c r="B125" s="52" t="s">
        <v>228</v>
      </c>
      <c r="C125" s="11" t="s">
        <v>337</v>
      </c>
      <c r="D125" s="11"/>
      <c r="E125" s="11"/>
      <c r="F125" s="11"/>
      <c r="G125" s="11"/>
      <c r="H125" s="47"/>
      <c r="I125" s="11"/>
      <c r="J125" s="47"/>
      <c r="K125" s="11"/>
      <c r="L125" s="47"/>
      <c r="M125" s="47"/>
      <c r="N125" s="47"/>
      <c r="O125" s="47"/>
      <c r="P125" s="47"/>
    </row>
    <row r="126" spans="1:16" s="2" customFormat="1" ht="10.5">
      <c r="A126" s="13" t="s">
        <v>229</v>
      </c>
      <c r="B126" s="51" t="s">
        <v>230</v>
      </c>
      <c r="C126" s="13" t="s">
        <v>337</v>
      </c>
      <c r="D126" s="13">
        <v>0.02</v>
      </c>
      <c r="E126" s="13">
        <v>0.007</v>
      </c>
      <c r="F126" s="13">
        <v>0.027</v>
      </c>
      <c r="G126" s="13">
        <v>0.008</v>
      </c>
      <c r="H126" s="47">
        <f t="shared" si="5"/>
        <v>0.028134</v>
      </c>
      <c r="I126" s="13">
        <v>0.008</v>
      </c>
      <c r="J126" s="47">
        <f t="shared" si="6"/>
        <v>0.029118689999999996</v>
      </c>
      <c r="K126" s="13">
        <v>0.008</v>
      </c>
      <c r="L126" s="47">
        <f t="shared" si="7"/>
        <v>0.030487268429999992</v>
      </c>
      <c r="M126" s="47">
        <f t="shared" si="8"/>
        <v>0.008392000000000002</v>
      </c>
      <c r="N126" s="47">
        <f t="shared" si="9"/>
        <v>0.03176773370405999</v>
      </c>
      <c r="O126" s="47">
        <f t="shared" si="10"/>
        <v>0.008794816000000002</v>
      </c>
      <c r="P126" s="47">
        <f t="shared" si="11"/>
        <v>0.03291137211740615</v>
      </c>
    </row>
    <row r="127" spans="1:16" s="2" customFormat="1" ht="10.5">
      <c r="A127" s="13" t="s">
        <v>231</v>
      </c>
      <c r="B127" s="51" t="s">
        <v>232</v>
      </c>
      <c r="C127" s="13" t="s">
        <v>337</v>
      </c>
      <c r="D127" s="13"/>
      <c r="E127" s="13"/>
      <c r="F127" s="13"/>
      <c r="G127" s="13"/>
      <c r="H127" s="47"/>
      <c r="I127" s="13"/>
      <c r="J127" s="47"/>
      <c r="K127" s="13"/>
      <c r="L127" s="47"/>
      <c r="M127" s="47"/>
      <c r="N127" s="47"/>
      <c r="O127" s="47"/>
      <c r="P127" s="47"/>
    </row>
    <row r="128" spans="1:16" s="2" customFormat="1" ht="10.5">
      <c r="A128" s="13" t="s">
        <v>233</v>
      </c>
      <c r="B128" s="51" t="s">
        <v>234</v>
      </c>
      <c r="C128" s="13" t="s">
        <v>337</v>
      </c>
      <c r="D128" s="13"/>
      <c r="E128" s="13"/>
      <c r="F128" s="13"/>
      <c r="G128" s="13"/>
      <c r="H128" s="47"/>
      <c r="I128" s="13"/>
      <c r="J128" s="47"/>
      <c r="K128" s="13"/>
      <c r="L128" s="47"/>
      <c r="M128" s="47"/>
      <c r="N128" s="47"/>
      <c r="O128" s="47"/>
      <c r="P128" s="47"/>
    </row>
    <row r="129" spans="1:16" s="2" customFormat="1" ht="10.5">
      <c r="A129" s="13" t="s">
        <v>235</v>
      </c>
      <c r="B129" s="51" t="s">
        <v>236</v>
      </c>
      <c r="C129" s="13" t="s">
        <v>337</v>
      </c>
      <c r="D129" s="13"/>
      <c r="E129" s="13"/>
      <c r="F129" s="13"/>
      <c r="G129" s="13"/>
      <c r="H129" s="47"/>
      <c r="I129" s="13"/>
      <c r="J129" s="47"/>
      <c r="K129" s="13"/>
      <c r="L129" s="47"/>
      <c r="M129" s="47"/>
      <c r="N129" s="47"/>
      <c r="O129" s="47"/>
      <c r="P129" s="47"/>
    </row>
    <row r="130" spans="1:16" s="2" customFormat="1" ht="10.5">
      <c r="A130" s="13" t="s">
        <v>237</v>
      </c>
      <c r="B130" s="51" t="s">
        <v>238</v>
      </c>
      <c r="C130" s="13" t="s">
        <v>337</v>
      </c>
      <c r="D130" s="13">
        <v>0.1</v>
      </c>
      <c r="E130" s="13">
        <v>0.162</v>
      </c>
      <c r="F130" s="13">
        <v>0.15</v>
      </c>
      <c r="G130" s="13">
        <v>0.162</v>
      </c>
      <c r="H130" s="47">
        <f t="shared" si="5"/>
        <v>0.1563</v>
      </c>
      <c r="I130" s="13">
        <v>0.162</v>
      </c>
      <c r="J130" s="47">
        <f t="shared" si="6"/>
        <v>0.16177049999999998</v>
      </c>
      <c r="K130" s="13">
        <v>0.162</v>
      </c>
      <c r="L130" s="47">
        <f t="shared" si="7"/>
        <v>0.16937371349999997</v>
      </c>
      <c r="M130" s="47">
        <f t="shared" si="8"/>
        <v>0.16993800000000003</v>
      </c>
      <c r="N130" s="47">
        <f t="shared" si="9"/>
        <v>0.17648740946699998</v>
      </c>
      <c r="O130" s="47">
        <f t="shared" si="10"/>
        <v>0.17809502400000005</v>
      </c>
      <c r="P130" s="47">
        <f t="shared" si="11"/>
        <v>0.182840956207812</v>
      </c>
    </row>
    <row r="131" spans="1:16" s="2" customFormat="1" ht="10.5">
      <c r="A131" s="13" t="s">
        <v>239</v>
      </c>
      <c r="B131" s="50" t="s">
        <v>240</v>
      </c>
      <c r="C131" s="13" t="s">
        <v>337</v>
      </c>
      <c r="D131" s="13">
        <v>0.06</v>
      </c>
      <c r="E131" s="13">
        <v>0.12</v>
      </c>
      <c r="F131" s="13">
        <v>0.06</v>
      </c>
      <c r="G131" s="13">
        <v>0.06</v>
      </c>
      <c r="H131" s="47">
        <f t="shared" si="5"/>
        <v>0.06252</v>
      </c>
      <c r="I131" s="13">
        <v>0.06</v>
      </c>
      <c r="J131" s="47">
        <f t="shared" si="6"/>
        <v>0.06470820000000001</v>
      </c>
      <c r="K131" s="13">
        <v>0.06</v>
      </c>
      <c r="L131" s="47">
        <f t="shared" si="7"/>
        <v>0.0677494854</v>
      </c>
      <c r="M131" s="47">
        <f t="shared" si="8"/>
        <v>0.06294000000000001</v>
      </c>
      <c r="N131" s="47">
        <f t="shared" si="9"/>
        <v>0.07059496378680001</v>
      </c>
      <c r="O131" s="47">
        <f t="shared" si="10"/>
        <v>0.06596112000000001</v>
      </c>
      <c r="P131" s="47">
        <f t="shared" si="11"/>
        <v>0.07313638248312482</v>
      </c>
    </row>
    <row r="132" spans="1:16" s="2" customFormat="1" ht="10.5">
      <c r="A132" s="13" t="s">
        <v>241</v>
      </c>
      <c r="B132" s="50" t="s">
        <v>242</v>
      </c>
      <c r="C132" s="13" t="s">
        <v>337</v>
      </c>
      <c r="D132" s="13">
        <v>1.2</v>
      </c>
      <c r="E132" s="13">
        <v>1.579</v>
      </c>
      <c r="F132" s="13">
        <v>3.04</v>
      </c>
      <c r="G132" s="13">
        <v>1.577</v>
      </c>
      <c r="H132" s="47">
        <f t="shared" si="5"/>
        <v>3.1676800000000003</v>
      </c>
      <c r="I132" s="13">
        <v>1.547</v>
      </c>
      <c r="J132" s="47">
        <f t="shared" si="6"/>
        <v>3.2785488</v>
      </c>
      <c r="K132" s="13">
        <v>1.637</v>
      </c>
      <c r="L132" s="47">
        <f t="shared" si="7"/>
        <v>3.4326405935999995</v>
      </c>
      <c r="M132" s="47">
        <f t="shared" si="8"/>
        <v>1.7172130000000003</v>
      </c>
      <c r="N132" s="47">
        <f t="shared" si="9"/>
        <v>3.5768114985311996</v>
      </c>
      <c r="O132" s="47">
        <f t="shared" si="10"/>
        <v>1.7996392240000003</v>
      </c>
      <c r="P132" s="47">
        <f t="shared" si="11"/>
        <v>3.7055767124783228</v>
      </c>
    </row>
    <row r="133" spans="1:16" s="2" customFormat="1" ht="10.5">
      <c r="A133" s="13" t="s">
        <v>243</v>
      </c>
      <c r="B133" s="51" t="s">
        <v>244</v>
      </c>
      <c r="C133" s="13" t="s">
        <v>337</v>
      </c>
      <c r="D133" s="13">
        <v>0.08</v>
      </c>
      <c r="E133" s="13">
        <v>0.353</v>
      </c>
      <c r="F133" s="13">
        <v>1.132</v>
      </c>
      <c r="G133" s="13">
        <v>0.309</v>
      </c>
      <c r="H133" s="47">
        <f t="shared" si="5"/>
        <v>1.179544</v>
      </c>
      <c r="I133" s="13">
        <v>0.285</v>
      </c>
      <c r="J133" s="47">
        <f t="shared" si="6"/>
        <v>1.2208280399999998</v>
      </c>
      <c r="K133" s="13">
        <v>0.423</v>
      </c>
      <c r="L133" s="47">
        <f t="shared" si="7"/>
        <v>1.2782069578799997</v>
      </c>
      <c r="M133" s="47">
        <f t="shared" si="8"/>
        <v>0.44372700000000004</v>
      </c>
      <c r="N133" s="47">
        <f t="shared" si="9"/>
        <v>1.3318916501109597</v>
      </c>
      <c r="O133" s="47">
        <f t="shared" si="10"/>
        <v>0.46502589600000005</v>
      </c>
      <c r="P133" s="47">
        <f t="shared" si="11"/>
        <v>1.3798397495149544</v>
      </c>
    </row>
    <row r="134" spans="1:16" s="2" customFormat="1" ht="10.5">
      <c r="A134" s="13" t="s">
        <v>245</v>
      </c>
      <c r="B134" s="51" t="s">
        <v>246</v>
      </c>
      <c r="C134" s="13" t="s">
        <v>337</v>
      </c>
      <c r="D134" s="13">
        <v>0.07</v>
      </c>
      <c r="E134" s="13">
        <v>0.079</v>
      </c>
      <c r="F134" s="13">
        <v>0.089</v>
      </c>
      <c r="G134" s="13">
        <v>0.089</v>
      </c>
      <c r="H134" s="47">
        <f t="shared" si="5"/>
        <v>0.092738</v>
      </c>
      <c r="I134" s="13">
        <v>0.09</v>
      </c>
      <c r="J134" s="47">
        <f t="shared" si="6"/>
        <v>0.09598382999999999</v>
      </c>
      <c r="K134" s="13">
        <v>0.094</v>
      </c>
      <c r="L134" s="47">
        <f t="shared" si="7"/>
        <v>0.10049507000999998</v>
      </c>
      <c r="M134" s="47">
        <f t="shared" si="8"/>
        <v>0.09860600000000001</v>
      </c>
      <c r="N134" s="47">
        <f t="shared" si="9"/>
        <v>0.10471586295041999</v>
      </c>
      <c r="O134" s="47">
        <f t="shared" si="10"/>
        <v>0.10333908800000002</v>
      </c>
      <c r="P134" s="47">
        <f t="shared" si="11"/>
        <v>0.10848563401663511</v>
      </c>
    </row>
    <row r="135" spans="1:16" s="2" customFormat="1" ht="10.5">
      <c r="A135" s="13" t="s">
        <v>247</v>
      </c>
      <c r="B135" s="51" t="s">
        <v>248</v>
      </c>
      <c r="C135" s="13" t="s">
        <v>337</v>
      </c>
      <c r="D135" s="34">
        <v>1</v>
      </c>
      <c r="E135" s="13">
        <v>1.127</v>
      </c>
      <c r="F135" s="13">
        <v>1.609</v>
      </c>
      <c r="G135" s="13">
        <v>1.179</v>
      </c>
      <c r="H135" s="47">
        <f t="shared" si="5"/>
        <v>1.6765780000000001</v>
      </c>
      <c r="I135" s="13">
        <v>1.172</v>
      </c>
      <c r="J135" s="47">
        <f t="shared" si="6"/>
        <v>1.73525823</v>
      </c>
      <c r="K135" s="13">
        <v>1.12</v>
      </c>
      <c r="L135" s="47">
        <f t="shared" si="7"/>
        <v>1.8168153668099998</v>
      </c>
      <c r="M135" s="47">
        <f t="shared" si="8"/>
        <v>1.1748800000000004</v>
      </c>
      <c r="N135" s="47">
        <f t="shared" si="9"/>
        <v>1.89312161221602</v>
      </c>
      <c r="O135" s="47">
        <f t="shared" si="10"/>
        <v>1.2312742400000005</v>
      </c>
      <c r="P135" s="47">
        <f t="shared" si="11"/>
        <v>1.9612739902557967</v>
      </c>
    </row>
    <row r="136" spans="1:16" s="2" customFormat="1" ht="10.5">
      <c r="A136" s="13" t="s">
        <v>249</v>
      </c>
      <c r="B136" s="51" t="s">
        <v>250</v>
      </c>
      <c r="C136" s="13" t="s">
        <v>337</v>
      </c>
      <c r="D136" s="13">
        <v>0.5</v>
      </c>
      <c r="E136" s="13">
        <v>0.456</v>
      </c>
      <c r="F136" s="13">
        <v>0.554</v>
      </c>
      <c r="G136" s="13">
        <v>0.598</v>
      </c>
      <c r="H136" s="47">
        <f t="shared" si="5"/>
        <v>0.5772680000000001</v>
      </c>
      <c r="I136" s="13">
        <v>0.548</v>
      </c>
      <c r="J136" s="47">
        <f t="shared" si="6"/>
        <v>0.59747238</v>
      </c>
      <c r="K136" s="13">
        <v>0.536</v>
      </c>
      <c r="L136" s="47">
        <f t="shared" si="7"/>
        <v>0.62555358186</v>
      </c>
      <c r="M136" s="47">
        <f t="shared" si="8"/>
        <v>0.5622640000000001</v>
      </c>
      <c r="N136" s="47">
        <f t="shared" si="9"/>
        <v>0.65182683229812</v>
      </c>
      <c r="O136" s="47">
        <f t="shared" si="10"/>
        <v>0.5892526720000001</v>
      </c>
      <c r="P136" s="47">
        <f t="shared" si="11"/>
        <v>0.6752925982608523</v>
      </c>
    </row>
    <row r="137" spans="1:16" s="2" customFormat="1" ht="21" customHeight="1">
      <c r="A137" s="13" t="s">
        <v>251</v>
      </c>
      <c r="B137" s="49" t="s">
        <v>252</v>
      </c>
      <c r="C137" s="13" t="s">
        <v>337</v>
      </c>
      <c r="D137" s="13">
        <v>1.8</v>
      </c>
      <c r="E137" s="13">
        <v>2.145</v>
      </c>
      <c r="F137" s="13">
        <v>3.55</v>
      </c>
      <c r="G137" s="13">
        <v>2.099</v>
      </c>
      <c r="H137" s="47">
        <f t="shared" si="5"/>
        <v>3.6991</v>
      </c>
      <c r="I137" s="13">
        <v>2.073</v>
      </c>
      <c r="J137" s="47">
        <f t="shared" si="6"/>
        <v>3.8285685</v>
      </c>
      <c r="K137" s="13">
        <v>2.163</v>
      </c>
      <c r="L137" s="47">
        <f t="shared" si="7"/>
        <v>4.0085112195</v>
      </c>
      <c r="M137" s="47">
        <f t="shared" si="8"/>
        <v>2.268987</v>
      </c>
      <c r="N137" s="47">
        <f t="shared" si="9"/>
        <v>4.176868690719</v>
      </c>
      <c r="O137" s="47">
        <f t="shared" si="10"/>
        <v>2.377898376</v>
      </c>
      <c r="P137" s="47">
        <f t="shared" si="11"/>
        <v>4.327235963584884</v>
      </c>
    </row>
    <row r="138" spans="1:16" s="2" customFormat="1" ht="10.5">
      <c r="A138" s="13" t="s">
        <v>253</v>
      </c>
      <c r="B138" s="51" t="s">
        <v>254</v>
      </c>
      <c r="C138" s="13" t="s">
        <v>337</v>
      </c>
      <c r="D138" s="13">
        <v>1.1</v>
      </c>
      <c r="E138" s="13">
        <v>1.173</v>
      </c>
      <c r="F138" s="13">
        <v>1.215</v>
      </c>
      <c r="G138" s="13">
        <v>1.202</v>
      </c>
      <c r="H138" s="47">
        <f t="shared" si="5"/>
        <v>1.2660300000000002</v>
      </c>
      <c r="I138" s="13">
        <v>1.264</v>
      </c>
      <c r="J138" s="47">
        <f t="shared" si="6"/>
        <v>1.3103410500000001</v>
      </c>
      <c r="K138" s="13">
        <v>1.264</v>
      </c>
      <c r="L138" s="47">
        <f t="shared" si="7"/>
        <v>1.37192707935</v>
      </c>
      <c r="M138" s="47">
        <f t="shared" si="8"/>
        <v>1.3259360000000002</v>
      </c>
      <c r="N138" s="47">
        <f t="shared" si="9"/>
        <v>1.4295480166827002</v>
      </c>
      <c r="O138" s="47">
        <f t="shared" si="10"/>
        <v>1.3895809280000002</v>
      </c>
      <c r="P138" s="47">
        <f t="shared" si="11"/>
        <v>1.4810117452832774</v>
      </c>
    </row>
    <row r="139" spans="1:16" s="2" customFormat="1" ht="10.5">
      <c r="A139" s="13" t="s">
        <v>255</v>
      </c>
      <c r="B139" s="51" t="s">
        <v>256</v>
      </c>
      <c r="C139" s="13" t="s">
        <v>337</v>
      </c>
      <c r="D139" s="13">
        <v>0.07</v>
      </c>
      <c r="E139" s="13">
        <v>0.079</v>
      </c>
      <c r="F139" s="13">
        <v>0.089</v>
      </c>
      <c r="G139" s="13">
        <v>0.089</v>
      </c>
      <c r="H139" s="47">
        <f t="shared" si="5"/>
        <v>0.092738</v>
      </c>
      <c r="I139" s="13">
        <v>0.09</v>
      </c>
      <c r="J139" s="47">
        <f t="shared" si="6"/>
        <v>0.09598382999999999</v>
      </c>
      <c r="K139" s="13">
        <v>0.094</v>
      </c>
      <c r="L139" s="47">
        <f t="shared" si="7"/>
        <v>0.10049507000999998</v>
      </c>
      <c r="M139" s="47">
        <f t="shared" si="8"/>
        <v>0.09860600000000001</v>
      </c>
      <c r="N139" s="47">
        <f t="shared" si="9"/>
        <v>0.10471586295041999</v>
      </c>
      <c r="O139" s="47">
        <f t="shared" si="10"/>
        <v>0.10333908800000002</v>
      </c>
      <c r="P139" s="47">
        <f t="shared" si="11"/>
        <v>0.10848563401663511</v>
      </c>
    </row>
    <row r="140" spans="1:16" s="2" customFormat="1" ht="10.5" customHeight="1">
      <c r="A140" s="11" t="s">
        <v>257</v>
      </c>
      <c r="B140" s="52" t="s">
        <v>349</v>
      </c>
      <c r="C140" s="11" t="s">
        <v>337</v>
      </c>
      <c r="D140" s="11">
        <v>0.001</v>
      </c>
      <c r="E140" s="11">
        <v>0.001</v>
      </c>
      <c r="F140" s="11">
        <v>0.021</v>
      </c>
      <c r="G140" s="11">
        <v>0.003</v>
      </c>
      <c r="H140" s="47">
        <f t="shared" si="5"/>
        <v>0.021882000000000002</v>
      </c>
      <c r="I140" s="11">
        <v>0.003</v>
      </c>
      <c r="J140" s="47">
        <f t="shared" si="6"/>
        <v>0.02264787</v>
      </c>
      <c r="K140" s="11">
        <v>0.003</v>
      </c>
      <c r="L140" s="47">
        <f t="shared" si="7"/>
        <v>0.02371231989</v>
      </c>
      <c r="M140" s="47">
        <f t="shared" si="8"/>
        <v>0.0031470000000000005</v>
      </c>
      <c r="N140" s="47">
        <f t="shared" si="9"/>
        <v>0.02470823732538</v>
      </c>
      <c r="O140" s="47">
        <f t="shared" si="10"/>
        <v>0.0032980560000000006</v>
      </c>
      <c r="P140" s="47">
        <f t="shared" si="11"/>
        <v>0.025597733869093683</v>
      </c>
    </row>
    <row r="141" spans="1:16" s="2" customFormat="1" ht="10.5">
      <c r="A141" s="13" t="s">
        <v>258</v>
      </c>
      <c r="B141" s="51" t="s">
        <v>259</v>
      </c>
      <c r="C141" s="13" t="s">
        <v>337</v>
      </c>
      <c r="D141" s="13">
        <v>0.3</v>
      </c>
      <c r="E141" s="13">
        <v>0.3</v>
      </c>
      <c r="F141" s="13">
        <v>1.029</v>
      </c>
      <c r="G141" s="13">
        <v>0.529</v>
      </c>
      <c r="H141" s="47">
        <f t="shared" si="5"/>
        <v>1.072218</v>
      </c>
      <c r="I141" s="13">
        <v>0.475</v>
      </c>
      <c r="J141" s="47">
        <f t="shared" si="6"/>
        <v>1.1097456299999997</v>
      </c>
      <c r="K141" s="13">
        <v>0.613</v>
      </c>
      <c r="L141" s="47">
        <f t="shared" si="7"/>
        <v>1.1619036746099995</v>
      </c>
      <c r="M141" s="47">
        <f t="shared" si="8"/>
        <v>0.6430370000000001</v>
      </c>
      <c r="N141" s="47">
        <f t="shared" si="9"/>
        <v>1.2107036289436195</v>
      </c>
      <c r="O141" s="47">
        <f t="shared" si="10"/>
        <v>0.6739027760000001</v>
      </c>
      <c r="P141" s="47">
        <f t="shared" si="11"/>
        <v>1.2542889595855897</v>
      </c>
    </row>
    <row r="142" spans="1:16" s="2" customFormat="1" ht="10.5">
      <c r="A142" s="13" t="s">
        <v>260</v>
      </c>
      <c r="B142" s="51" t="s">
        <v>261</v>
      </c>
      <c r="C142" s="13" t="s">
        <v>337</v>
      </c>
      <c r="D142" s="13">
        <v>0.06</v>
      </c>
      <c r="E142" s="13">
        <v>0.456</v>
      </c>
      <c r="F142" s="13">
        <v>1.106</v>
      </c>
      <c r="G142" s="13">
        <v>0.185</v>
      </c>
      <c r="H142" s="47">
        <f t="shared" si="5"/>
        <v>1.152452</v>
      </c>
      <c r="I142" s="13">
        <v>0.108</v>
      </c>
      <c r="J142" s="47">
        <f t="shared" si="6"/>
        <v>1.19278782</v>
      </c>
      <c r="K142" s="13">
        <v>0.028</v>
      </c>
      <c r="L142" s="47">
        <f t="shared" si="7"/>
        <v>1.24884884754</v>
      </c>
      <c r="M142" s="47">
        <f t="shared" si="8"/>
        <v>0.029372000000000006</v>
      </c>
      <c r="N142" s="47">
        <f t="shared" si="9"/>
        <v>1.30130049913668</v>
      </c>
      <c r="O142" s="47">
        <f t="shared" si="10"/>
        <v>0.030781856000000007</v>
      </c>
      <c r="P142" s="47">
        <f t="shared" si="11"/>
        <v>1.3481473171056004</v>
      </c>
    </row>
    <row r="143" spans="1:16" s="2" customFormat="1" ht="10.5">
      <c r="A143" s="13" t="s">
        <v>262</v>
      </c>
      <c r="B143" s="51" t="s">
        <v>263</v>
      </c>
      <c r="C143" s="13" t="s">
        <v>337</v>
      </c>
      <c r="D143" s="13"/>
      <c r="E143" s="13"/>
      <c r="F143" s="13"/>
      <c r="G143" s="13"/>
      <c r="H143" s="47"/>
      <c r="I143" s="13"/>
      <c r="J143" s="47"/>
      <c r="K143" s="13"/>
      <c r="L143" s="47"/>
      <c r="M143" s="47"/>
      <c r="N143" s="47"/>
      <c r="O143" s="47"/>
      <c r="P143" s="47"/>
    </row>
    <row r="144" spans="1:16" s="2" customFormat="1" ht="10.5">
      <c r="A144" s="13" t="s">
        <v>264</v>
      </c>
      <c r="B144" s="51" t="s">
        <v>265</v>
      </c>
      <c r="C144" s="13" t="s">
        <v>337</v>
      </c>
      <c r="D144" s="13"/>
      <c r="E144" s="13"/>
      <c r="F144" s="13"/>
      <c r="G144" s="13"/>
      <c r="H144" s="47"/>
      <c r="I144" s="13"/>
      <c r="J144" s="47"/>
      <c r="K144" s="13"/>
      <c r="L144" s="47"/>
      <c r="M144" s="47"/>
      <c r="N144" s="47"/>
      <c r="O144" s="47"/>
      <c r="P144" s="47"/>
    </row>
    <row r="145" spans="1:16" s="2" customFormat="1" ht="10.5">
      <c r="A145" s="13" t="s">
        <v>266</v>
      </c>
      <c r="B145" s="51" t="s">
        <v>267</v>
      </c>
      <c r="C145" s="13" t="s">
        <v>337</v>
      </c>
      <c r="D145" s="13">
        <v>0.2</v>
      </c>
      <c r="E145" s="13">
        <v>0.115</v>
      </c>
      <c r="F145" s="13">
        <v>0.07</v>
      </c>
      <c r="G145" s="13">
        <v>0.07</v>
      </c>
      <c r="H145" s="47">
        <f t="shared" si="5"/>
        <v>0.07294</v>
      </c>
      <c r="I145" s="13">
        <v>0.007</v>
      </c>
      <c r="J145" s="47">
        <f t="shared" si="6"/>
        <v>0.0754929</v>
      </c>
      <c r="K145" s="13">
        <v>0.06</v>
      </c>
      <c r="L145" s="47">
        <f t="shared" si="7"/>
        <v>0.07904106629999999</v>
      </c>
      <c r="M145" s="47">
        <f t="shared" si="8"/>
        <v>0.06294000000000001</v>
      </c>
      <c r="N145" s="47">
        <f t="shared" si="9"/>
        <v>0.0823607910846</v>
      </c>
      <c r="O145" s="47">
        <f t="shared" si="10"/>
        <v>0.06596112000000001</v>
      </c>
      <c r="P145" s="47">
        <f t="shared" si="11"/>
        <v>0.08532577956364559</v>
      </c>
    </row>
    <row r="146" spans="1:16" s="2" customFormat="1" ht="10.5">
      <c r="A146" s="13" t="s">
        <v>268</v>
      </c>
      <c r="B146" s="51" t="s">
        <v>269</v>
      </c>
      <c r="C146" s="13" t="s">
        <v>337</v>
      </c>
      <c r="D146" s="13"/>
      <c r="E146" s="13"/>
      <c r="F146" s="13"/>
      <c r="G146" s="13"/>
      <c r="H146" s="47"/>
      <c r="I146" s="13"/>
      <c r="J146" s="47"/>
      <c r="K146" s="13"/>
      <c r="L146" s="47"/>
      <c r="M146" s="47"/>
      <c r="N146" s="47"/>
      <c r="O146" s="47"/>
      <c r="P146" s="47"/>
    </row>
    <row r="147" spans="1:16" s="2" customFormat="1" ht="10.5">
      <c r="A147" s="13" t="s">
        <v>270</v>
      </c>
      <c r="B147" s="51" t="s">
        <v>271</v>
      </c>
      <c r="C147" s="13" t="s">
        <v>337</v>
      </c>
      <c r="D147" s="13">
        <v>0</v>
      </c>
      <c r="E147" s="13">
        <v>0</v>
      </c>
      <c r="F147" s="13">
        <v>0</v>
      </c>
      <c r="G147" s="13">
        <v>0</v>
      </c>
      <c r="H147" s="47">
        <f t="shared" si="5"/>
        <v>0</v>
      </c>
      <c r="I147" s="13">
        <v>0</v>
      </c>
      <c r="J147" s="47">
        <f t="shared" si="6"/>
        <v>0</v>
      </c>
      <c r="K147" s="13">
        <v>0</v>
      </c>
      <c r="L147" s="47">
        <f t="shared" si="7"/>
        <v>0</v>
      </c>
      <c r="M147" s="47">
        <f t="shared" si="8"/>
        <v>0</v>
      </c>
      <c r="N147" s="47">
        <f t="shared" si="9"/>
        <v>0</v>
      </c>
      <c r="O147" s="47">
        <f t="shared" si="10"/>
        <v>0</v>
      </c>
      <c r="P147" s="47">
        <f t="shared" si="11"/>
        <v>0</v>
      </c>
    </row>
    <row r="148" spans="1:16" s="2" customFormat="1" ht="10.5">
      <c r="A148" s="13" t="s">
        <v>272</v>
      </c>
      <c r="B148" s="51" t="s">
        <v>273</v>
      </c>
      <c r="C148" s="13" t="s">
        <v>337</v>
      </c>
      <c r="D148" s="13">
        <v>0.02</v>
      </c>
      <c r="E148" s="47">
        <v>0.0197</v>
      </c>
      <c r="F148" s="13">
        <v>0.02</v>
      </c>
      <c r="G148" s="13">
        <v>0.02</v>
      </c>
      <c r="H148" s="47">
        <f t="shared" si="5"/>
        <v>0.02084</v>
      </c>
      <c r="I148" s="13">
        <v>0.02</v>
      </c>
      <c r="J148" s="47">
        <f t="shared" si="6"/>
        <v>0.0215694</v>
      </c>
      <c r="K148" s="13">
        <v>0.02</v>
      </c>
      <c r="L148" s="47">
        <f t="shared" si="7"/>
        <v>0.022583161799999998</v>
      </c>
      <c r="M148" s="47">
        <f t="shared" si="8"/>
        <v>0.020980000000000002</v>
      </c>
      <c r="N148" s="47">
        <f t="shared" si="9"/>
        <v>0.0235316545956</v>
      </c>
      <c r="O148" s="47">
        <f t="shared" si="10"/>
        <v>0.021987040000000003</v>
      </c>
      <c r="P148" s="47">
        <f t="shared" si="11"/>
        <v>0.0243787941610416</v>
      </c>
    </row>
    <row r="149" spans="1:16" s="2" customFormat="1" ht="10.5">
      <c r="A149" s="13" t="s">
        <v>274</v>
      </c>
      <c r="B149" s="51" t="s">
        <v>275</v>
      </c>
      <c r="C149" s="13" t="s">
        <v>337</v>
      </c>
      <c r="D149" s="13"/>
      <c r="E149" s="13"/>
      <c r="F149" s="13"/>
      <c r="G149" s="13"/>
      <c r="H149" s="47"/>
      <c r="I149" s="13"/>
      <c r="J149" s="47"/>
      <c r="K149" s="13"/>
      <c r="L149" s="47"/>
      <c r="M149" s="47"/>
      <c r="N149" s="47"/>
      <c r="O149" s="47"/>
      <c r="P149" s="47"/>
    </row>
    <row r="150" spans="1:16" s="2" customFormat="1" ht="10.5">
      <c r="A150" s="13" t="s">
        <v>276</v>
      </c>
      <c r="B150" s="51" t="s">
        <v>277</v>
      </c>
      <c r="C150" s="13" t="s">
        <v>337</v>
      </c>
      <c r="D150" s="13">
        <v>0</v>
      </c>
      <c r="E150" s="13">
        <v>0</v>
      </c>
      <c r="F150" s="13">
        <v>0</v>
      </c>
      <c r="G150" s="13">
        <v>0</v>
      </c>
      <c r="H150" s="47">
        <f t="shared" si="5"/>
        <v>0</v>
      </c>
      <c r="I150" s="13">
        <v>0</v>
      </c>
      <c r="J150" s="47">
        <f t="shared" si="6"/>
        <v>0</v>
      </c>
      <c r="K150" s="13">
        <v>0</v>
      </c>
      <c r="L150" s="47">
        <f t="shared" si="7"/>
        <v>0</v>
      </c>
      <c r="M150" s="47">
        <f t="shared" si="8"/>
        <v>0</v>
      </c>
      <c r="N150" s="47">
        <f t="shared" si="9"/>
        <v>0</v>
      </c>
      <c r="O150" s="47">
        <f t="shared" si="10"/>
        <v>0</v>
      </c>
      <c r="P150" s="47">
        <f t="shared" si="11"/>
        <v>0</v>
      </c>
    </row>
    <row r="151" spans="1:16" s="2" customFormat="1" ht="21" customHeight="1">
      <c r="A151" s="13" t="s">
        <v>278</v>
      </c>
      <c r="B151" s="49" t="s">
        <v>347</v>
      </c>
      <c r="C151" s="13" t="s">
        <v>337</v>
      </c>
      <c r="D151" s="13">
        <v>0</v>
      </c>
      <c r="E151" s="13">
        <v>0</v>
      </c>
      <c r="F151" s="13">
        <v>0</v>
      </c>
      <c r="G151" s="13">
        <v>0</v>
      </c>
      <c r="H151" s="47">
        <f t="shared" si="5"/>
        <v>0</v>
      </c>
      <c r="I151" s="13">
        <v>0</v>
      </c>
      <c r="J151" s="47">
        <f t="shared" si="6"/>
        <v>0</v>
      </c>
      <c r="K151" s="13">
        <v>0</v>
      </c>
      <c r="L151" s="47">
        <f t="shared" si="7"/>
        <v>0</v>
      </c>
      <c r="M151" s="47">
        <f t="shared" si="8"/>
        <v>0</v>
      </c>
      <c r="N151" s="47">
        <f t="shared" si="9"/>
        <v>0</v>
      </c>
      <c r="O151" s="47">
        <f t="shared" si="10"/>
        <v>0</v>
      </c>
      <c r="P151" s="47">
        <f t="shared" si="11"/>
        <v>0</v>
      </c>
    </row>
    <row r="152" spans="1:16" s="2" customFormat="1" ht="10.5">
      <c r="A152" s="13" t="s">
        <v>279</v>
      </c>
      <c r="B152" s="53" t="s">
        <v>280</v>
      </c>
      <c r="C152" s="13" t="s">
        <v>337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s="2" customFormat="1" ht="21" customHeight="1">
      <c r="A153" s="13" t="s">
        <v>281</v>
      </c>
      <c r="B153" s="54" t="s">
        <v>282</v>
      </c>
      <c r="C153" s="13" t="s">
        <v>337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s="2" customFormat="1" ht="10.5">
      <c r="A154" s="22"/>
      <c r="B154" s="25" t="s">
        <v>283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s="2" customFormat="1" ht="10.5">
      <c r="A155" s="13" t="s">
        <v>284</v>
      </c>
      <c r="B155" s="23" t="s">
        <v>285</v>
      </c>
      <c r="C155" s="13" t="s">
        <v>140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s="2" customFormat="1" ht="30.75" customHeight="1">
      <c r="A156" s="13" t="s">
        <v>286</v>
      </c>
      <c r="B156" s="24" t="s">
        <v>287</v>
      </c>
      <c r="C156" s="13" t="s">
        <v>340</v>
      </c>
      <c r="D156" s="34">
        <v>8779</v>
      </c>
      <c r="E156" s="34">
        <v>8741</v>
      </c>
      <c r="F156" s="34">
        <v>9538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s="2" customFormat="1" ht="10.5">
      <c r="A157" s="13" t="s">
        <v>288</v>
      </c>
      <c r="B157" s="31" t="s">
        <v>289</v>
      </c>
      <c r="C157" s="13" t="s">
        <v>340</v>
      </c>
      <c r="D157" s="34">
        <v>9303</v>
      </c>
      <c r="E157" s="34">
        <v>9248</v>
      </c>
      <c r="F157" s="34">
        <v>10134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s="2" customFormat="1" ht="10.5">
      <c r="A158" s="13" t="s">
        <v>290</v>
      </c>
      <c r="B158" s="31" t="s">
        <v>291</v>
      </c>
      <c r="C158" s="13" t="s">
        <v>340</v>
      </c>
      <c r="D158" s="34">
        <v>7134</v>
      </c>
      <c r="E158" s="34">
        <v>7101</v>
      </c>
      <c r="F158" s="34">
        <v>7785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s="2" customFormat="1" ht="10.5">
      <c r="A159" s="13" t="s">
        <v>292</v>
      </c>
      <c r="B159" s="31" t="s">
        <v>293</v>
      </c>
      <c r="C159" s="13" t="s">
        <v>340</v>
      </c>
      <c r="D159" s="34">
        <v>8916</v>
      </c>
      <c r="E159" s="34">
        <v>8930</v>
      </c>
      <c r="F159" s="34">
        <v>9541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s="2" customFormat="1" ht="21" customHeight="1">
      <c r="A160" s="13" t="s">
        <v>294</v>
      </c>
      <c r="B160" s="24" t="s">
        <v>295</v>
      </c>
      <c r="C160" s="13" t="s">
        <v>192</v>
      </c>
      <c r="D160" s="13">
        <v>20</v>
      </c>
      <c r="E160" s="13">
        <v>20</v>
      </c>
      <c r="F160" s="13">
        <v>20</v>
      </c>
      <c r="G160" s="13">
        <v>20</v>
      </c>
      <c r="H160" s="13">
        <v>19</v>
      </c>
      <c r="I160" s="13">
        <v>20</v>
      </c>
      <c r="J160" s="13">
        <v>18</v>
      </c>
      <c r="K160" s="13">
        <v>20</v>
      </c>
      <c r="L160" s="13">
        <v>17</v>
      </c>
      <c r="M160" s="13">
        <v>20</v>
      </c>
      <c r="N160" s="13">
        <v>16</v>
      </c>
      <c r="O160" s="13">
        <v>20</v>
      </c>
      <c r="P160" s="13">
        <v>15</v>
      </c>
    </row>
    <row r="161" spans="1:16" s="2" customFormat="1" ht="10.5">
      <c r="A161" s="22"/>
      <c r="B161" s="25" t="s">
        <v>296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s="2" customFormat="1" ht="10.5">
      <c r="A162" s="13" t="s">
        <v>297</v>
      </c>
      <c r="B162" s="23" t="s">
        <v>298</v>
      </c>
      <c r="C162" s="13" t="s">
        <v>355</v>
      </c>
      <c r="D162" s="13">
        <v>224</v>
      </c>
      <c r="E162" s="13">
        <v>214</v>
      </c>
      <c r="F162" s="13">
        <v>200</v>
      </c>
      <c r="G162" s="13">
        <v>200</v>
      </c>
      <c r="H162" s="13">
        <v>202</v>
      </c>
      <c r="I162" s="13">
        <v>200</v>
      </c>
      <c r="J162" s="13">
        <v>204</v>
      </c>
      <c r="K162" s="13">
        <v>200</v>
      </c>
      <c r="L162" s="13">
        <v>205</v>
      </c>
      <c r="M162" s="13">
        <v>200</v>
      </c>
      <c r="N162" s="13">
        <v>205</v>
      </c>
      <c r="O162" s="13">
        <v>200</v>
      </c>
      <c r="P162" s="13">
        <v>207</v>
      </c>
    </row>
    <row r="163" spans="1:16" s="2" customFormat="1" ht="21">
      <c r="A163" s="13" t="s">
        <v>299</v>
      </c>
      <c r="B163" s="24" t="s">
        <v>300</v>
      </c>
      <c r="C163" s="13" t="s">
        <v>355</v>
      </c>
      <c r="D163" s="13">
        <v>86</v>
      </c>
      <c r="E163" s="13">
        <v>87</v>
      </c>
      <c r="F163" s="13">
        <v>87</v>
      </c>
      <c r="G163" s="13">
        <v>87</v>
      </c>
      <c r="H163" s="13">
        <v>88</v>
      </c>
      <c r="I163" s="13">
        <v>88</v>
      </c>
      <c r="J163" s="13">
        <v>89</v>
      </c>
      <c r="K163" s="13">
        <v>89</v>
      </c>
      <c r="L163" s="13">
        <v>90</v>
      </c>
      <c r="M163" s="13">
        <v>90</v>
      </c>
      <c r="N163" s="13">
        <v>91</v>
      </c>
      <c r="O163" s="13">
        <v>91</v>
      </c>
      <c r="P163" s="13">
        <v>92</v>
      </c>
    </row>
    <row r="164" spans="1:16" s="2" customFormat="1" ht="21">
      <c r="A164" s="13" t="s">
        <v>301</v>
      </c>
      <c r="B164" s="24" t="s">
        <v>302</v>
      </c>
      <c r="C164" s="13" t="s">
        <v>303</v>
      </c>
      <c r="D164" s="13">
        <v>19152.91</v>
      </c>
      <c r="E164" s="34">
        <v>19300</v>
      </c>
      <c r="F164" s="13">
        <f>E164*F165%</f>
        <v>20265</v>
      </c>
      <c r="G164" s="13">
        <f>F164*G165%</f>
        <v>20872.95</v>
      </c>
      <c r="H164" s="13">
        <f>F164*H165%</f>
        <v>21278.25</v>
      </c>
      <c r="I164" s="35">
        <f>G164*I165%</f>
        <v>21499.1385</v>
      </c>
      <c r="J164" s="35">
        <f>H164*J165%</f>
        <v>22342.162500000002</v>
      </c>
      <c r="K164" s="35">
        <f aca="true" t="shared" si="12" ref="K164:P164">I164*K165%</f>
        <v>22144.112655</v>
      </c>
      <c r="L164" s="35">
        <f t="shared" si="12"/>
        <v>23459.270625000005</v>
      </c>
      <c r="M164" s="35">
        <f t="shared" si="12"/>
        <v>22808.43603465</v>
      </c>
      <c r="N164" s="35">
        <f t="shared" si="12"/>
        <v>24632.234156250004</v>
      </c>
      <c r="O164" s="35">
        <f t="shared" si="12"/>
        <v>23492.6891156895</v>
      </c>
      <c r="P164" s="35">
        <f t="shared" si="12"/>
        <v>25863.845864062507</v>
      </c>
    </row>
    <row r="165" spans="1:16" s="2" customFormat="1" ht="21">
      <c r="A165" s="13" t="s">
        <v>304</v>
      </c>
      <c r="B165" s="24" t="s">
        <v>305</v>
      </c>
      <c r="C165" s="13" t="s">
        <v>140</v>
      </c>
      <c r="D165" s="13">
        <v>105</v>
      </c>
      <c r="E165" s="13">
        <v>108</v>
      </c>
      <c r="F165" s="13">
        <v>105</v>
      </c>
      <c r="G165" s="13">
        <v>103</v>
      </c>
      <c r="H165" s="13">
        <v>105</v>
      </c>
      <c r="I165" s="13">
        <v>103</v>
      </c>
      <c r="J165" s="13">
        <v>105</v>
      </c>
      <c r="K165" s="13">
        <v>103</v>
      </c>
      <c r="L165" s="13">
        <v>105</v>
      </c>
      <c r="M165" s="13">
        <v>103</v>
      </c>
      <c r="N165" s="13">
        <v>105</v>
      </c>
      <c r="O165" s="13">
        <v>103</v>
      </c>
      <c r="P165" s="13">
        <v>105</v>
      </c>
    </row>
    <row r="166" spans="1:16" s="2" customFormat="1" ht="30.75" customHeight="1">
      <c r="A166" s="13" t="s">
        <v>306</v>
      </c>
      <c r="B166" s="24" t="s">
        <v>307</v>
      </c>
      <c r="C166" s="13" t="s">
        <v>303</v>
      </c>
      <c r="D166" s="13">
        <v>13227.51</v>
      </c>
      <c r="E166" s="13">
        <v>14285.71</v>
      </c>
      <c r="F166" s="35">
        <v>15000</v>
      </c>
      <c r="G166" s="35">
        <f>F166*G167%</f>
        <v>15450</v>
      </c>
      <c r="H166" s="35">
        <f>F166*H167%</f>
        <v>15750</v>
      </c>
      <c r="I166" s="35">
        <f>G166*I167%</f>
        <v>15913.5</v>
      </c>
      <c r="J166" s="35">
        <f>H166*J167%</f>
        <v>16537.5</v>
      </c>
      <c r="K166" s="35">
        <f aca="true" t="shared" si="13" ref="K166:P166">I166*K167%</f>
        <v>16390.905</v>
      </c>
      <c r="L166" s="35">
        <f t="shared" si="13"/>
        <v>17364.375</v>
      </c>
      <c r="M166" s="35">
        <f t="shared" si="13"/>
        <v>16882.632149999998</v>
      </c>
      <c r="N166" s="35">
        <f t="shared" si="13"/>
        <v>18232.59375</v>
      </c>
      <c r="O166" s="35">
        <f t="shared" si="13"/>
        <v>17389.1111145</v>
      </c>
      <c r="P166" s="35">
        <f t="shared" si="13"/>
        <v>19144.2234375</v>
      </c>
    </row>
    <row r="167" spans="1:16" s="2" customFormat="1" ht="30.75" customHeight="1">
      <c r="A167" s="13" t="s">
        <v>308</v>
      </c>
      <c r="B167" s="24" t="s">
        <v>309</v>
      </c>
      <c r="C167" s="13" t="s">
        <v>140</v>
      </c>
      <c r="D167" s="13">
        <v>105</v>
      </c>
      <c r="E167" s="13">
        <v>108</v>
      </c>
      <c r="F167" s="13">
        <v>105</v>
      </c>
      <c r="G167" s="13">
        <v>103</v>
      </c>
      <c r="H167" s="13">
        <v>105</v>
      </c>
      <c r="I167" s="13">
        <v>103</v>
      </c>
      <c r="J167" s="13">
        <v>105</v>
      </c>
      <c r="K167" s="13">
        <v>103</v>
      </c>
      <c r="L167" s="13">
        <v>105</v>
      </c>
      <c r="M167" s="13">
        <v>103</v>
      </c>
      <c r="N167" s="13">
        <v>105</v>
      </c>
      <c r="O167" s="13">
        <v>103</v>
      </c>
      <c r="P167" s="13">
        <v>105</v>
      </c>
    </row>
    <row r="168" spans="1:16" s="2" customFormat="1" ht="10.5">
      <c r="A168" s="13" t="s">
        <v>310</v>
      </c>
      <c r="B168" s="23" t="s">
        <v>311</v>
      </c>
      <c r="C168" s="13" t="s">
        <v>140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s="2" customFormat="1" ht="10.5">
      <c r="A169" s="13" t="s">
        <v>312</v>
      </c>
      <c r="B169" s="23" t="s">
        <v>313</v>
      </c>
      <c r="C169" s="13" t="s">
        <v>57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s="2" customFormat="1" ht="10.5">
      <c r="A170" s="13" t="s">
        <v>314</v>
      </c>
      <c r="B170" s="23" t="s">
        <v>315</v>
      </c>
      <c r="C170" s="13" t="s">
        <v>341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s="2" customFormat="1" ht="10.5">
      <c r="A171" s="13" t="s">
        <v>316</v>
      </c>
      <c r="B171" s="23" t="s">
        <v>317</v>
      </c>
      <c r="C171" s="13" t="s">
        <v>192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s="2" customFormat="1" ht="10.5">
      <c r="A172" s="13" t="s">
        <v>318</v>
      </c>
      <c r="B172" s="23" t="s">
        <v>319</v>
      </c>
      <c r="C172" s="13" t="s">
        <v>355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s="2" customFormat="1" ht="21" customHeight="1">
      <c r="A173" s="13" t="s">
        <v>320</v>
      </c>
      <c r="B173" s="24" t="s">
        <v>321</v>
      </c>
      <c r="C173" s="13" t="s">
        <v>355</v>
      </c>
      <c r="D173" s="13">
        <v>1</v>
      </c>
      <c r="E173" s="13">
        <v>0</v>
      </c>
      <c r="F173" s="13">
        <v>2</v>
      </c>
      <c r="G173" s="13">
        <v>2</v>
      </c>
      <c r="H173" s="13">
        <v>0</v>
      </c>
      <c r="I173" s="13">
        <v>2</v>
      </c>
      <c r="J173" s="13">
        <v>0</v>
      </c>
      <c r="K173" s="13">
        <v>1</v>
      </c>
      <c r="L173" s="13">
        <v>0</v>
      </c>
      <c r="M173" s="13">
        <v>1</v>
      </c>
      <c r="N173" s="13">
        <v>0</v>
      </c>
      <c r="O173" s="13">
        <v>0</v>
      </c>
      <c r="P173" s="13">
        <v>0</v>
      </c>
    </row>
    <row r="174" spans="1:16" s="2" customFormat="1" ht="10.5">
      <c r="A174" s="13" t="s">
        <v>322</v>
      </c>
      <c r="B174" s="23" t="s">
        <v>323</v>
      </c>
      <c r="C174" s="13" t="s">
        <v>337</v>
      </c>
      <c r="D174" s="35">
        <f>D163*D164*12/1000000</f>
        <v>19.76580312</v>
      </c>
      <c r="E174" s="35">
        <f aca="true" t="shared" si="14" ref="E174:P174">E163*E164*12/1000000</f>
        <v>20.1492</v>
      </c>
      <c r="F174" s="35">
        <f t="shared" si="14"/>
        <v>21.15666</v>
      </c>
      <c r="G174" s="35">
        <f t="shared" si="14"/>
        <v>21.791359800000002</v>
      </c>
      <c r="H174" s="35">
        <f t="shared" si="14"/>
        <v>22.469832</v>
      </c>
      <c r="I174" s="35">
        <f t="shared" si="14"/>
        <v>22.703090256</v>
      </c>
      <c r="J174" s="35">
        <f t="shared" si="14"/>
        <v>23.86142955</v>
      </c>
      <c r="K174" s="35">
        <f t="shared" si="14"/>
        <v>23.64991231554</v>
      </c>
      <c r="L174" s="35">
        <f t="shared" si="14"/>
        <v>25.336012275</v>
      </c>
      <c r="M174" s="35">
        <f t="shared" si="14"/>
        <v>24.633110917421998</v>
      </c>
      <c r="N174" s="35">
        <f t="shared" si="14"/>
        <v>26.898399698625003</v>
      </c>
      <c r="O174" s="35">
        <f t="shared" si="14"/>
        <v>25.654016514332934</v>
      </c>
      <c r="P174" s="35">
        <f t="shared" si="14"/>
        <v>28.55368583392501</v>
      </c>
    </row>
    <row r="175" spans="1:16" s="2" customFormat="1" ht="10.5">
      <c r="A175" s="13" t="s">
        <v>324</v>
      </c>
      <c r="B175" s="23" t="s">
        <v>348</v>
      </c>
      <c r="C175" s="13" t="s">
        <v>140</v>
      </c>
      <c r="D175" s="13">
        <v>105</v>
      </c>
      <c r="E175" s="13">
        <v>108</v>
      </c>
      <c r="F175" s="13">
        <v>105</v>
      </c>
      <c r="G175" s="13">
        <v>103</v>
      </c>
      <c r="H175" s="13">
        <v>105</v>
      </c>
      <c r="I175" s="13">
        <v>103</v>
      </c>
      <c r="J175" s="13">
        <v>105</v>
      </c>
      <c r="K175" s="13">
        <v>103</v>
      </c>
      <c r="L175" s="13">
        <v>105</v>
      </c>
      <c r="M175" s="13">
        <v>103</v>
      </c>
      <c r="N175" s="13">
        <v>105</v>
      </c>
      <c r="O175" s="13">
        <v>103</v>
      </c>
      <c r="P175" s="13">
        <v>105</v>
      </c>
    </row>
    <row r="176" spans="1:16" s="2" customFormat="1" ht="10.5">
      <c r="A176" s="22"/>
      <c r="B176" s="25" t="s">
        <v>325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s="2" customFormat="1" ht="10.5">
      <c r="A177" s="13" t="s">
        <v>326</v>
      </c>
      <c r="B177" s="23" t="s">
        <v>327</v>
      </c>
      <c r="C177" s="13" t="s">
        <v>342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s="2" customFormat="1" ht="10.5">
      <c r="A178" s="13" t="s">
        <v>328</v>
      </c>
      <c r="B178" s="23" t="s">
        <v>329</v>
      </c>
      <c r="C178" s="13" t="s">
        <v>140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s="2" customFormat="1" ht="10.5">
      <c r="A179" s="13" t="s">
        <v>330</v>
      </c>
      <c r="B179" s="23" t="s">
        <v>331</v>
      </c>
      <c r="C179" s="13" t="s">
        <v>342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s="2" customFormat="1" ht="10.5">
      <c r="A180" s="22"/>
      <c r="B180" s="25" t="s">
        <v>332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s="2" customFormat="1" ht="21">
      <c r="A181" s="13" t="s">
        <v>333</v>
      </c>
      <c r="B181" s="24" t="s">
        <v>334</v>
      </c>
      <c r="C181" s="13" t="s">
        <v>140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s="2" customFormat="1" ht="12.75">
      <c r="A182" s="41" t="s">
        <v>353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</row>
    <row r="183" spans="1:16" s="4" customFormat="1" ht="12.75">
      <c r="A183" s="38" t="s">
        <v>336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ht="12.75">
      <c r="A184" s="38" t="s">
        <v>354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</sheetData>
  <sheetProtection/>
  <mergeCells count="11">
    <mergeCell ref="G7:P7"/>
    <mergeCell ref="K8:L8"/>
    <mergeCell ref="M8:N8"/>
    <mergeCell ref="A184:P184"/>
    <mergeCell ref="A183:P183"/>
    <mergeCell ref="A182:P182"/>
    <mergeCell ref="A3:P3"/>
    <mergeCell ref="A5:P5"/>
    <mergeCell ref="G8:H8"/>
    <mergeCell ref="I8:J8"/>
    <mergeCell ref="O8:P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2019-11-12T13:41:17Z</cp:lastPrinted>
  <dcterms:created xsi:type="dcterms:W3CDTF">2018-10-15T12:06:40Z</dcterms:created>
  <dcterms:modified xsi:type="dcterms:W3CDTF">2019-11-12T13:43:32Z</dcterms:modified>
  <cp:category/>
  <cp:version/>
  <cp:contentType/>
  <cp:contentStatus/>
</cp:coreProperties>
</file>