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11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'Анастасово'!$A$1:$E$67</definedName>
    <definedName name="_xlnm.Print_Area" localSheetId="1">'Козловка'!$A$1:$E$66</definedName>
    <definedName name="_xlnm.Print_Area" localSheetId="2">'Кудеиха'!$A$1:$E$66</definedName>
    <definedName name="_xlnm.Print_Area" localSheetId="3">'Мишуково'!$A$1:$E$66</definedName>
    <definedName name="_xlnm.Print_Area" localSheetId="4">'Напольное'!$A$1:$E$67</definedName>
    <definedName name="_xlnm.Print_Area" localSheetId="5">'Никулино'!$A$1:$E$66</definedName>
    <definedName name="_xlnm.Print_Area" localSheetId="6">'Октябрьское'!$A$1:$E$67</definedName>
    <definedName name="_xlnm.Print_Area" localSheetId="7">'Порецкое'!$A$1:$E$71</definedName>
    <definedName name="_xlnm.Print_Area" localSheetId="8">'Рындино'!$A$1:$E$68</definedName>
    <definedName name="_xlnm.Print_Area" localSheetId="12">'Свод'!$A$1:$E$61</definedName>
    <definedName name="_xlnm.Print_Area" localSheetId="9">'Семеновское'!$A$1:$E$67</definedName>
    <definedName name="_xlnm.Print_Area" localSheetId="10">'Сиява'!$A$1:$E$68</definedName>
    <definedName name="_xlnm.Print_Area" localSheetId="11">'Сыреси'!$A$1:$E$67</definedName>
  </definedNames>
  <calcPr fullCalcOnLoad="1"/>
</workbook>
</file>

<file path=xl/sharedStrings.xml><?xml version="1.0" encoding="utf-8"?>
<sst xmlns="http://schemas.openxmlformats.org/spreadsheetml/2006/main" count="1165" uniqueCount="103">
  <si>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</si>
  <si>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</si>
  <si>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</si>
  <si>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</si>
  <si>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</si>
  <si>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</si>
  <si>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</si>
  <si>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</si>
  <si>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</si>
  <si>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</si>
  <si>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</si>
  <si>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</si>
  <si>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</si>
  <si>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</si>
  <si>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</si>
  <si>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</si>
  <si>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</si>
  <si>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</si>
  <si>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</si>
  <si>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</si>
  <si>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</si>
  <si>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</si>
  <si>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</si>
  <si>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</si>
  <si>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</si>
  <si>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</si>
  <si>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</si>
  <si>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</si>
  <si>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</si>
  <si>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</si>
  <si>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</si>
  <si>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</si>
  <si>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</si>
  <si>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</si>
  <si>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</si>
  <si>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</si>
  <si>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</si>
  <si>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</si>
  <si>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</si>
  <si>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</si>
  <si>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</si>
  <si>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</si>
  <si>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</si>
  <si>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</si>
  <si>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</si>
  <si>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</si>
  <si>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</si>
  <si>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</si>
  <si>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</si>
  <si>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</si>
  <si>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</si>
  <si>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</si>
  <si>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</si>
  <si>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</si>
  <si>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</si>
  <si>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</si>
  <si>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</si>
  <si>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</si>
  <si>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</si>
  <si>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</si>
  <si>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</si>
  <si>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</si>
  <si>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</si>
  <si>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</si>
  <si>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</si>
  <si>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</si>
  <si>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</si>
  <si>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</si>
  <si>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</si>
  <si>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</si>
  <si>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</si>
  <si>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</si>
  <si>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</si>
  <si>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</si>
  <si>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</si>
  <si>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</si>
  <si>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</si>
  <si>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</si>
  <si>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</si>
  <si>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</si>
  <si>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</si>
  <si>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</si>
  <si>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</si>
  <si>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</si>
  <si>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</si>
  <si>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</si>
  <si>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</si>
  <si>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</si>
  <si>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</si>
  <si>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аналитических индикаторов, характеризующих состояние бюджетов сельских поселений за 1 квартал 2020 года</t>
  </si>
  <si>
    <t>аналитических индикаторов, характеризующих состояние бюджета Анастасовского сельского поселения за 1 полугодие  2020 года</t>
  </si>
  <si>
    <t>иные межбюджетные трансферты</t>
  </si>
  <si>
    <t>аналитических индикаторов, характеризующих состояние бюджета Козловского сельского поселения за 1 полугодие 2020 года</t>
  </si>
  <si>
    <t>аналитических индикаторов, характеризующих состояние бюджета Кудеихинского сельского поселения за 1 полугодие 2020 год</t>
  </si>
  <si>
    <t>аналитических индикаторов, характеризующих состояние бюджета Мишуковского сельского поселения за 1 полугодие 2020 год</t>
  </si>
  <si>
    <t>аналитических индикаторов, характеризующих состояние бюджета Наполновского сельского поселения за 1 полугодие 2020 год</t>
  </si>
  <si>
    <t>аналитических индикаторов, характеризующих состояние бюджета Никулинского сельского поселения за 1 полугодие  2020 год</t>
  </si>
  <si>
    <t>аналитических индикаторов, характеризующих состояние бюджета Октябрьского сельского поселения за 1 полугодие  2020 год</t>
  </si>
  <si>
    <t>аналитических индикаторов, характеризующих состояние бюджета Порецкого сельского поселения за 1 полугодие 2020 год</t>
  </si>
  <si>
    <t>аналитических индикаторов, характеризующих состояние бюджета Рындинского сельского поселения за 1 полугодие 2020 год</t>
  </si>
  <si>
    <t>аналитических индикаторов, характеризующих состояние бюджета Семеновского сельского поселения за 1 полугодие 2020 год</t>
  </si>
  <si>
    <t>аналитических индикаторов, характеризующих состояние бюджета Сиявского сельского поселения за 1 полугодие 2020 год</t>
  </si>
  <si>
    <t>аналитических индикаторов, характеризующих состояние бюджета Сыресинского сельского поселения за 1 полугодие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</si>
</sst>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40">
      <selection activeCell="B46" sqref="B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B6+B24+B31</f>
        <v>7054082</v>
      </c>
      <c r="C5" s="4">
        <f>C6+C24+C31</f>
        <v>986099.77</v>
      </c>
      <c r="D5" s="8">
        <f>C5/B5*100</f>
        <v>13.97913676081452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892000</v>
      </c>
      <c r="C6" s="34">
        <f>C8+C9+C12+C13+C17+C18+C14+C16+C19+C20+C22+C21+C15+C23</f>
        <v>385993.26999999996</v>
      </c>
      <c r="D6" s="8">
        <f aca="true" t="shared" si="0" ref="D6:D46">C6/B6*100</f>
        <v>43.272788116591926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102000</v>
      </c>
      <c r="C8" s="33">
        <v>26798.5</v>
      </c>
      <c r="D8" s="11">
        <f t="shared" si="0"/>
        <v>26.27303921568627</v>
      </c>
      <c r="E8" s="12"/>
      <c r="F8" s="26"/>
      <c r="G8" s="17"/>
    </row>
    <row r="9" spans="1:7" ht="12" customHeight="1">
      <c r="A9" s="22" t="s">
        <v>12</v>
      </c>
      <c r="B9" s="33">
        <f>B11</f>
        <v>3000</v>
      </c>
      <c r="C9" s="33">
        <f>C11</f>
        <v>15554.4</v>
      </c>
      <c r="D9" s="11">
        <f t="shared" si="0"/>
        <v>518.48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3000</v>
      </c>
      <c r="C11" s="33">
        <v>15554.4</v>
      </c>
      <c r="D11" s="11">
        <f t="shared" si="0"/>
        <v>518.48</v>
      </c>
      <c r="E11" s="3"/>
      <c r="F11" s="17"/>
      <c r="G11" s="17"/>
    </row>
    <row r="12" spans="1:7" ht="12" customHeight="1">
      <c r="A12" s="22" t="s">
        <v>14</v>
      </c>
      <c r="B12" s="45">
        <v>41000</v>
      </c>
      <c r="C12" s="33">
        <v>1154.22</v>
      </c>
      <c r="D12" s="11">
        <f t="shared" si="0"/>
        <v>2.815170731707317</v>
      </c>
      <c r="E12" s="3"/>
      <c r="F12" s="17"/>
      <c r="G12" s="17"/>
    </row>
    <row r="13" spans="1:7" ht="12" customHeight="1">
      <c r="A13" s="22" t="s">
        <v>0</v>
      </c>
      <c r="B13" s="45">
        <v>240000</v>
      </c>
      <c r="C13" s="33">
        <v>42173.63</v>
      </c>
      <c r="D13" s="11">
        <f t="shared" si="0"/>
        <v>17.572345833333333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800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250000</v>
      </c>
      <c r="C15" s="33">
        <v>107705.79</v>
      </c>
      <c r="D15" s="11">
        <f>C15/B15*100</f>
        <v>43.082316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256000</v>
      </c>
      <c r="C17" s="33">
        <v>191806.73</v>
      </c>
      <c r="D17" s="11">
        <f t="shared" si="0"/>
        <v>74.92450390625001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2" t="s">
        <v>78</v>
      </c>
      <c r="B23" s="45"/>
      <c r="C23" s="33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5">
        <f>B26+B27+B29+B30+B28</f>
        <v>6162082</v>
      </c>
      <c r="C24" s="45">
        <f>C26+C27+C29+C30</f>
        <v>600106.5</v>
      </c>
      <c r="D24" s="11">
        <f t="shared" si="0"/>
        <v>9.738697083226091</v>
      </c>
      <c r="E24" s="6"/>
      <c r="F24" s="17"/>
      <c r="G24" s="17"/>
    </row>
    <row r="25" spans="1:7" s="19" customFormat="1" ht="11.25" customHeight="1">
      <c r="A25" s="22" t="s">
        <v>10</v>
      </c>
      <c r="B25" s="45"/>
      <c r="C25" s="33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5">
        <v>927200</v>
      </c>
      <c r="C26" s="33">
        <v>398800</v>
      </c>
      <c r="D26" s="11">
        <f t="shared" si="0"/>
        <v>43.01121656600518</v>
      </c>
      <c r="E26" s="6"/>
      <c r="F26" s="17"/>
      <c r="G26" s="17"/>
    </row>
    <row r="27" spans="1:7" s="19" customFormat="1" ht="12.75">
      <c r="A27" s="22" t="s">
        <v>19</v>
      </c>
      <c r="B27" s="45">
        <v>5104182</v>
      </c>
      <c r="C27" s="33">
        <v>89806.5</v>
      </c>
      <c r="D27" s="11">
        <f t="shared" si="0"/>
        <v>1.7594690001257791</v>
      </c>
      <c r="E27" s="6"/>
      <c r="F27" s="17"/>
      <c r="G27" s="17"/>
    </row>
    <row r="28" spans="1:7" s="19" customFormat="1" ht="12.75">
      <c r="A28" s="22" t="s">
        <v>91</v>
      </c>
      <c r="B28" s="45">
        <v>5000</v>
      </c>
      <c r="C28" s="33"/>
      <c r="D28" s="11"/>
      <c r="E28" s="6"/>
      <c r="F28" s="17"/>
      <c r="G28" s="17"/>
    </row>
    <row r="29" spans="1:7" s="19" customFormat="1" ht="12.75">
      <c r="A29" s="22" t="s">
        <v>61</v>
      </c>
      <c r="B29" s="45">
        <v>125700</v>
      </c>
      <c r="C29" s="33">
        <v>111500</v>
      </c>
      <c r="D29" s="11">
        <f t="shared" si="0"/>
        <v>88.70326173428799</v>
      </c>
      <c r="E29" s="6"/>
      <c r="F29" s="17"/>
      <c r="G29" s="17"/>
    </row>
    <row r="30" spans="1:7" s="19" customFormat="1" ht="25.5">
      <c r="A30" s="22" t="s">
        <v>62</v>
      </c>
      <c r="B30" s="45">
        <v>0</v>
      </c>
      <c r="C30" s="33">
        <v>0</v>
      </c>
      <c r="D30" s="11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47">
        <v>0</v>
      </c>
      <c r="C31" s="34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8">
        <f>B34+B35+B36+B38+B39+B40+B42+B41+B37</f>
        <v>7505433.88</v>
      </c>
      <c r="C32" s="48">
        <f>C34+C35+C36+C38+C39+C40+C42+C41+C37</f>
        <v>887577.8200000001</v>
      </c>
      <c r="D32" s="8">
        <f t="shared" si="0"/>
        <v>11.825802934126974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1155982.28</v>
      </c>
      <c r="C34" s="21">
        <v>495994.76</v>
      </c>
      <c r="D34" s="8">
        <f t="shared" si="0"/>
        <v>42.90677881325309</v>
      </c>
      <c r="E34" s="6" t="s">
        <v>8</v>
      </c>
      <c r="F34" s="17"/>
      <c r="G34" s="17"/>
    </row>
    <row r="35" spans="1:7" ht="25.5">
      <c r="A35" s="7" t="s">
        <v>22</v>
      </c>
      <c r="B35" s="21">
        <v>89600</v>
      </c>
      <c r="C35" s="21">
        <v>40486.5</v>
      </c>
      <c r="D35" s="8">
        <f t="shared" si="0"/>
        <v>45.185825892857146</v>
      </c>
      <c r="E35" s="6" t="s">
        <v>8</v>
      </c>
      <c r="F35" s="17"/>
      <c r="G35" s="17"/>
    </row>
    <row r="36" spans="1:7" ht="25.5">
      <c r="A36" s="30" t="s">
        <v>23</v>
      </c>
      <c r="B36" s="21">
        <v>8000</v>
      </c>
      <c r="C36" s="21">
        <v>300</v>
      </c>
      <c r="D36" s="8">
        <f t="shared" si="0"/>
        <v>3.75</v>
      </c>
      <c r="E36" s="6" t="s">
        <v>8</v>
      </c>
      <c r="F36" s="17"/>
      <c r="G36" s="17"/>
    </row>
    <row r="37" spans="1:7" ht="25.5">
      <c r="A37" s="30" t="s">
        <v>51</v>
      </c>
      <c r="B37" s="21">
        <v>935598.46</v>
      </c>
      <c r="C37" s="21">
        <v>117191.07</v>
      </c>
      <c r="D37" s="8">
        <f>C37/B37*100</f>
        <v>12.525786970619853</v>
      </c>
      <c r="E37" s="6" t="s">
        <v>8</v>
      </c>
      <c r="F37" s="17"/>
      <c r="G37" s="17"/>
    </row>
    <row r="38" spans="1:7" ht="25.5">
      <c r="A38" s="30" t="s">
        <v>24</v>
      </c>
      <c r="B38" s="21">
        <v>2404011.03</v>
      </c>
      <c r="C38" s="21">
        <v>127578.71</v>
      </c>
      <c r="D38" s="8">
        <f t="shared" si="0"/>
        <v>5.306910343086072</v>
      </c>
      <c r="E38" s="6" t="s">
        <v>8</v>
      </c>
      <c r="F38" s="17"/>
      <c r="G38" s="17"/>
    </row>
    <row r="39" spans="1:7" ht="15" customHeight="1">
      <c r="A39" s="30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2892242.11</v>
      </c>
      <c r="C40" s="21">
        <v>98026.78</v>
      </c>
      <c r="D40" s="8">
        <f t="shared" si="0"/>
        <v>3.389300628086077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20000</v>
      </c>
      <c r="C42" s="21">
        <v>8000</v>
      </c>
      <c r="D42" s="8">
        <f t="shared" si="0"/>
        <v>40</v>
      </c>
      <c r="E42" s="6" t="s">
        <v>8</v>
      </c>
      <c r="F42" s="17"/>
      <c r="G42" s="17"/>
    </row>
    <row r="43" spans="1:7" ht="25.5">
      <c r="A43" s="28" t="s">
        <v>27</v>
      </c>
      <c r="B43" s="4">
        <f>B32</f>
        <v>7505433.88</v>
      </c>
      <c r="C43" s="4">
        <f>C32</f>
        <v>887577.8200000001</v>
      </c>
      <c r="D43" s="8">
        <f t="shared" si="0"/>
        <v>11.825802934126974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7496833.88</v>
      </c>
      <c r="C45" s="21">
        <f>C43-C46</f>
        <v>882773.8200000001</v>
      </c>
      <c r="D45" s="9">
        <f t="shared" si="0"/>
        <v>11.775288530202834</v>
      </c>
      <c r="E45" s="3"/>
      <c r="F45" s="17"/>
      <c r="G45" s="17"/>
    </row>
    <row r="46" spans="1:7" ht="12.75">
      <c r="A46" s="5" t="s">
        <v>54</v>
      </c>
      <c r="B46" s="21">
        <v>8600</v>
      </c>
      <c r="C46" s="21">
        <v>4804</v>
      </c>
      <c r="D46" s="9">
        <f t="shared" si="0"/>
        <v>55.860465116279066</v>
      </c>
      <c r="E46" s="3"/>
      <c r="F46" s="17"/>
      <c r="G46" s="17"/>
    </row>
    <row r="47" spans="1:7" ht="51">
      <c r="A47" s="5" t="s">
        <v>64</v>
      </c>
      <c r="B47" s="21">
        <f>B5-B32</f>
        <v>-451351.8799999999</v>
      </c>
      <c r="C47" s="21">
        <f>C5-C32</f>
        <v>98521.94999999995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33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33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33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33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33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33">
        <v>0</v>
      </c>
      <c r="D63" s="9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2.75">
      <c r="A65" s="49" t="s">
        <v>68</v>
      </c>
      <c r="B65" s="58" t="s">
        <v>81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82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25">
      <selection activeCell="A28" sqref="A2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100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B6+B24+B31</f>
        <v>7610182.29</v>
      </c>
      <c r="C5" s="4">
        <f>C6+C24+C31</f>
        <v>632468.05</v>
      </c>
      <c r="D5" s="3">
        <f aca="true" t="shared" si="0" ref="D5:D46">C5/B5*100</f>
        <v>8.310813406284385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734000</v>
      </c>
      <c r="C6" s="21">
        <f>C8+C9+C12+C13+C17+C18+C14+C16+C20+C21+C23+C22+C15+C19</f>
        <v>217441.55</v>
      </c>
      <c r="D6" s="3">
        <f t="shared" si="0"/>
        <v>29.624189373297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45000</v>
      </c>
      <c r="C8" s="23">
        <v>27429.06</v>
      </c>
      <c r="D8" s="12">
        <f t="shared" si="0"/>
        <v>60.953466666666664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f>C11</f>
        <v>2700</v>
      </c>
      <c r="D9" s="12">
        <f t="shared" si="0"/>
        <v>10.8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2700</v>
      </c>
      <c r="D11" s="12">
        <f t="shared" si="0"/>
        <v>10.8</v>
      </c>
      <c r="E11" s="3"/>
      <c r="F11" s="17"/>
      <c r="G11" s="17"/>
    </row>
    <row r="12" spans="1:7" ht="12.75">
      <c r="A12" s="22" t="s">
        <v>14</v>
      </c>
      <c r="B12" s="23">
        <v>13000</v>
      </c>
      <c r="C12" s="23">
        <v>2118.82</v>
      </c>
      <c r="D12" s="12">
        <f t="shared" si="0"/>
        <v>16.298615384615385</v>
      </c>
      <c r="E12" s="3"/>
      <c r="F12" s="17"/>
      <c r="G12" s="17"/>
    </row>
    <row r="13" spans="1:7" ht="12.75">
      <c r="A13" s="22" t="s">
        <v>0</v>
      </c>
      <c r="B13" s="23">
        <v>245000</v>
      </c>
      <c r="C13" s="23">
        <v>4459.92</v>
      </c>
      <c r="D13" s="12">
        <f t="shared" si="0"/>
        <v>1.8203755102040815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300000</v>
      </c>
      <c r="C15" s="23">
        <v>127488.48</v>
      </c>
      <c r="D15" s="12">
        <f>C15/B15*100</f>
        <v>42.496159999999996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</v>
      </c>
      <c r="C17" s="23">
        <v>28573.76</v>
      </c>
      <c r="D17" s="12">
        <f t="shared" si="0"/>
        <v>51.02457142857143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23971.51</v>
      </c>
      <c r="D18" s="12">
        <f t="shared" si="0"/>
        <v>47.94302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6876182.29</v>
      </c>
      <c r="C24" s="23">
        <f>C26+C27+C29+C30</f>
        <v>415026.5</v>
      </c>
      <c r="D24" s="12">
        <f t="shared" si="0"/>
        <v>6.035711132957762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1464700</v>
      </c>
      <c r="C26" s="23">
        <v>268000</v>
      </c>
      <c r="D26" s="12">
        <f t="shared" si="0"/>
        <v>18.297262238000954</v>
      </c>
      <c r="E26" s="6"/>
      <c r="F26" s="17"/>
      <c r="G26" s="17"/>
    </row>
    <row r="27" spans="1:7" s="19" customFormat="1" ht="12.75">
      <c r="A27" s="22" t="s">
        <v>19</v>
      </c>
      <c r="B27" s="23">
        <v>5302750.89</v>
      </c>
      <c r="C27" s="23">
        <v>83676.5</v>
      </c>
      <c r="D27" s="12">
        <f t="shared" si="0"/>
        <v>1.5779828571204106</v>
      </c>
      <c r="E27" s="6"/>
      <c r="F27" s="17"/>
      <c r="G27" s="17"/>
    </row>
    <row r="28" spans="1:7" s="19" customFormat="1" ht="12.75">
      <c r="A28" s="22" t="s">
        <v>83</v>
      </c>
      <c r="B28" s="23">
        <v>4231.4</v>
      </c>
      <c r="C28" s="23"/>
      <c r="D28" s="12"/>
      <c r="E28" s="6"/>
      <c r="F28" s="17"/>
      <c r="G28" s="17"/>
    </row>
    <row r="29" spans="1:7" s="19" customFormat="1" ht="12.75">
      <c r="A29" s="22" t="s">
        <v>61</v>
      </c>
      <c r="B29" s="23">
        <v>104500</v>
      </c>
      <c r="C29" s="23">
        <v>63350</v>
      </c>
      <c r="D29" s="12">
        <f t="shared" si="0"/>
        <v>60.62200956937799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2.5" customHeight="1">
      <c r="A32" s="2" t="s">
        <v>20</v>
      </c>
      <c r="B32" s="4">
        <f>B34+B35+B36+B38+B39+B40+B42+B41+B37</f>
        <v>7891040.29</v>
      </c>
      <c r="C32" s="4">
        <f>C34+C35+C36+C38+C39+C40+C42+C41+C37</f>
        <v>1128534.53</v>
      </c>
      <c r="D32" s="3">
        <f t="shared" si="0"/>
        <v>14.301467088314665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1423028</v>
      </c>
      <c r="C34" s="21">
        <v>641890.12</v>
      </c>
      <c r="D34" s="3">
        <f t="shared" si="0"/>
        <v>45.10734293351923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89600</v>
      </c>
      <c r="C35" s="21">
        <v>40486.5</v>
      </c>
      <c r="D35" s="3">
        <f t="shared" si="0"/>
        <v>45.185825892857146</v>
      </c>
      <c r="E35" s="6" t="s">
        <v>8</v>
      </c>
      <c r="F35" s="17"/>
      <c r="G35" s="17"/>
    </row>
    <row r="36" spans="1:7" ht="23.25" customHeight="1">
      <c r="A36" s="30" t="s">
        <v>23</v>
      </c>
      <c r="B36" s="21">
        <v>7231.4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1293619</v>
      </c>
      <c r="C37" s="21">
        <v>233716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1747446</v>
      </c>
      <c r="C38" s="21">
        <v>87273.3</v>
      </c>
      <c r="D38" s="3">
        <f t="shared" si="0"/>
        <v>4.99433458888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3313065.89</v>
      </c>
      <c r="C40" s="21">
        <v>122168.61</v>
      </c>
      <c r="D40" s="3">
        <f t="shared" si="0"/>
        <v>3.6874790316953217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>
        <v>0</v>
      </c>
      <c r="E41" s="6" t="s">
        <v>8</v>
      </c>
      <c r="F41" s="17"/>
      <c r="G41" s="17"/>
    </row>
    <row r="42" spans="1:7" ht="25.5">
      <c r="A42" s="30" t="s">
        <v>59</v>
      </c>
      <c r="B42" s="21">
        <v>17050</v>
      </c>
      <c r="C42" s="21">
        <v>3000</v>
      </c>
      <c r="D42" s="3">
        <f t="shared" si="0"/>
        <v>17.595307917888565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7891040.29</v>
      </c>
      <c r="C43" s="21">
        <f>C32</f>
        <v>1128534.53</v>
      </c>
      <c r="D43" s="3">
        <f t="shared" si="0"/>
        <v>14.301467088314665</v>
      </c>
      <c r="E43" s="6" t="s">
        <v>8</v>
      </c>
      <c r="F43" s="17"/>
      <c r="G43" s="17"/>
    </row>
    <row r="44" spans="1:7" ht="12.75">
      <c r="A44" s="22" t="s">
        <v>10</v>
      </c>
      <c r="B44" s="23">
        <v>0</v>
      </c>
      <c r="C44" s="23">
        <v>0</v>
      </c>
      <c r="D44" s="3">
        <v>0</v>
      </c>
      <c r="E44" s="24"/>
      <c r="F44" s="17"/>
      <c r="G44" s="17"/>
    </row>
    <row r="45" spans="1:7" ht="12.75">
      <c r="A45" s="5" t="s">
        <v>28</v>
      </c>
      <c r="B45" s="21">
        <f>B43-B46</f>
        <v>7886236.29</v>
      </c>
      <c r="C45" s="21">
        <f>C43-C46</f>
        <v>1127330.53</v>
      </c>
      <c r="D45" s="6">
        <f t="shared" si="0"/>
        <v>14.294911901504792</v>
      </c>
      <c r="E45" s="3"/>
      <c r="F45" s="17"/>
      <c r="G45" s="17"/>
    </row>
    <row r="46" spans="1:7" s="19" customFormat="1" ht="12.75">
      <c r="A46" s="2" t="s">
        <v>54</v>
      </c>
      <c r="B46" s="4">
        <v>4804</v>
      </c>
      <c r="C46" s="4">
        <v>1204</v>
      </c>
      <c r="D46" s="3">
        <f t="shared" si="0"/>
        <v>25.062447960033307</v>
      </c>
      <c r="E46" s="3"/>
      <c r="F46" s="18"/>
      <c r="G46" s="18"/>
    </row>
    <row r="47" spans="1:7" ht="49.5" customHeight="1">
      <c r="A47" s="5" t="s">
        <v>64</v>
      </c>
      <c r="B47" s="21">
        <f>B5-B32</f>
        <v>-280858</v>
      </c>
      <c r="C47" s="21">
        <f>C5-C32</f>
        <v>-496066.48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5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4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2.75">
      <c r="A65" s="49" t="s">
        <v>68</v>
      </c>
      <c r="B65" s="58" t="s">
        <v>81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82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3">
      <selection activeCell="A29" sqref="A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101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4115648</v>
      </c>
      <c r="C5" s="4">
        <f>C6+C25+C32</f>
        <v>895104.32</v>
      </c>
      <c r="D5" s="3">
        <f aca="true" t="shared" si="0" ref="D5:D47">C5/B5*100</f>
        <v>21.748806506290137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1156000</v>
      </c>
      <c r="C6" s="21">
        <f>C8+C9+C12+C13+C18+C19+C14+C16+C20+C21+C24+C22+C15+C23+C17</f>
        <v>595318.46</v>
      </c>
      <c r="D6" s="3">
        <f t="shared" si="0"/>
        <v>51.49813667820069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12000</v>
      </c>
      <c r="C8" s="23">
        <v>5615.19</v>
      </c>
      <c r="D8" s="12">
        <f t="shared" si="0"/>
        <v>46.79325</v>
      </c>
      <c r="E8" s="12"/>
      <c r="F8" s="26"/>
      <c r="G8" s="17"/>
    </row>
    <row r="9" spans="1:7" ht="12.75">
      <c r="A9" s="22" t="s">
        <v>12</v>
      </c>
      <c r="B9" s="23">
        <f>B11</f>
        <v>9000</v>
      </c>
      <c r="C9" s="23">
        <f>C11</f>
        <v>13756.2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9000</v>
      </c>
      <c r="C11" s="23">
        <v>13756.2</v>
      </c>
      <c r="D11" s="12"/>
      <c r="E11" s="3"/>
      <c r="F11" s="17"/>
      <c r="G11" s="17"/>
    </row>
    <row r="12" spans="1:7" ht="12.75">
      <c r="A12" s="22" t="s">
        <v>14</v>
      </c>
      <c r="B12" s="23">
        <v>38000</v>
      </c>
      <c r="C12" s="23">
        <v>1074.62</v>
      </c>
      <c r="D12" s="12">
        <f t="shared" si="0"/>
        <v>2.8279473684210523</v>
      </c>
      <c r="E12" s="3"/>
      <c r="F12" s="17"/>
      <c r="G12" s="17"/>
    </row>
    <row r="13" spans="1:7" ht="12.75">
      <c r="A13" s="22" t="s">
        <v>0</v>
      </c>
      <c r="B13" s="23">
        <v>163000</v>
      </c>
      <c r="C13" s="23">
        <v>13397.97</v>
      </c>
      <c r="D13" s="12">
        <f t="shared" si="0"/>
        <v>8.219613496932515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510000</v>
      </c>
      <c r="C15" s="23">
        <v>218708.66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77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424000</v>
      </c>
      <c r="C18" s="23">
        <v>340365.82</v>
      </c>
      <c r="D18" s="12">
        <f t="shared" si="0"/>
        <v>80.2749575471698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2959648</v>
      </c>
      <c r="C25" s="23">
        <f>C27+C28+C30+C31</f>
        <v>299785.86</v>
      </c>
      <c r="D25" s="12">
        <f t="shared" si="0"/>
        <v>10.129105217917806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1161100</v>
      </c>
      <c r="C27" s="23">
        <v>104100</v>
      </c>
      <c r="D27" s="12">
        <f t="shared" si="0"/>
        <v>8.965636034794592</v>
      </c>
      <c r="E27" s="6"/>
      <c r="F27" s="17"/>
      <c r="G27" s="17"/>
    </row>
    <row r="28" spans="1:7" s="19" customFormat="1" ht="12.75">
      <c r="A28" s="22" t="s">
        <v>19</v>
      </c>
      <c r="B28" s="23">
        <v>1743247</v>
      </c>
      <c r="C28" s="23">
        <v>189885.86</v>
      </c>
      <c r="D28" s="12">
        <f t="shared" si="0"/>
        <v>10.892653766219015</v>
      </c>
      <c r="E28" s="6"/>
      <c r="F28" s="17"/>
      <c r="G28" s="17"/>
    </row>
    <row r="29" spans="1:7" s="19" customFormat="1" ht="12.75">
      <c r="A29" s="22" t="s">
        <v>83</v>
      </c>
      <c r="B29" s="23">
        <v>2601</v>
      </c>
      <c r="C29" s="23">
        <v>0</v>
      </c>
      <c r="D29" s="12">
        <f t="shared" si="0"/>
        <v>0</v>
      </c>
      <c r="E29" s="6"/>
      <c r="F29" s="17"/>
      <c r="G29" s="17"/>
    </row>
    <row r="30" spans="1:7" s="19" customFormat="1" ht="12.75">
      <c r="A30" s="22" t="s">
        <v>61</v>
      </c>
      <c r="B30" s="23">
        <v>52700</v>
      </c>
      <c r="C30" s="23">
        <v>5800</v>
      </c>
      <c r="D30" s="12">
        <f t="shared" si="0"/>
        <v>11.005692599620494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8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5373296</v>
      </c>
      <c r="C33" s="4">
        <f>C35+C36+C37+C39+C40+C41+C43+C42+C38</f>
        <v>948070.98</v>
      </c>
      <c r="D33" s="3">
        <f t="shared" si="0"/>
        <v>17.644123457929734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1245768</v>
      </c>
      <c r="C35" s="21">
        <v>540132.3</v>
      </c>
      <c r="D35" s="3">
        <f t="shared" si="0"/>
        <v>43.357374727878714</v>
      </c>
      <c r="E35" s="6" t="s">
        <v>8</v>
      </c>
      <c r="F35" s="17"/>
      <c r="G35" s="17"/>
    </row>
    <row r="36" spans="1:7" ht="25.5">
      <c r="A36" s="7" t="s">
        <v>22</v>
      </c>
      <c r="B36" s="21">
        <v>89600</v>
      </c>
      <c r="C36" s="21">
        <v>43323.86</v>
      </c>
      <c r="D36" s="3">
        <f t="shared" si="0"/>
        <v>48.35252232142857</v>
      </c>
      <c r="E36" s="6" t="s">
        <v>8</v>
      </c>
      <c r="F36" s="17"/>
      <c r="G36" s="17"/>
    </row>
    <row r="37" spans="1:7" ht="25.5">
      <c r="A37" s="30" t="s">
        <v>23</v>
      </c>
      <c r="B37" s="21">
        <v>5601</v>
      </c>
      <c r="C37" s="21">
        <v>0</v>
      </c>
      <c r="D37" s="3">
        <f t="shared" si="0"/>
        <v>0</v>
      </c>
      <c r="E37" s="6" t="s">
        <v>8</v>
      </c>
      <c r="F37" s="17"/>
      <c r="G37" s="17"/>
    </row>
    <row r="38" spans="1:7" ht="25.5">
      <c r="A38" s="30" t="s">
        <v>51</v>
      </c>
      <c r="B38" s="21">
        <v>2161889</v>
      </c>
      <c r="C38" s="21">
        <v>183601.96</v>
      </c>
      <c r="D38" s="3"/>
      <c r="E38" s="6" t="s">
        <v>8</v>
      </c>
      <c r="F38" s="17"/>
      <c r="G38" s="17"/>
    </row>
    <row r="39" spans="1:7" ht="25.5">
      <c r="A39" s="30" t="s">
        <v>24</v>
      </c>
      <c r="B39" s="21">
        <v>709438</v>
      </c>
      <c r="C39" s="21">
        <v>137905.56</v>
      </c>
      <c r="D39" s="3">
        <f t="shared" si="0"/>
        <v>19.438705003115142</v>
      </c>
      <c r="E39" s="6" t="s">
        <v>8</v>
      </c>
      <c r="F39" s="17"/>
      <c r="G39" s="17"/>
    </row>
    <row r="40" spans="1:7" ht="12.75">
      <c r="A40" s="30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30" t="s">
        <v>58</v>
      </c>
      <c r="B41" s="21">
        <v>1141000</v>
      </c>
      <c r="C41" s="21">
        <v>43107.3</v>
      </c>
      <c r="D41" s="3">
        <f t="shared" si="0"/>
        <v>3.7780280455740582</v>
      </c>
      <c r="E41" s="6" t="s">
        <v>8</v>
      </c>
      <c r="F41" s="17"/>
      <c r="G41" s="17"/>
    </row>
    <row r="42" spans="1:7" ht="25.5">
      <c r="A42" s="30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30" t="s">
        <v>59</v>
      </c>
      <c r="B43" s="21">
        <v>20000</v>
      </c>
      <c r="C43" s="21">
        <v>0</v>
      </c>
      <c r="D43" s="3">
        <f t="shared" si="0"/>
        <v>0</v>
      </c>
      <c r="E43" s="6" t="s">
        <v>8</v>
      </c>
      <c r="F43" s="17"/>
      <c r="G43" s="17"/>
    </row>
    <row r="44" spans="1:7" ht="25.5">
      <c r="A44" s="30" t="s">
        <v>27</v>
      </c>
      <c r="B44" s="21">
        <f>B33</f>
        <v>5373296</v>
      </c>
      <c r="C44" s="21">
        <f>C33</f>
        <v>948070.98</v>
      </c>
      <c r="D44" s="3">
        <f t="shared" si="0"/>
        <v>17.644123457929734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5372092</v>
      </c>
      <c r="C46" s="4">
        <f>C44-C47</f>
        <v>946866.98</v>
      </c>
      <c r="D46" s="6">
        <f t="shared" si="0"/>
        <v>17.625665755538066</v>
      </c>
      <c r="E46" s="3"/>
      <c r="F46" s="17"/>
      <c r="G46" s="17"/>
    </row>
    <row r="47" spans="1:7" ht="12.75">
      <c r="A47" s="5" t="s">
        <v>54</v>
      </c>
      <c r="B47" s="4">
        <v>1204</v>
      </c>
      <c r="C47" s="4">
        <v>1204</v>
      </c>
      <c r="D47" s="6">
        <f t="shared" si="0"/>
        <v>100</v>
      </c>
      <c r="E47" s="3"/>
      <c r="F47" s="17"/>
      <c r="G47" s="17"/>
    </row>
    <row r="48" spans="1:7" ht="51">
      <c r="A48" s="5" t="s">
        <v>64</v>
      </c>
      <c r="B48" s="21">
        <f>B5-B33</f>
        <v>-1257648</v>
      </c>
      <c r="C48" s="21">
        <f>C5-C33</f>
        <v>-52966.66000000003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33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4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4">
        <v>0</v>
      </c>
      <c r="D56" s="6">
        <v>0</v>
      </c>
      <c r="E56" s="12"/>
      <c r="F56" s="17"/>
      <c r="G56" s="17"/>
    </row>
    <row r="57" spans="1:7" ht="48.75" customHeight="1">
      <c r="A57" s="22" t="s">
        <v>37</v>
      </c>
      <c r="B57" s="23">
        <v>0</v>
      </c>
      <c r="C57" s="33">
        <v>0</v>
      </c>
      <c r="D57" s="6">
        <v>0</v>
      </c>
      <c r="E57" s="6" t="s">
        <v>36</v>
      </c>
      <c r="F57" s="17"/>
      <c r="G57" s="17"/>
    </row>
    <row r="58" spans="1:7" ht="24.75" customHeight="1">
      <c r="A58" s="22" t="s">
        <v>38</v>
      </c>
      <c r="B58" s="23">
        <v>0</v>
      </c>
      <c r="C58" s="33">
        <v>0</v>
      </c>
      <c r="D58" s="6">
        <v>0</v>
      </c>
      <c r="E58" s="6" t="s">
        <v>39</v>
      </c>
      <c r="F58" s="17"/>
      <c r="G58" s="17"/>
    </row>
    <row r="59" spans="1:7" ht="36.75" customHeight="1">
      <c r="A59" s="22" t="s">
        <v>40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47.25" customHeight="1">
      <c r="A60" s="22" t="s">
        <v>42</v>
      </c>
      <c r="B60" s="23">
        <v>0</v>
      </c>
      <c r="C60" s="33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33">
        <v>0</v>
      </c>
      <c r="D61" s="6">
        <v>0</v>
      </c>
      <c r="E61" s="6" t="s">
        <v>44</v>
      </c>
      <c r="F61" s="17"/>
      <c r="G61" s="17"/>
    </row>
    <row r="62" spans="1:7" ht="36.75" customHeight="1">
      <c r="A62" s="22" t="s">
        <v>45</v>
      </c>
      <c r="B62" s="23">
        <v>0</v>
      </c>
      <c r="C62" s="33">
        <v>0</v>
      </c>
      <c r="D62" s="6">
        <v>0</v>
      </c>
      <c r="E62" s="6" t="s">
        <v>46</v>
      </c>
      <c r="F62" s="17"/>
      <c r="G62" s="17"/>
    </row>
    <row r="63" spans="1:7" ht="38.25" customHeight="1">
      <c r="A63" s="22" t="s">
        <v>47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33">
        <v>0</v>
      </c>
      <c r="D64" s="6">
        <v>0</v>
      </c>
      <c r="E64" s="6" t="s">
        <v>48</v>
      </c>
      <c r="F64" s="17"/>
      <c r="G64" s="17"/>
    </row>
    <row r="65" spans="1:7" ht="12.75">
      <c r="A65" s="35"/>
      <c r="B65" s="36"/>
      <c r="C65" s="37"/>
      <c r="D65" s="38"/>
      <c r="E65" s="38"/>
      <c r="F65" s="17"/>
      <c r="G65" s="17"/>
    </row>
    <row r="66" spans="1:7" ht="18" customHeight="1">
      <c r="A66" s="49" t="s">
        <v>68</v>
      </c>
      <c r="B66" s="58" t="s">
        <v>84</v>
      </c>
      <c r="C66" s="58"/>
      <c r="D66" s="58"/>
      <c r="E66" s="38"/>
      <c r="F66" s="17"/>
      <c r="G66" s="17"/>
    </row>
    <row r="67" spans="1:7" ht="12.75">
      <c r="A67" s="39"/>
      <c r="B67" s="36"/>
      <c r="C67" s="37"/>
      <c r="D67" s="38"/>
      <c r="E67" s="38"/>
      <c r="F67" s="17"/>
      <c r="G67" s="17"/>
    </row>
    <row r="68" spans="1:7" ht="17.25" customHeight="1">
      <c r="A68" s="54" t="s">
        <v>85</v>
      </c>
      <c r="B68" s="58" t="s">
        <v>69</v>
      </c>
      <c r="C68" s="58"/>
      <c r="D68" s="5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41"/>
      <c r="C73" s="41"/>
      <c r="D73" s="38"/>
      <c r="E73" s="38"/>
      <c r="F73" s="17"/>
      <c r="G73" s="17"/>
    </row>
    <row r="74" spans="1:7" ht="12.75">
      <c r="A74" s="40"/>
      <c r="B74" s="41"/>
      <c r="C74" s="41"/>
      <c r="D74" s="41"/>
      <c r="E74" s="41"/>
      <c r="F74" s="17"/>
      <c r="G74" s="17"/>
    </row>
    <row r="75" spans="1:7" ht="12.75">
      <c r="A75" s="42"/>
      <c r="B75" s="43"/>
      <c r="C75" s="43"/>
      <c r="D75" s="43"/>
      <c r="E75" s="43"/>
      <c r="F75" s="17"/>
      <c r="G75" s="17"/>
    </row>
    <row r="76" spans="1:7" ht="12.75">
      <c r="A76" s="44"/>
      <c r="B76" s="17"/>
      <c r="C76" s="17"/>
      <c r="D76" s="17"/>
      <c r="E76" s="17"/>
      <c r="F76" s="17"/>
      <c r="G76" s="17"/>
    </row>
    <row r="77" spans="1:4" ht="12.75">
      <c r="A77" s="55"/>
      <c r="B77" s="56"/>
      <c r="C77" s="56"/>
      <c r="D77" s="56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102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4574619.74</v>
      </c>
      <c r="C5" s="4">
        <f>C6+C24+C31</f>
        <v>671545.03</v>
      </c>
      <c r="D5" s="3">
        <f aca="true" t="shared" si="0" ref="D5:D46">C5/B5*100</f>
        <v>14.679800030767149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666000</v>
      </c>
      <c r="C6" s="21">
        <f>C8+C9+C12+C13+C17+C18+C14+C16+C19+C20+C23+C22+C15+C21</f>
        <v>279603.37</v>
      </c>
      <c r="D6" s="3">
        <f t="shared" si="0"/>
        <v>41.98248798798799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15000</v>
      </c>
      <c r="C8" s="23">
        <v>9376.6</v>
      </c>
      <c r="D8" s="12">
        <f t="shared" si="0"/>
        <v>62.51066666666667</v>
      </c>
      <c r="E8" s="12"/>
      <c r="F8" s="26"/>
      <c r="G8" s="17"/>
    </row>
    <row r="9" spans="1:7" ht="12" customHeight="1">
      <c r="A9" s="22" t="s">
        <v>12</v>
      </c>
      <c r="B9" s="23">
        <f>B11</f>
        <v>3000</v>
      </c>
      <c r="C9" s="23">
        <f>C11</f>
        <v>17941.54</v>
      </c>
      <c r="D9" s="12">
        <f t="shared" si="0"/>
        <v>598.0513333333333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3000</v>
      </c>
      <c r="C11" s="23">
        <v>17941.54</v>
      </c>
      <c r="D11" s="12">
        <f t="shared" si="0"/>
        <v>598.0513333333333</v>
      </c>
      <c r="E11" s="3"/>
      <c r="F11" s="17"/>
      <c r="G11" s="17"/>
    </row>
    <row r="12" spans="1:7" ht="12" customHeight="1">
      <c r="A12" s="22" t="s">
        <v>14</v>
      </c>
      <c r="B12" s="23">
        <v>13000</v>
      </c>
      <c r="C12" s="23">
        <v>1748.93</v>
      </c>
      <c r="D12" s="12">
        <f t="shared" si="0"/>
        <v>13.453307692307693</v>
      </c>
      <c r="E12" s="3"/>
      <c r="F12" s="17"/>
      <c r="G12" s="17"/>
    </row>
    <row r="13" spans="1:7" ht="12" customHeight="1">
      <c r="A13" s="22" t="s">
        <v>0</v>
      </c>
      <c r="B13" s="23">
        <v>196000</v>
      </c>
      <c r="C13" s="23">
        <v>8945.72</v>
      </c>
      <c r="D13" s="12">
        <f t="shared" si="0"/>
        <v>4.564142857142857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1020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295000</v>
      </c>
      <c r="C15" s="23">
        <v>127488.48</v>
      </c>
      <c r="D15" s="12">
        <f>C15/B15*100</f>
        <v>43.216433898305084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144000</v>
      </c>
      <c r="C17" s="23">
        <v>101634.38</v>
      </c>
      <c r="D17" s="12">
        <f t="shared" si="0"/>
        <v>70.57943055555556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86</v>
      </c>
      <c r="B21" s="23"/>
      <c r="C21" s="23">
        <v>10000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1447.72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3908619.74</v>
      </c>
      <c r="C24" s="23">
        <f>C26+C27+C29+C30</f>
        <v>391941.66000000003</v>
      </c>
      <c r="D24" s="12">
        <f t="shared" si="0"/>
        <v>10.027623203888337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938600</v>
      </c>
      <c r="C26" s="23">
        <v>180800</v>
      </c>
      <c r="D26" s="12">
        <f t="shared" si="0"/>
        <v>19.26273172810569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2824947</v>
      </c>
      <c r="C27" s="23">
        <v>142141.66</v>
      </c>
      <c r="D27" s="12">
        <f t="shared" si="0"/>
        <v>5.0316575850803575</v>
      </c>
      <c r="E27" s="6"/>
      <c r="F27" s="17"/>
      <c r="G27" s="17"/>
    </row>
    <row r="28" spans="1:7" s="19" customFormat="1" ht="13.5" customHeight="1">
      <c r="A28" s="22" t="s">
        <v>83</v>
      </c>
      <c r="B28" s="23">
        <v>2601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13.5" customHeight="1">
      <c r="A29" s="22" t="s">
        <v>61</v>
      </c>
      <c r="B29" s="23">
        <v>142471.74</v>
      </c>
      <c r="C29" s="23">
        <v>69000</v>
      </c>
      <c r="D29" s="12">
        <f t="shared" si="0"/>
        <v>48.43065719559542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B34+B35+B36+B37+B38+B39+B40+B41+B42</f>
        <v>4796567.74</v>
      </c>
      <c r="C32" s="4">
        <f>C34+C35+C36+C38+C39+C40+C42+C41+C37</f>
        <v>765862.47</v>
      </c>
      <c r="D32" s="3">
        <f t="shared" si="0"/>
        <v>15.966885312871657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935770</v>
      </c>
      <c r="C34" s="21">
        <v>422052.54</v>
      </c>
      <c r="D34" s="3">
        <f t="shared" si="0"/>
        <v>45.10216613056627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89600</v>
      </c>
      <c r="C35" s="21">
        <v>45672.66</v>
      </c>
      <c r="D35" s="3">
        <f t="shared" si="0"/>
        <v>50.97395089285715</v>
      </c>
      <c r="E35" s="6" t="s">
        <v>8</v>
      </c>
      <c r="F35" s="17"/>
      <c r="G35" s="17"/>
    </row>
    <row r="36" spans="1:7" ht="23.25" customHeight="1">
      <c r="A36" s="30" t="s">
        <v>23</v>
      </c>
      <c r="B36" s="21">
        <v>5601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2304981.74</v>
      </c>
      <c r="C37" s="21">
        <v>121469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1381544</v>
      </c>
      <c r="C38" s="21">
        <v>143668.27</v>
      </c>
      <c r="D38" s="3">
        <f t="shared" si="0"/>
        <v>10.399109257468455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60000</v>
      </c>
      <c r="C40" s="21">
        <v>30000</v>
      </c>
      <c r="D40" s="3">
        <f t="shared" si="0"/>
        <v>50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5.5">
      <c r="A42" s="30" t="s">
        <v>59</v>
      </c>
      <c r="B42" s="21">
        <v>19071</v>
      </c>
      <c r="C42" s="21">
        <v>3000</v>
      </c>
      <c r="D42" s="3">
        <f t="shared" si="0"/>
        <v>15.730690577316345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4796567.74</v>
      </c>
      <c r="C43" s="21">
        <f>C32</f>
        <v>765862.47</v>
      </c>
      <c r="D43" s="3">
        <f t="shared" si="0"/>
        <v>15.966885312871657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4754434.74</v>
      </c>
      <c r="C45" s="4">
        <f>C43-C46</f>
        <v>763729.47</v>
      </c>
      <c r="D45" s="6">
        <f t="shared" si="0"/>
        <v>16.063517784240318</v>
      </c>
      <c r="E45" s="3"/>
      <c r="F45" s="17"/>
      <c r="G45" s="17"/>
    </row>
    <row r="46" spans="1:7" ht="12.75">
      <c r="A46" s="5" t="s">
        <v>54</v>
      </c>
      <c r="B46" s="4">
        <v>42133</v>
      </c>
      <c r="C46" s="4">
        <v>2133</v>
      </c>
      <c r="D46" s="6">
        <f t="shared" si="0"/>
        <v>5.062540051740916</v>
      </c>
      <c r="E46" s="3"/>
      <c r="F46" s="17"/>
      <c r="G46" s="17"/>
    </row>
    <row r="47" spans="1:7" ht="51">
      <c r="A47" s="5" t="s">
        <v>64</v>
      </c>
      <c r="B47" s="21">
        <f>B5-B32</f>
        <v>-221948</v>
      </c>
      <c r="C47" s="21">
        <f>C5-C32</f>
        <v>-94317.43999999994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50.2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24.75" customHeight="1">
      <c r="A64" s="50"/>
      <c r="B64" s="51"/>
      <c r="C64" s="52"/>
      <c r="D64" s="53"/>
      <c r="E64" s="53"/>
      <c r="F64" s="17"/>
      <c r="G64" s="17"/>
    </row>
    <row r="65" spans="1:7" ht="27.75" customHeight="1">
      <c r="A65" s="60" t="s">
        <v>87</v>
      </c>
      <c r="B65" s="60"/>
      <c r="C65" s="60"/>
      <c r="D65" s="60"/>
      <c r="E65" s="60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21.75" customHeight="1">
      <c r="A67" s="60" t="s">
        <v>88</v>
      </c>
      <c r="B67" s="60"/>
      <c r="C67" s="60"/>
      <c r="D67" s="60"/>
      <c r="E67" s="60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A65:E65"/>
    <mergeCell ref="A67:E67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40">
      <selection activeCell="A2" sqref="A2:E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101699558.86</v>
      </c>
      <c r="C5" s="4">
        <f>C6+C23+C29</f>
        <v>15516896.749999998</v>
      </c>
      <c r="D5" s="3">
        <f>C5/B5*100</f>
        <v>15.257585110433583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B8+B9+B12+B13+B16+B17+B14+B15+B18+B19+B22+B21+B20</f>
        <v>10235000</v>
      </c>
      <c r="C6" s="21">
        <f>C8+C9+C12+C13+C16+C17+C14+C15+C18+C19+C22+C21</f>
        <v>3433896.26</v>
      </c>
      <c r="D6" s="3">
        <f>C6/B6*100</f>
        <v>33.55052525647289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2136000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866802.7999999999</v>
      </c>
      <c r="D8" s="12">
        <f>C8/B8*100</f>
        <v>40.58065543071161</v>
      </c>
      <c r="E8" s="12"/>
      <c r="F8" s="26"/>
      <c r="G8" s="17"/>
    </row>
    <row r="9" spans="1:7" ht="12.75">
      <c r="A9" s="22" t="s">
        <v>12</v>
      </c>
      <c r="B9" s="23">
        <f>B11</f>
        <v>113000</v>
      </c>
      <c r="C9" s="23">
        <f>C11</f>
        <v>122765.14000000001</v>
      </c>
      <c r="D9" s="12">
        <f>C9/B9*100</f>
        <v>108.64171681415931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113000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122765.14000000001</v>
      </c>
      <c r="D11" s="12">
        <f>C11/B11*100</f>
        <v>108.64171681415931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1144000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106548.98999999999</v>
      </c>
      <c r="D12" s="12">
        <f>C12/B12*100</f>
        <v>9.3137229020979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3215000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464920.1599999999</v>
      </c>
      <c r="D13" s="12">
        <f>C13/B13*100</f>
        <v>14.460969206842922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10530</v>
      </c>
      <c r="D14" s="12" t="e">
        <f>C14/B14*100</f>
        <v>#DIV/0!</v>
      </c>
      <c r="E14" s="6"/>
      <c r="F14" s="17"/>
      <c r="G14" s="17"/>
    </row>
    <row r="15" spans="1:7" ht="12.75">
      <c r="A15" s="22" t="s">
        <v>57</v>
      </c>
      <c r="B15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5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0</v>
      </c>
      <c r="D15" s="12"/>
      <c r="E15" s="3"/>
      <c r="F15" s="17"/>
      <c r="G15" s="17"/>
    </row>
    <row r="16" spans="1:7" s="19" customFormat="1" ht="38.25">
      <c r="A16" s="22" t="s">
        <v>15</v>
      </c>
      <c r="B16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2809000</v>
      </c>
      <c r="C16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1647204.6</v>
      </c>
      <c r="D16" s="12">
        <f>C16/B16*100</f>
        <v>58.6402491990032</v>
      </c>
      <c r="E16" s="6"/>
      <c r="F16" s="17"/>
      <c r="G16" s="17"/>
    </row>
    <row r="17" spans="1:7" s="19" customFormat="1" ht="12.75">
      <c r="A17" s="22" t="s">
        <v>53</v>
      </c>
      <c r="B17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418000</v>
      </c>
      <c r="C17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183528.40000000002</v>
      </c>
      <c r="D17" s="12">
        <f>C17/B17*100</f>
        <v>43.90631578947369</v>
      </c>
      <c r="E17" s="6"/>
      <c r="F17" s="17"/>
      <c r="G17" s="17"/>
    </row>
    <row r="18" spans="1:7" s="19" customFormat="1" ht="12.75">
      <c r="A18" s="22" t="s">
        <v>55</v>
      </c>
      <c r="B18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8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7020.52</v>
      </c>
      <c r="D18" s="12" t="e">
        <f>C18/B18*100</f>
        <v>#DIV/0!</v>
      </c>
      <c r="E18" s="6"/>
      <c r="F18" s="17"/>
      <c r="G18" s="17"/>
    </row>
    <row r="19" spans="1:7" s="19" customFormat="1" ht="12.75">
      <c r="A19" s="22" t="s">
        <v>56</v>
      </c>
      <c r="B19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19" s="25">
        <f>Анастасово!C20+Козловка!C20+Кудеиха!C20+Мишуково!C20+Напольное!C20+Никулино!C20+Октябрьское!C20+Порецкое!C20+Рындино!C20+Семеновское!C21+Сиява!C21+Сыреси!C20</f>
        <v>0</v>
      </c>
      <c r="D19" s="12" t="e">
        <f>C19/B19*100</f>
        <v>#DIV/0!</v>
      </c>
      <c r="E19" s="6"/>
      <c r="F19" s="17"/>
      <c r="G19" s="17"/>
    </row>
    <row r="20" spans="1:7" s="19" customFormat="1" ht="25.5">
      <c r="A20" s="22" t="s">
        <v>66</v>
      </c>
      <c r="B20" s="25">
        <f>Порецкое!B23</f>
        <v>400000</v>
      </c>
      <c r="C20" s="25"/>
      <c r="D20" s="12"/>
      <c r="E20" s="6"/>
      <c r="F20" s="17"/>
      <c r="G20" s="17"/>
    </row>
    <row r="21" spans="1:7" s="19" customFormat="1" ht="12.75">
      <c r="A21" s="22" t="s">
        <v>63</v>
      </c>
      <c r="B21" s="25">
        <f>Анастасово!B21+Козловка!B21+Кудеиха!B21+Мишуково!B21+Напольное!B22+Никулино!B21+Октябрьское!B22+Порецкое!B25+Рындино!B23+Семеновское!B22+Сиява!B22+Сыреси!B22</f>
        <v>0</v>
      </c>
      <c r="C21" s="25">
        <f>Анастасово!C21+Козловка!C21+Кудеиха!C21+Мишуково!C21+Напольное!C22+Никулино!C21+Октябрьское!C22+Порецкое!C25+Рындино!C23+Семеновское!C22+Сиява!C22+Сыреси!C22</f>
        <v>4279.150000000001</v>
      </c>
      <c r="D21" s="12" t="e">
        <f>C21/B21*100</f>
        <v>#DIV/0!</v>
      </c>
      <c r="E21" s="6"/>
      <c r="F21" s="17"/>
      <c r="G21" s="17"/>
    </row>
    <row r="22" spans="1:7" s="19" customFormat="1" ht="12.75">
      <c r="A22" s="22" t="s">
        <v>60</v>
      </c>
      <c r="B22" s="25">
        <f>Анастасово!B22+Козловка!B22+Кудеиха!B22+Мишуково!B22+Напольное!B23+Никулино!B22+Октябрьское!B23+Порецкое!B26+Рындино!B24+Семеновское!B23+Сиява!B24+Сыреси!B23</f>
        <v>0</v>
      </c>
      <c r="C22" s="25">
        <f>Анастасово!C22+Козловка!C22+Кудеиха!C22+Мишуково!C22+Напольное!C23+Никулино!C22+Октябрьское!C23+Порецкое!C26+Рындино!C24+Семеновское!C23+Сиява!C24+Сыреси!C23</f>
        <v>20296.5</v>
      </c>
      <c r="D22" s="12"/>
      <c r="E22" s="6"/>
      <c r="F22" s="17"/>
      <c r="G22" s="17"/>
    </row>
    <row r="23" spans="1:7" s="19" customFormat="1" ht="12.75">
      <c r="A23" s="20" t="s">
        <v>17</v>
      </c>
      <c r="B23" s="25">
        <f>Анастасово!B24+Козловка!B23+Кудеиха!B23+Мишуково!B23+Напольное!B24+Никулино!B23+Октябрьское!B24+Порецкое!B27+Рындино!B25+Семеновское!B24+Сиява!B25+Сыреси!B24</f>
        <v>91464558.86</v>
      </c>
      <c r="C23" s="25">
        <f>C25+C26+C27+C28</f>
        <v>12083000.489999998</v>
      </c>
      <c r="D23" s="12">
        <f>C23/B23*100</f>
        <v>13.210581935342642</v>
      </c>
      <c r="E23" s="6"/>
      <c r="F23" s="17"/>
      <c r="G23" s="17"/>
    </row>
    <row r="24" spans="1:7" s="19" customFormat="1" ht="12.75">
      <c r="A24" s="22" t="s">
        <v>10</v>
      </c>
      <c r="B24" s="25"/>
      <c r="C24" s="25"/>
      <c r="D24" s="12"/>
      <c r="E24" s="6"/>
      <c r="F24" s="17"/>
      <c r="G24" s="17"/>
    </row>
    <row r="25" spans="1:7" s="19" customFormat="1" ht="12.75">
      <c r="A25" s="22" t="s">
        <v>18</v>
      </c>
      <c r="B25" s="25">
        <f>Анастасово!B26+Козловка!B25+Кудеиха!B25+Мишуково!B25+Напольное!B26+Никулино!B25+Октябрьское!B26+Порецкое!B29+Рындино!B27+Семеновское!B26+Сиява!B27+Сыреси!B26</f>
        <v>18107400</v>
      </c>
      <c r="C25" s="25">
        <f>Анастасово!C26+Козловка!C25+Кудеиха!C25+Мишуково!C25+Напольное!C26+Никулино!C25+Октябрьское!C26+Порецкое!C29+Рындино!C27+Семеновское!C26+Сиява!C27+Сыреси!C26</f>
        <v>5380575</v>
      </c>
      <c r="D25" s="12">
        <f aca="true" t="shared" si="0" ref="D25:D30">C25/B25*100</f>
        <v>29.71478511547765</v>
      </c>
      <c r="E25" s="6"/>
      <c r="F25" s="17"/>
      <c r="G25" s="17"/>
    </row>
    <row r="26" spans="1:7" s="19" customFormat="1" ht="12.75">
      <c r="A26" s="22" t="s">
        <v>19</v>
      </c>
      <c r="B26" s="25">
        <f>Анастасово!B27+Козловка!B26+Кудеиха!B26+Мишуково!B26+Напольное!B27+Никулино!B26+Октябрьское!B27+Порецкое!B30+Рындино!B28+Семеновское!B27+Сиява!B28+Сыреси!B27</f>
        <v>70529613.96000001</v>
      </c>
      <c r="C26" s="25">
        <f>Анастасово!C27+Козловка!C26+Кудеиха!C26+Мишуково!C26+Напольное!C27+Никулино!C26+Октябрьское!C27+Порецкое!C30+Рындино!C28+Семеновское!C27+Сиява!C28+Сыреси!C27</f>
        <v>5477385.649999999</v>
      </c>
      <c r="D26" s="12">
        <f t="shared" si="0"/>
        <v>7.76607915804903</v>
      </c>
      <c r="E26" s="6"/>
      <c r="F26" s="17"/>
      <c r="G26" s="17"/>
    </row>
    <row r="27" spans="1:7" s="19" customFormat="1" ht="12.75">
      <c r="A27" s="22" t="s">
        <v>61</v>
      </c>
      <c r="B27" s="25">
        <f>Анастасово!B29+Козловка!B28+Кудеиха!B28+Мишуково!B28+Напольное!B29+Никулино!B28+Октябрьское!B29+Порецкое!B32+Рындино!B30+Семеновское!B29+Сиява!B30+Сыреси!B29</f>
        <v>2644899.62</v>
      </c>
      <c r="C27" s="25">
        <f>Анастасово!C29+Козловка!C28+Кудеиха!C28+Мишуково!C28+Напольное!C29+Никулино!C28+Октябрьское!C29+Порецкое!C32+Рындино!C30+Семеновское!C29+Сиява!C30+Сыреси!C29</f>
        <v>1229920</v>
      </c>
      <c r="D27" s="12">
        <f t="shared" si="0"/>
        <v>46.501575738439556</v>
      </c>
      <c r="E27" s="6"/>
      <c r="F27" s="17"/>
      <c r="G27" s="17"/>
    </row>
    <row r="28" spans="1:7" s="19" customFormat="1" ht="25.5">
      <c r="A28" s="22" t="s">
        <v>62</v>
      </c>
      <c r="B28" s="25">
        <f>Анастасово!B30+Козловка!B29+Кудеиха!B29+Мишуково!B29+Напольное!B30+Никулино!B29+Октябрьское!B30+Порецкое!B33+Рындино!B31+Семеновское!B30+Сиява!B31+Сыреси!B30</f>
        <v>0</v>
      </c>
      <c r="C28" s="25">
        <f>Анастасово!C30+Козловка!C29+Кудеиха!C29+Мишуково!C29+Напольное!C30+Никулино!C29+Октябрьское!C30+Порецкое!C33+Рындино!C31+Семеновское!C30+Сиява!C31+Сыреси!C30</f>
        <v>-4880.16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111541124.85</v>
      </c>
      <c r="C30" s="4">
        <f>C32+C33+C34+C36+C37+C38+C40+C39+C35</f>
        <v>19684188.41</v>
      </c>
      <c r="D30" s="3">
        <f t="shared" si="0"/>
        <v>17.64747167152134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4.75" customHeight="1">
      <c r="A32" s="7" t="s">
        <v>21</v>
      </c>
      <c r="B32" s="29">
        <f>Анастасово!B34+Козловка!B33+Кудеиха!B33+Мишуково!B33+Напольное!B34+Никулино!B33+Октябрьское!B34+Порецкое!B37+Рындино!B35+Семеновское!B34+Сиява!B35+Сыреси!B34</f>
        <v>16758815.36</v>
      </c>
      <c r="C32" s="29">
        <f>Анастасово!C34+Козловка!C33+Кудеиха!C33+Мишуково!C33+Напольное!C34+Никулино!C33+Октябрьское!C34+Порецкое!C37+Рындино!C35+Семеновское!C34+Сиява!C35+Сыреси!C34</f>
        <v>7222480.210000001</v>
      </c>
      <c r="D32" s="3">
        <f>C32/B32*100</f>
        <v>43.09660351792313</v>
      </c>
      <c r="E32" s="6" t="s">
        <v>8</v>
      </c>
      <c r="F32" s="17"/>
      <c r="G32" s="17"/>
    </row>
    <row r="33" spans="1:7" ht="24.75" customHeight="1">
      <c r="A33" s="7" t="s">
        <v>22</v>
      </c>
      <c r="B33" s="29">
        <f>Анастасово!B35+Козловка!B34+Кудеиха!B34+Мишуково!B34+Напольное!B35+Никулино!B34+Октябрьское!B35+Порецкое!B38+Рындино!B36+Семеновское!B35+Сиява!B36+Сыреси!B35</f>
        <v>1174500</v>
      </c>
      <c r="C33" s="29">
        <f>Анастасово!C35+Козловка!C34+Кудеиха!C34+Мишуково!C34+Напольное!C35+Никулино!C34+Октябрьское!C35+Порецкое!C38+Рындино!C36+Семеновское!C35+Сиява!C36+Сыреси!C35</f>
        <v>574271.5</v>
      </c>
      <c r="D33" s="3">
        <f>C33/B33*100</f>
        <v>48.89497658578119</v>
      </c>
      <c r="E33" s="6" t="s">
        <v>8</v>
      </c>
      <c r="F33" s="17"/>
      <c r="G33" s="17"/>
    </row>
    <row r="34" spans="1:7" ht="24.75" customHeight="1">
      <c r="A34" s="30" t="s">
        <v>23</v>
      </c>
      <c r="B34" s="29">
        <f>Анастасово!B36+Козловка!B35+Кудеиха!B35+Мишуково!B35+Напольное!B36+Никулино!B35+Октябрьское!B36+Порецкое!B39+Рындино!B37+Семеновское!B36+Сиява!B37+Сыреси!B36</f>
        <v>278566.2</v>
      </c>
      <c r="C34" s="29">
        <f>Анастасово!C36+Козловка!C35+Кудеиха!C35+Мишуково!C35+Напольное!C36+Никулино!C35+Октябрьское!C36+Порецкое!C39+Рындино!C37+Семеновское!C36+Сиява!C37+Сыреси!C36</f>
        <v>81779.92</v>
      </c>
      <c r="D34" s="3">
        <f>C34/B34*100</f>
        <v>29.357445375641404</v>
      </c>
      <c r="E34" s="6" t="s">
        <v>8</v>
      </c>
      <c r="F34" s="17"/>
      <c r="G34" s="17"/>
    </row>
    <row r="35" spans="1:7" ht="24" customHeight="1">
      <c r="A35" s="30" t="s">
        <v>51</v>
      </c>
      <c r="B35" s="29">
        <f>Анастасово!B37+Козловка!B36+Кудеиха!B36+Мишуково!B36+Напольное!B37+Никулино!B36+Октябрьское!B37+Порецкое!B40+Рындино!B38+Семеновское!B37+Сиява!B38+Сыреси!B37</f>
        <v>22231289.96</v>
      </c>
      <c r="C35" s="29">
        <f>Анастасово!C37+Козловка!C36+Кудеиха!C36+Мишуково!C36+Напольное!C37+Никулино!C36+Октябрьское!C37+Порецкое!C40+Рындино!C38+Семеновское!C37+Сиява!C38+Сыреси!C37</f>
        <v>2684479.6599999997</v>
      </c>
      <c r="D35" s="3"/>
      <c r="E35" s="6" t="s">
        <v>8</v>
      </c>
      <c r="F35" s="17"/>
      <c r="G35" s="17"/>
    </row>
    <row r="36" spans="1:7" ht="24" customHeight="1">
      <c r="A36" s="30" t="s">
        <v>24</v>
      </c>
      <c r="B36" s="29">
        <f>Анастасово!B38+Козловка!B37+Кудеиха!B37+Мишуково!B37+Напольное!B38+Никулино!B37+Октябрьское!B38+Порецкое!B41+Рындино!B39+Семеновское!B38+Сиява!B39+Сыреси!B38</f>
        <v>57368608.599999994</v>
      </c>
      <c r="C36" s="29">
        <f>Анастасово!C38+Козловка!C37+Кудеиха!C37+Мишуково!C37+Напольное!C38+Никулино!C37+Октябрьское!C38+Порецкое!C41+Рындино!C39+Семеновское!C38+Сиява!C39+Сыреси!C38</f>
        <v>5888961.249999999</v>
      </c>
      <c r="D36" s="3">
        <f>C36/B36*100</f>
        <v>10.26512825343301</v>
      </c>
      <c r="E36" s="6" t="s">
        <v>8</v>
      </c>
      <c r="F36" s="17"/>
      <c r="G36" s="17"/>
    </row>
    <row r="37" spans="1:7" ht="12.75">
      <c r="A37" s="30" t="s">
        <v>25</v>
      </c>
      <c r="B37" s="29">
        <f>Анастасово!B39+Козловка!B38+Кудеиха!B38+Мишуково!B38+Напольное!B39+Никулино!B38+Октябрьское!B39+Порецкое!B42+Рындино!B40+Семеновское!B39+Сиява!B40+Сыреси!B39</f>
        <v>0</v>
      </c>
      <c r="C37" s="29">
        <f>Анастасово!C39+Козловка!C38+Кудеиха!C38+Мишуково!C38+Напольное!C39+Никулино!C38+Октябрьское!C39+Порецкое!C42+Рындино!C40+Семеновское!C39+Сиява!C40+Сыреси!C39</f>
        <v>0</v>
      </c>
      <c r="D37" s="3" t="e">
        <f>C37/B37*100</f>
        <v>#DIV/0!</v>
      </c>
      <c r="E37" s="24"/>
      <c r="F37" s="17"/>
      <c r="G37" s="17"/>
    </row>
    <row r="38" spans="1:7" ht="24" customHeight="1">
      <c r="A38" s="30" t="s">
        <v>58</v>
      </c>
      <c r="B38" s="29">
        <f>Анастасово!B40+Козловка!B39+Кудеиха!B39+Мишуково!B39+Напольное!B40+Никулино!B39+Октябрьское!B40+Порецкое!B43+Рындино!B41+Семеновское!B40+Сиява!B41+Сыреси!B40</f>
        <v>13522073.73</v>
      </c>
      <c r="C38" s="29">
        <f>Анастасово!C40+Козловка!C39+Кудеиха!C39+Мишуково!C39+Напольное!C40+Никулино!C39+Октябрьское!C40+Порецкое!C43+Рындино!C41+Семеновское!C40+Сиява!C41+Сыреси!C40</f>
        <v>3171885.8699999996</v>
      </c>
      <c r="D38" s="3">
        <f>C38/B38*100</f>
        <v>23.45709639907428</v>
      </c>
      <c r="E38" s="6" t="s">
        <v>8</v>
      </c>
      <c r="F38" s="17"/>
      <c r="G38" s="17"/>
    </row>
    <row r="39" spans="1:7" ht="24" customHeight="1">
      <c r="A39" s="30" t="s">
        <v>26</v>
      </c>
      <c r="B39" s="29">
        <f>Анастасово!B41+Козловка!B40+Кудеиха!B40+Мишуково!B40+Напольное!B41+Никулино!B40+Октябрьское!B41+Порецкое!B44+Рындино!B42+Семеновское!B41+Сиява!B42+Сыреси!B41</f>
        <v>0</v>
      </c>
      <c r="C39" s="29">
        <f>Анастасово!C41+Козловка!C40+Кудеиха!C40+Мишуково!C40+Напольное!C41+Никулино!C40+Октябрьское!C41+Порецкое!C44+Рындино!C42+Семеновское!C41+Сиява!C42+Сыреси!C41</f>
        <v>0</v>
      </c>
      <c r="D39" s="3"/>
      <c r="E39" s="6" t="s">
        <v>8</v>
      </c>
      <c r="F39" s="17"/>
      <c r="G39" s="17"/>
    </row>
    <row r="40" spans="1:7" ht="24" customHeight="1">
      <c r="A40" s="30" t="s">
        <v>59</v>
      </c>
      <c r="B40" s="29">
        <f>Анастасово!B42+Козловка!B41+Кудеиха!B41+Мишуково!B41+Напольное!B42+Никулино!B41+Октябрьское!B42+Порецкое!B45+Рындино!B43+Семеновское!B42+Сиява!B43+Сыреси!B42</f>
        <v>207271</v>
      </c>
      <c r="C40" s="29">
        <f>Анастасово!C42+Козловка!C41+Кудеиха!C41+Мишуково!C41+Напольное!C42+Никулино!C41+Октябрьское!C42+Порецкое!C45+Рындино!C43+Семеновское!C42+Сиява!C43+Сыреси!C42</f>
        <v>60330</v>
      </c>
      <c r="D40" s="3">
        <f>C40/B40*100</f>
        <v>29.10682150421429</v>
      </c>
      <c r="E40" s="6" t="s">
        <v>8</v>
      </c>
      <c r="F40" s="17"/>
      <c r="G40" s="17"/>
    </row>
    <row r="41" spans="1:7" ht="24" customHeight="1">
      <c r="A41" s="30" t="s">
        <v>27</v>
      </c>
      <c r="B41" s="29">
        <f>Анастасово!B43+Козловка!B42+Кудеиха!B42+Мишуково!B42+Напольное!B43+Никулино!B42+Октябрьское!B43+Порецкое!B47+Рындино!B44+Семеновское!B43+Сиява!B44+Сыреси!B43</f>
        <v>111541124.85</v>
      </c>
      <c r="C41" s="29">
        <f>Анастасово!C43+Козловка!C42+Кудеиха!C42+Мишуково!C42+Напольное!C43+Никулино!C42+Октябрьское!C43+Порецкое!C47+Рындино!C44+Семеновское!C43+Сиява!C44+Сыреси!C43</f>
        <v>19684188.41</v>
      </c>
      <c r="D41" s="3">
        <f>C41/B41*100</f>
        <v>17.64747167152134</v>
      </c>
      <c r="E41" s="6" t="s">
        <v>8</v>
      </c>
      <c r="F41" s="17"/>
      <c r="G41" s="17"/>
    </row>
    <row r="42" spans="1:7" ht="12.75">
      <c r="A42" s="22" t="s">
        <v>10</v>
      </c>
      <c r="B42" s="31"/>
      <c r="C42" s="31"/>
      <c r="D42" s="3"/>
      <c r="E42" s="24"/>
      <c r="F42" s="17"/>
      <c r="G42" s="17"/>
    </row>
    <row r="43" spans="1:7" ht="12.75">
      <c r="A43" s="5" t="s">
        <v>28</v>
      </c>
      <c r="B43" s="32">
        <f>B41-B44</f>
        <v>103530396.85</v>
      </c>
      <c r="C43" s="32">
        <f>C41-C44</f>
        <v>19594023.41</v>
      </c>
      <c r="D43" s="6">
        <f>C43/B43*100</f>
        <v>18.92586525905894</v>
      </c>
      <c r="E43" s="3"/>
      <c r="F43" s="17"/>
      <c r="G43" s="17"/>
    </row>
    <row r="44" spans="1:7" ht="12.75">
      <c r="A44" s="5" t="s">
        <v>54</v>
      </c>
      <c r="B44" s="29">
        <f>Анастасово!B46+Козловка!B45+Кудеиха!B45+Мишуково!B45+Напольное!B46+Никулино!B45+Октябрьское!B46+Порецкое!B50+Рындино!B47+Семеновское!B46+Сиява!B47+Сыреси!B46</f>
        <v>8010728</v>
      </c>
      <c r="C44" s="29">
        <f>Анастасово!C46+Козловка!C45+Кудеиха!C45+Мишуково!C45+Напольное!C46+Никулино!C45+Октябрьское!C46+Порецкое!C50+Рындино!C47+Семеновское!C46+Сиява!C47+Сыреси!C46</f>
        <v>90165</v>
      </c>
      <c r="D44" s="6">
        <f>C44/B44*100</f>
        <v>1.1255531332483142</v>
      </c>
      <c r="E44" s="3"/>
      <c r="F44" s="17"/>
      <c r="G44" s="17"/>
    </row>
    <row r="45" spans="1:7" ht="48.75" customHeight="1">
      <c r="A45" s="5" t="s">
        <v>64</v>
      </c>
      <c r="B45" s="21">
        <f>B5-B30</f>
        <v>-9841565.989999995</v>
      </c>
      <c r="C45" s="21">
        <f>C5-C30</f>
        <v>-4167291.660000002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" customHeight="1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12" customHeight="1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" customHeight="1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" customHeight="1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" customHeight="1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" customHeight="1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9.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.75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9.5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32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3">
    <mergeCell ref="A74:D74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28">
      <selection activeCell="E44" sqref="E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8713252</v>
      </c>
      <c r="C5" s="4">
        <f>C6+C23+C30</f>
        <v>1202068.38</v>
      </c>
      <c r="D5" s="3">
        <f aca="true" t="shared" si="0" ref="D5:D45">C5/B5*100</f>
        <v>13.795863817550552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892000</v>
      </c>
      <c r="C6" s="21">
        <f>C8+C9+C12+C13+C17+C18+C14+C16+C19+C20+C22+C21+C15</f>
        <v>333098.98</v>
      </c>
      <c r="D6" s="3">
        <f t="shared" si="0"/>
        <v>37.34293497757847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27000</v>
      </c>
      <c r="C8" s="23">
        <v>10466.69</v>
      </c>
      <c r="D8" s="12">
        <f t="shared" si="0"/>
        <v>38.76551851851852</v>
      </c>
      <c r="E8" s="12"/>
      <c r="F8" s="26"/>
      <c r="G8" s="17"/>
    </row>
    <row r="9" spans="1:7" ht="12.75">
      <c r="A9" s="22" t="s">
        <v>12</v>
      </c>
      <c r="B9" s="23">
        <f>B11</f>
        <v>15000</v>
      </c>
      <c r="C9" s="23">
        <f>C11</f>
        <v>1800</v>
      </c>
      <c r="D9" s="12">
        <f t="shared" si="0"/>
        <v>12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1800</v>
      </c>
      <c r="D11" s="12">
        <f t="shared" si="0"/>
        <v>12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2869.49</v>
      </c>
      <c r="D12" s="12">
        <f t="shared" si="0"/>
        <v>19.129933333333334</v>
      </c>
      <c r="E12" s="3"/>
      <c r="F12" s="17"/>
      <c r="G12" s="17"/>
    </row>
    <row r="13" spans="1:7" ht="12.75">
      <c r="A13" s="22" t="s">
        <v>0</v>
      </c>
      <c r="B13" s="23">
        <v>190000</v>
      </c>
      <c r="C13" s="23">
        <v>9631.66</v>
      </c>
      <c r="D13" s="12">
        <f t="shared" si="0"/>
        <v>5.069294736842105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1710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470000</v>
      </c>
      <c r="C15" s="23">
        <v>202223.1</v>
      </c>
      <c r="D15" s="12">
        <f>C15/B15*100</f>
        <v>43.0261914893617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98114.42</v>
      </c>
      <c r="D17" s="12">
        <f t="shared" si="0"/>
        <v>56.06538285714285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6283.62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7821252</v>
      </c>
      <c r="C23" s="23">
        <f>C25+C26+C28+C29</f>
        <v>868969.4</v>
      </c>
      <c r="D23" s="12">
        <f t="shared" si="0"/>
        <v>11.110361870452454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1910900</v>
      </c>
      <c r="C25" s="23">
        <v>549200</v>
      </c>
      <c r="D25" s="12">
        <f t="shared" si="0"/>
        <v>28.74038411219844</v>
      </c>
      <c r="E25" s="6"/>
      <c r="F25" s="17"/>
      <c r="G25" s="17"/>
    </row>
    <row r="26" spans="1:7" s="19" customFormat="1" ht="12.75">
      <c r="A26" s="22" t="s">
        <v>19</v>
      </c>
      <c r="B26" s="23">
        <v>5768642</v>
      </c>
      <c r="C26" s="23">
        <v>297469.4</v>
      </c>
      <c r="D26" s="12">
        <f t="shared" si="0"/>
        <v>5.1566625212658375</v>
      </c>
      <c r="E26" s="6"/>
      <c r="F26" s="17"/>
      <c r="G26" s="17"/>
    </row>
    <row r="27" spans="1:7" s="19" customFormat="1" ht="12.75">
      <c r="A27" s="22" t="s">
        <v>83</v>
      </c>
      <c r="B27" s="23">
        <v>2605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12.75">
      <c r="A28" s="22" t="s">
        <v>61</v>
      </c>
      <c r="B28" s="23">
        <v>139105</v>
      </c>
      <c r="C28" s="23">
        <v>22300</v>
      </c>
      <c r="D28" s="12">
        <f t="shared" si="0"/>
        <v>16.03105567736602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8806752</v>
      </c>
      <c r="C31" s="4">
        <f>C33+C34+C35+C37+C38+C39+C41+C40+C36</f>
        <v>1249124.94</v>
      </c>
      <c r="D31" s="3">
        <f t="shared" si="0"/>
        <v>14.183718810294646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1468975</v>
      </c>
      <c r="C33" s="21">
        <v>561476.23</v>
      </c>
      <c r="D33" s="3">
        <f t="shared" si="0"/>
        <v>38.222313517929166</v>
      </c>
      <c r="E33" s="6" t="s">
        <v>8</v>
      </c>
      <c r="F33" s="17"/>
      <c r="G33" s="17"/>
    </row>
    <row r="34" spans="1:7" ht="25.5">
      <c r="A34" s="7" t="s">
        <v>22</v>
      </c>
      <c r="B34" s="21">
        <v>89600</v>
      </c>
      <c r="C34" s="21">
        <v>44455.4</v>
      </c>
      <c r="D34" s="3">
        <f t="shared" si="0"/>
        <v>49.61540178571428</v>
      </c>
      <c r="E34" s="6" t="s">
        <v>8</v>
      </c>
      <c r="F34" s="17"/>
      <c r="G34" s="17"/>
    </row>
    <row r="35" spans="1:7" ht="25.5">
      <c r="A35" s="30" t="s">
        <v>23</v>
      </c>
      <c r="B35" s="21">
        <v>5605</v>
      </c>
      <c r="C35" s="21">
        <v>1900</v>
      </c>
      <c r="D35" s="3">
        <f t="shared" si="0"/>
        <v>33.89830508474576</v>
      </c>
      <c r="E35" s="6" t="s">
        <v>8</v>
      </c>
      <c r="F35" s="17"/>
      <c r="G35" s="17"/>
    </row>
    <row r="36" spans="1:7" ht="25.5">
      <c r="A36" s="30" t="s">
        <v>51</v>
      </c>
      <c r="B36" s="21">
        <v>1641382.51</v>
      </c>
      <c r="C36" s="21">
        <v>220372.65</v>
      </c>
      <c r="D36" s="3">
        <f t="shared" si="0"/>
        <v>13.426038638610812</v>
      </c>
      <c r="E36" s="6" t="s">
        <v>8</v>
      </c>
      <c r="F36" s="17"/>
      <c r="G36" s="17"/>
    </row>
    <row r="37" spans="1:7" ht="25.5">
      <c r="A37" s="30" t="s">
        <v>24</v>
      </c>
      <c r="B37" s="21">
        <v>5169589.49</v>
      </c>
      <c r="C37" s="21">
        <v>316543.31</v>
      </c>
      <c r="D37" s="3">
        <f t="shared" si="0"/>
        <v>6.123180778905522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411600</v>
      </c>
      <c r="C39" s="21">
        <v>101077.35</v>
      </c>
      <c r="D39" s="3">
        <f t="shared" si="0"/>
        <v>24.557179300291544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30" t="s">
        <v>59</v>
      </c>
      <c r="B41" s="21">
        <v>20000</v>
      </c>
      <c r="C41" s="21">
        <v>3300</v>
      </c>
      <c r="D41" s="3">
        <f t="shared" si="0"/>
        <v>16.5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8806752</v>
      </c>
      <c r="C42" s="21">
        <f>C31</f>
        <v>1249124.94</v>
      </c>
      <c r="D42" s="3">
        <f t="shared" si="0"/>
        <v>14.183718810294646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6098812</v>
      </c>
      <c r="C44" s="4">
        <f>C42-C45</f>
        <v>1247920.94</v>
      </c>
      <c r="D44" s="6">
        <f t="shared" si="0"/>
        <v>20.46170532884109</v>
      </c>
      <c r="E44" s="3"/>
      <c r="F44" s="17"/>
      <c r="G44" s="17"/>
    </row>
    <row r="45" spans="1:7" ht="12.75">
      <c r="A45" s="5" t="s">
        <v>54</v>
      </c>
      <c r="B45" s="21">
        <v>2707940</v>
      </c>
      <c r="C45" s="21">
        <v>1204</v>
      </c>
      <c r="D45" s="6">
        <f t="shared" si="0"/>
        <v>0.044461841842876874</v>
      </c>
      <c r="E45" s="3"/>
      <c r="F45" s="17"/>
      <c r="G45" s="17"/>
    </row>
    <row r="46" spans="1:7" ht="51">
      <c r="A46" s="5" t="s">
        <v>64</v>
      </c>
      <c r="B46" s="21">
        <f>B5-B31</f>
        <v>-93500</v>
      </c>
      <c r="C46" s="21">
        <f>C5-C31</f>
        <v>-47056.560000000056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7">
        <v>0</v>
      </c>
      <c r="C49" s="27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8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8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4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4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4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4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4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4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81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82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9">
      <selection activeCell="A27" sqref="A2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B6+B23+B30</f>
        <v>4822528</v>
      </c>
      <c r="C5" s="4">
        <f>C6+C23+C30</f>
        <v>1157590.08</v>
      </c>
      <c r="D5" s="3">
        <f aca="true" t="shared" si="0" ref="D5:D45">C5/B5*100</f>
        <v>24.003802155218175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1727000</v>
      </c>
      <c r="C6" s="21">
        <f>C8+C9+C12+C13+C17+C18+C14+C16+C19+C20+C22+C21+C15</f>
        <v>677105.98</v>
      </c>
      <c r="D6" s="3">
        <f t="shared" si="0"/>
        <v>39.20706311522872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54000</v>
      </c>
      <c r="C8" s="23">
        <v>37259.13</v>
      </c>
      <c r="D8" s="12">
        <f t="shared" si="0"/>
        <v>68.99838888888888</v>
      </c>
      <c r="E8" s="12"/>
      <c r="F8" s="17"/>
    </row>
    <row r="9" spans="1:6" ht="12.75">
      <c r="A9" s="22" t="s">
        <v>12</v>
      </c>
      <c r="B9" s="23">
        <f>B11</f>
        <v>15000</v>
      </c>
      <c r="C9" s="23">
        <f>C11</f>
        <v>33442.2</v>
      </c>
      <c r="D9" s="12">
        <f t="shared" si="0"/>
        <v>222.94799999999998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15000</v>
      </c>
      <c r="C11" s="23">
        <v>33442.2</v>
      </c>
      <c r="D11" s="12">
        <f t="shared" si="0"/>
        <v>222.94799999999998</v>
      </c>
      <c r="E11" s="3"/>
      <c r="F11" s="17"/>
    </row>
    <row r="12" spans="1:6" ht="12.75">
      <c r="A12" s="22" t="s">
        <v>14</v>
      </c>
      <c r="B12" s="23">
        <v>58000</v>
      </c>
      <c r="C12" s="23">
        <v>20495.78</v>
      </c>
      <c r="D12" s="12">
        <f t="shared" si="0"/>
        <v>35.337551724137924</v>
      </c>
      <c r="E12" s="3"/>
      <c r="F12" s="17"/>
    </row>
    <row r="13" spans="1:6" ht="12.75">
      <c r="A13" s="22" t="s">
        <v>0</v>
      </c>
      <c r="B13" s="23">
        <v>790000</v>
      </c>
      <c r="C13" s="23">
        <v>111091.66</v>
      </c>
      <c r="D13" s="12">
        <f t="shared" si="0"/>
        <v>14.062235443037977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2400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270000</v>
      </c>
      <c r="C15" s="23">
        <v>116498.09</v>
      </c>
      <c r="D15" s="12">
        <f>C15/B15*100</f>
        <v>43.14744074074074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540000</v>
      </c>
      <c r="C17" s="23">
        <v>355919.12</v>
      </c>
      <c r="D17" s="12">
        <f t="shared" si="0"/>
        <v>65.91094814814815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B25+B26+B28+B29+B27</f>
        <v>3095528</v>
      </c>
      <c r="C23" s="23">
        <f>C25+C26+C28+C29</f>
        <v>480484.1</v>
      </c>
      <c r="D23" s="12">
        <f t="shared" si="0"/>
        <v>15.521878658503491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125600</v>
      </c>
      <c r="C25" s="23">
        <v>7600</v>
      </c>
      <c r="D25" s="12">
        <f t="shared" si="0"/>
        <v>6.050955414012739</v>
      </c>
      <c r="E25" s="6"/>
      <c r="F25" s="17"/>
    </row>
    <row r="26" spans="1:6" s="19" customFormat="1" ht="12.75">
      <c r="A26" s="22" t="s">
        <v>19</v>
      </c>
      <c r="B26" s="23">
        <v>2818554</v>
      </c>
      <c r="C26" s="23">
        <v>256914.1</v>
      </c>
      <c r="D26" s="12">
        <f t="shared" si="0"/>
        <v>9.115102992527374</v>
      </c>
      <c r="E26" s="6"/>
      <c r="F26" s="17"/>
    </row>
    <row r="27" spans="1:6" s="19" customFormat="1" ht="12.75">
      <c r="A27" s="22" t="s">
        <v>83</v>
      </c>
      <c r="B27" s="23">
        <v>5000</v>
      </c>
      <c r="C27" s="23">
        <v>0</v>
      </c>
      <c r="D27" s="12">
        <f t="shared" si="0"/>
        <v>0</v>
      </c>
      <c r="E27" s="6"/>
      <c r="F27" s="17"/>
    </row>
    <row r="28" spans="1:6" s="19" customFormat="1" ht="12.75">
      <c r="A28" s="22" t="s">
        <v>61</v>
      </c>
      <c r="B28" s="23">
        <v>146374</v>
      </c>
      <c r="C28" s="23">
        <v>215970</v>
      </c>
      <c r="D28" s="12">
        <f t="shared" si="0"/>
        <v>147.54669545137799</v>
      </c>
      <c r="E28" s="6"/>
      <c r="F28" s="17"/>
    </row>
    <row r="29" spans="1:6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</row>
    <row r="30" spans="1:6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</row>
    <row r="31" spans="1:6" ht="25.5">
      <c r="A31" s="2" t="s">
        <v>20</v>
      </c>
      <c r="B31" s="4">
        <f>B33+B34+B35+B37+B38+B39+B41+B40+B36</f>
        <v>5078325.24</v>
      </c>
      <c r="C31" s="4">
        <f>C33+C34+C35+C37+C38+C39+C41+C40+C36</f>
        <v>1269470.2399999998</v>
      </c>
      <c r="D31" s="3">
        <f t="shared" si="0"/>
        <v>24.99781286162758</v>
      </c>
      <c r="E31" s="6" t="s">
        <v>8</v>
      </c>
      <c r="F31" s="17"/>
    </row>
    <row r="32" spans="1:6" ht="12.75">
      <c r="A32" s="5" t="s">
        <v>10</v>
      </c>
      <c r="B32" s="21"/>
      <c r="C32" s="21"/>
      <c r="D32" s="3"/>
      <c r="E32" s="6"/>
      <c r="F32" s="17"/>
    </row>
    <row r="33" spans="1:6" ht="25.5">
      <c r="A33" s="7" t="s">
        <v>21</v>
      </c>
      <c r="B33" s="21">
        <v>1008532.8</v>
      </c>
      <c r="C33" s="21">
        <v>522704.86</v>
      </c>
      <c r="D33" s="3">
        <f t="shared" si="0"/>
        <v>51.828245943017414</v>
      </c>
      <c r="E33" s="6" t="s">
        <v>8</v>
      </c>
      <c r="F33" s="17"/>
    </row>
    <row r="34" spans="1:6" ht="25.5">
      <c r="A34" s="7" t="s">
        <v>22</v>
      </c>
      <c r="B34" s="21">
        <v>89600</v>
      </c>
      <c r="C34" s="21">
        <v>40486.5</v>
      </c>
      <c r="D34" s="3">
        <f t="shared" si="0"/>
        <v>45.185825892857146</v>
      </c>
      <c r="E34" s="6" t="s">
        <v>8</v>
      </c>
      <c r="F34" s="17"/>
    </row>
    <row r="35" spans="1:6" ht="25.5">
      <c r="A35" s="30" t="s">
        <v>23</v>
      </c>
      <c r="B35" s="21">
        <v>8000</v>
      </c>
      <c r="C35" s="21">
        <v>0</v>
      </c>
      <c r="D35" s="3">
        <f t="shared" si="0"/>
        <v>0</v>
      </c>
      <c r="E35" s="6" t="s">
        <v>8</v>
      </c>
      <c r="F35" s="17"/>
    </row>
    <row r="36" spans="1:6" ht="25.5">
      <c r="A36" s="30" t="s">
        <v>51</v>
      </c>
      <c r="B36" s="21">
        <v>466644</v>
      </c>
      <c r="C36" s="21">
        <v>50536.18</v>
      </c>
      <c r="D36" s="3"/>
      <c r="E36" s="6" t="s">
        <v>8</v>
      </c>
      <c r="F36" s="17"/>
    </row>
    <row r="37" spans="1:6" ht="25.5">
      <c r="A37" s="30" t="s">
        <v>24</v>
      </c>
      <c r="B37" s="21">
        <v>3245548.44</v>
      </c>
      <c r="C37" s="21">
        <v>588572.69</v>
      </c>
      <c r="D37" s="3">
        <f t="shared" si="0"/>
        <v>18.13476831052936</v>
      </c>
      <c r="E37" s="6" t="s">
        <v>8</v>
      </c>
      <c r="F37" s="17"/>
    </row>
    <row r="38" spans="1:6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</row>
    <row r="39" spans="1:6" ht="25.5">
      <c r="A39" s="30" t="s">
        <v>58</v>
      </c>
      <c r="B39" s="21">
        <v>256000</v>
      </c>
      <c r="C39" s="21">
        <v>63170.01</v>
      </c>
      <c r="D39" s="3">
        <f t="shared" si="0"/>
        <v>24.67578515625</v>
      </c>
      <c r="E39" s="6" t="s">
        <v>8</v>
      </c>
      <c r="F39" s="17"/>
    </row>
    <row r="40" spans="1:6" ht="25.5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</row>
    <row r="41" spans="1:6" ht="25.5">
      <c r="A41" s="30" t="s">
        <v>59</v>
      </c>
      <c r="B41" s="21">
        <v>4000</v>
      </c>
      <c r="C41" s="21">
        <v>4000</v>
      </c>
      <c r="D41" s="3">
        <f t="shared" si="0"/>
        <v>100</v>
      </c>
      <c r="E41" s="6" t="s">
        <v>8</v>
      </c>
      <c r="F41" s="17"/>
    </row>
    <row r="42" spans="1:6" ht="25.5">
      <c r="A42" s="30" t="s">
        <v>27</v>
      </c>
      <c r="B42" s="21">
        <f>B31</f>
        <v>5078325.24</v>
      </c>
      <c r="C42" s="21">
        <f>C31</f>
        <v>1269470.2399999998</v>
      </c>
      <c r="D42" s="3">
        <f t="shared" si="0"/>
        <v>24.99781286162758</v>
      </c>
      <c r="E42" s="6" t="s">
        <v>8</v>
      </c>
      <c r="F42" s="17"/>
    </row>
    <row r="43" spans="1:6" ht="12.75">
      <c r="A43" s="22" t="s">
        <v>10</v>
      </c>
      <c r="B43" s="24"/>
      <c r="C43" s="24"/>
      <c r="D43" s="3"/>
      <c r="E43" s="24"/>
      <c r="F43" s="17"/>
    </row>
    <row r="44" spans="1:6" ht="12.75">
      <c r="A44" s="5" t="s">
        <v>28</v>
      </c>
      <c r="B44" s="4">
        <f>B42-B45</f>
        <v>5033998.24</v>
      </c>
      <c r="C44" s="4">
        <f>C42-C45</f>
        <v>1230337.2399999998</v>
      </c>
      <c r="D44" s="6">
        <f t="shared" si="0"/>
        <v>24.440557611319303</v>
      </c>
      <c r="E44" s="3"/>
      <c r="F44" s="17"/>
    </row>
    <row r="45" spans="1:6" ht="12.75">
      <c r="A45" s="5" t="s">
        <v>54</v>
      </c>
      <c r="B45" s="21">
        <v>44327</v>
      </c>
      <c r="C45" s="21">
        <v>39133</v>
      </c>
      <c r="D45" s="6">
        <f t="shared" si="0"/>
        <v>88.28253660297337</v>
      </c>
      <c r="E45" s="3"/>
      <c r="F45" s="17"/>
    </row>
    <row r="46" spans="1:6" ht="51">
      <c r="A46" s="5" t="s">
        <v>64</v>
      </c>
      <c r="B46" s="21">
        <f>B5-B31</f>
        <v>-255797.24000000022</v>
      </c>
      <c r="C46" s="21">
        <f>C5-C31</f>
        <v>-111880.15999999968</v>
      </c>
      <c r="D46" s="3">
        <v>0</v>
      </c>
      <c r="E46" s="6" t="s">
        <v>36</v>
      </c>
      <c r="F46" s="17"/>
    </row>
    <row r="47" spans="1:6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</row>
    <row r="48" spans="1:6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</row>
    <row r="49" spans="1:6" ht="12.75">
      <c r="A49" s="22" t="s">
        <v>31</v>
      </c>
      <c r="B49" s="27">
        <v>0</v>
      </c>
      <c r="C49" s="27">
        <v>0</v>
      </c>
      <c r="D49" s="3">
        <v>0</v>
      </c>
      <c r="E49" s="12"/>
      <c r="F49" s="17"/>
    </row>
    <row r="50" spans="1:6" ht="25.5">
      <c r="A50" s="22" t="s">
        <v>32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33</v>
      </c>
      <c r="B51" s="23">
        <v>0</v>
      </c>
      <c r="C51" s="33">
        <v>0</v>
      </c>
      <c r="D51" s="3">
        <v>0</v>
      </c>
      <c r="E51" s="24"/>
      <c r="F51" s="17"/>
    </row>
    <row r="52" spans="1:6" ht="12.75">
      <c r="A52" s="22" t="s">
        <v>10</v>
      </c>
      <c r="B52" s="4">
        <v>0</v>
      </c>
      <c r="C52" s="48">
        <v>0</v>
      </c>
      <c r="D52" s="3">
        <v>0</v>
      </c>
      <c r="E52" s="12"/>
      <c r="F52" s="17"/>
    </row>
    <row r="53" spans="1:6" ht="12.75">
      <c r="A53" s="22" t="s">
        <v>34</v>
      </c>
      <c r="B53" s="21">
        <v>0</v>
      </c>
      <c r="C53" s="34">
        <v>0</v>
      </c>
      <c r="D53" s="3">
        <v>0</v>
      </c>
      <c r="E53" s="24"/>
      <c r="F53" s="17"/>
    </row>
    <row r="54" spans="1:6" ht="12.75">
      <c r="A54" s="22" t="s">
        <v>35</v>
      </c>
      <c r="B54" s="4">
        <v>0</v>
      </c>
      <c r="C54" s="48">
        <v>0</v>
      </c>
      <c r="D54" s="3">
        <v>0</v>
      </c>
      <c r="E54" s="12"/>
      <c r="F54" s="17"/>
    </row>
    <row r="55" spans="1:6" ht="51">
      <c r="A55" s="22" t="s">
        <v>37</v>
      </c>
      <c r="B55" s="27">
        <v>0</v>
      </c>
      <c r="C55" s="46">
        <v>0</v>
      </c>
      <c r="D55" s="3">
        <v>0</v>
      </c>
      <c r="E55" s="6" t="s">
        <v>36</v>
      </c>
      <c r="F55" s="17"/>
    </row>
    <row r="56" spans="1:6" ht="25.5">
      <c r="A56" s="22" t="s">
        <v>38</v>
      </c>
      <c r="B56" s="27">
        <v>0</v>
      </c>
      <c r="C56" s="46">
        <v>0</v>
      </c>
      <c r="D56" s="3">
        <v>0</v>
      </c>
      <c r="E56" s="6" t="s">
        <v>39</v>
      </c>
      <c r="F56" s="17"/>
    </row>
    <row r="57" spans="1:6" ht="38.25">
      <c r="A57" s="22" t="s">
        <v>40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51">
      <c r="A58" s="22" t="s">
        <v>42</v>
      </c>
      <c r="B58" s="27">
        <v>0</v>
      </c>
      <c r="C58" s="46">
        <v>0</v>
      </c>
      <c r="D58" s="3">
        <v>0</v>
      </c>
      <c r="E58" s="6" t="s">
        <v>41</v>
      </c>
      <c r="F58" s="17"/>
    </row>
    <row r="59" spans="1:6" ht="38.25">
      <c r="A59" s="22" t="s">
        <v>43</v>
      </c>
      <c r="B59" s="27">
        <v>0</v>
      </c>
      <c r="C59" s="46">
        <v>0</v>
      </c>
      <c r="D59" s="3">
        <v>0</v>
      </c>
      <c r="E59" s="6" t="s">
        <v>44</v>
      </c>
      <c r="F59" s="17"/>
    </row>
    <row r="60" spans="1:6" ht="38.25">
      <c r="A60" s="22" t="s">
        <v>45</v>
      </c>
      <c r="B60" s="27">
        <v>0</v>
      </c>
      <c r="C60" s="46">
        <v>0</v>
      </c>
      <c r="D60" s="3">
        <v>0</v>
      </c>
      <c r="E60" s="6" t="s">
        <v>46</v>
      </c>
      <c r="F60" s="17"/>
    </row>
    <row r="61" spans="1:6" ht="51">
      <c r="A61" s="22" t="s">
        <v>47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25.5">
      <c r="A62" s="22" t="s">
        <v>49</v>
      </c>
      <c r="B62" s="27">
        <v>0</v>
      </c>
      <c r="C62" s="46">
        <v>0</v>
      </c>
      <c r="D62" s="3">
        <v>0</v>
      </c>
      <c r="E62" s="6" t="s">
        <v>48</v>
      </c>
      <c r="F62" s="17"/>
    </row>
    <row r="63" spans="1:6" ht="12.75">
      <c r="A63" s="35"/>
      <c r="B63" s="36"/>
      <c r="C63" s="37"/>
      <c r="D63" s="38"/>
      <c r="E63" s="38"/>
      <c r="F63" s="17"/>
    </row>
    <row r="64" spans="1:6" ht="12.75">
      <c r="A64" s="49" t="s">
        <v>68</v>
      </c>
      <c r="B64" s="58" t="s">
        <v>81</v>
      </c>
      <c r="C64" s="58"/>
      <c r="D64" s="58"/>
      <c r="E64" s="38"/>
      <c r="F64" s="17"/>
    </row>
    <row r="65" spans="1:6" ht="12.75">
      <c r="A65" s="39"/>
      <c r="B65" s="36"/>
      <c r="C65" s="37"/>
      <c r="D65" s="38"/>
      <c r="E65" s="38"/>
      <c r="F65" s="17"/>
    </row>
    <row r="66" spans="1:6" ht="12.75">
      <c r="A66" s="49" t="s">
        <v>82</v>
      </c>
      <c r="B66" s="58" t="s">
        <v>70</v>
      </c>
      <c r="C66" s="58"/>
      <c r="D66" s="5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35"/>
      <c r="B68" s="36"/>
      <c r="C68" s="37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38"/>
      <c r="C70" s="38"/>
      <c r="D70" s="38"/>
      <c r="E70" s="38"/>
      <c r="F70" s="17"/>
    </row>
    <row r="71" spans="1:6" ht="12.75">
      <c r="A71" s="40"/>
      <c r="B71" s="41"/>
      <c r="C71" s="41"/>
      <c r="D71" s="38"/>
      <c r="E71" s="38"/>
      <c r="F71" s="17"/>
    </row>
    <row r="72" spans="1:6" ht="12.75">
      <c r="A72" s="40"/>
      <c r="B72" s="41"/>
      <c r="C72" s="41"/>
      <c r="D72" s="41"/>
      <c r="E72" s="41"/>
      <c r="F72" s="17"/>
    </row>
    <row r="73" spans="1:6" ht="12.75">
      <c r="A73" s="42"/>
      <c r="B73" s="43"/>
      <c r="C73" s="43"/>
      <c r="D73" s="43"/>
      <c r="E73" s="43"/>
      <c r="F73" s="17"/>
    </row>
    <row r="74" spans="1:6" ht="12.75">
      <c r="A74" s="44"/>
      <c r="B74" s="17"/>
      <c r="C74" s="17"/>
      <c r="D74" s="17"/>
      <c r="E74" s="17"/>
      <c r="F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8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2855014.2</v>
      </c>
      <c r="C5" s="4">
        <f>C6+C23+C30</f>
        <v>622183.3</v>
      </c>
      <c r="D5" s="3">
        <f aca="true" t="shared" si="0" ref="D5:D45">C5/B5*100</f>
        <v>21.792651679280613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459000</v>
      </c>
      <c r="C6" s="21">
        <f>C8+C9+C12+C13+C17+C18+C14+C16+C19+C20+C22+C21+C15</f>
        <v>155797.22</v>
      </c>
      <c r="D6" s="3">
        <f t="shared" si="0"/>
        <v>33.94274945533769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9000</v>
      </c>
      <c r="C8" s="23">
        <v>1997.79</v>
      </c>
      <c r="D8" s="12">
        <f t="shared" si="0"/>
        <v>22.197666666666667</v>
      </c>
      <c r="E8" s="12"/>
      <c r="F8" s="26"/>
      <c r="G8" s="17"/>
    </row>
    <row r="9" spans="1:7" ht="12.75">
      <c r="A9" s="22" t="s">
        <v>12</v>
      </c>
      <c r="B9" s="23">
        <f>B11</f>
        <v>12000</v>
      </c>
      <c r="C9" s="23">
        <f>C11</f>
        <v>15553.5</v>
      </c>
      <c r="D9" s="12">
        <f t="shared" si="0"/>
        <v>129.6125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12000</v>
      </c>
      <c r="C11" s="23">
        <v>15553.5</v>
      </c>
      <c r="D11" s="12">
        <f t="shared" si="0"/>
        <v>129.6125</v>
      </c>
      <c r="E11" s="3"/>
      <c r="F11" s="17"/>
      <c r="G11" s="17"/>
    </row>
    <row r="12" spans="1:7" ht="12.75">
      <c r="A12" s="22" t="s">
        <v>14</v>
      </c>
      <c r="B12" s="23">
        <v>51000</v>
      </c>
      <c r="C12" s="23">
        <v>298</v>
      </c>
      <c r="D12" s="12">
        <f t="shared" si="0"/>
        <v>0.5843137254901961</v>
      </c>
      <c r="E12" s="3"/>
      <c r="F12" s="17"/>
      <c r="G12" s="17"/>
    </row>
    <row r="13" spans="1:7" ht="12.75">
      <c r="A13" s="22" t="s">
        <v>0</v>
      </c>
      <c r="B13" s="23">
        <v>114000</v>
      </c>
      <c r="C13" s="23">
        <v>4653.44</v>
      </c>
      <c r="D13" s="12">
        <f t="shared" si="0"/>
        <v>4.081964912280702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120000</v>
      </c>
      <c r="C15" s="23">
        <v>52753.86</v>
      </c>
      <c r="D15" s="12">
        <f>C15/B15*100</f>
        <v>43.96155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150000</v>
      </c>
      <c r="C17" s="23">
        <v>75095.46</v>
      </c>
      <c r="D17" s="12">
        <f t="shared" si="0"/>
        <v>50.06364000000001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3900</v>
      </c>
      <c r="D18" s="12">
        <f t="shared" si="0"/>
        <v>130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1545.17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2396014.2</v>
      </c>
      <c r="C23" s="23">
        <f>C25+C26+C28+C29</f>
        <v>466386.08</v>
      </c>
      <c r="D23" s="12">
        <f t="shared" si="0"/>
        <v>19.465079964885014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1129700</v>
      </c>
      <c r="C25" s="23">
        <v>341700</v>
      </c>
      <c r="D25" s="12">
        <f t="shared" si="0"/>
        <v>30.246968221651766</v>
      </c>
      <c r="E25" s="6"/>
      <c r="F25" s="17"/>
      <c r="G25" s="17"/>
    </row>
    <row r="26" spans="1:7" s="19" customFormat="1" ht="12.75">
      <c r="A26" s="22" t="s">
        <v>19</v>
      </c>
      <c r="B26" s="23">
        <v>1206131</v>
      </c>
      <c r="C26" s="23">
        <v>72986.08</v>
      </c>
      <c r="D26" s="12">
        <f t="shared" si="0"/>
        <v>6.051256455559139</v>
      </c>
      <c r="E26" s="6"/>
      <c r="F26" s="17"/>
      <c r="G26" s="17"/>
    </row>
    <row r="27" spans="1:7" s="19" customFormat="1" ht="12.75">
      <c r="A27" s="22" t="s">
        <v>83</v>
      </c>
      <c r="B27" s="23">
        <v>2601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12.75">
      <c r="A28" s="22" t="s">
        <v>61</v>
      </c>
      <c r="B28" s="23">
        <v>57582.2</v>
      </c>
      <c r="C28" s="23">
        <v>51700</v>
      </c>
      <c r="D28" s="12">
        <f t="shared" si="0"/>
        <v>89.78469040779964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3071479</v>
      </c>
      <c r="C31" s="4">
        <f>C33+C34+C35+C37+C38+C39+C41+C40+C36</f>
        <v>649056.47</v>
      </c>
      <c r="D31" s="3">
        <f t="shared" si="0"/>
        <v>21.131724162854443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1163788</v>
      </c>
      <c r="C33" s="21">
        <v>474012.46</v>
      </c>
      <c r="D33" s="3">
        <f t="shared" si="0"/>
        <v>40.730138135124264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89600</v>
      </c>
      <c r="C34" s="21">
        <v>39915.68</v>
      </c>
      <c r="D34" s="3">
        <f t="shared" si="0"/>
        <v>44.54875</v>
      </c>
      <c r="E34" s="6" t="s">
        <v>8</v>
      </c>
      <c r="F34" s="17"/>
      <c r="G34" s="17"/>
    </row>
    <row r="35" spans="1:7" ht="22.5" customHeight="1">
      <c r="A35" s="30" t="s">
        <v>23</v>
      </c>
      <c r="B35" s="21">
        <v>5601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2.5" customHeight="1">
      <c r="A36" s="30" t="s">
        <v>51</v>
      </c>
      <c r="B36" s="21">
        <v>315583</v>
      </c>
      <c r="C36" s="21">
        <v>51588</v>
      </c>
      <c r="D36" s="3"/>
      <c r="E36" s="6" t="s">
        <v>8</v>
      </c>
      <c r="F36" s="17"/>
      <c r="G36" s="17"/>
    </row>
    <row r="37" spans="1:7" ht="22.5" customHeight="1">
      <c r="A37" s="30" t="s">
        <v>24</v>
      </c>
      <c r="B37" s="21">
        <v>1425907</v>
      </c>
      <c r="C37" s="21">
        <v>58540.33</v>
      </c>
      <c r="D37" s="3">
        <f t="shared" si="0"/>
        <v>4.105480231179173</v>
      </c>
      <c r="E37" s="6" t="s">
        <v>8</v>
      </c>
      <c r="F37" s="17"/>
      <c r="G37" s="17"/>
    </row>
    <row r="38" spans="1:7" ht="22.5" customHeight="1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30" t="s">
        <v>58</v>
      </c>
      <c r="B39" s="21">
        <v>55000</v>
      </c>
      <c r="C39" s="21">
        <v>25000</v>
      </c>
      <c r="D39" s="3">
        <f t="shared" si="0"/>
        <v>45.45454545454545</v>
      </c>
      <c r="E39" s="6" t="s">
        <v>8</v>
      </c>
      <c r="F39" s="17"/>
      <c r="G39" s="17"/>
    </row>
    <row r="40" spans="1:7" ht="22.5" customHeight="1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30" t="s">
        <v>59</v>
      </c>
      <c r="B41" s="21">
        <v>16000</v>
      </c>
      <c r="C41" s="21">
        <v>0</v>
      </c>
      <c r="D41" s="3">
        <f t="shared" si="0"/>
        <v>0</v>
      </c>
      <c r="E41" s="6" t="s">
        <v>8</v>
      </c>
      <c r="F41" s="17"/>
      <c r="G41" s="17"/>
    </row>
    <row r="42" spans="1:7" ht="22.5" customHeight="1">
      <c r="A42" s="30" t="s">
        <v>27</v>
      </c>
      <c r="B42" s="21">
        <f>B31</f>
        <v>3071479</v>
      </c>
      <c r="C42" s="21">
        <f>C31</f>
        <v>649056.47</v>
      </c>
      <c r="D42" s="3">
        <f t="shared" si="0"/>
        <v>21.131724162854443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3067875</v>
      </c>
      <c r="C44" s="4">
        <f>C42-C45</f>
        <v>647152.47</v>
      </c>
      <c r="D44" s="6">
        <f t="shared" si="0"/>
        <v>21.09448624862486</v>
      </c>
      <c r="E44" s="3"/>
      <c r="F44" s="17"/>
      <c r="G44" s="17"/>
    </row>
    <row r="45" spans="1:7" ht="12.75">
      <c r="A45" s="5" t="s">
        <v>54</v>
      </c>
      <c r="B45" s="4">
        <v>3604</v>
      </c>
      <c r="C45" s="4">
        <v>1904</v>
      </c>
      <c r="D45" s="6">
        <f t="shared" si="0"/>
        <v>52.83018867924528</v>
      </c>
      <c r="E45" s="3"/>
      <c r="F45" s="17"/>
      <c r="G45" s="17"/>
    </row>
    <row r="46" spans="1:7" ht="48" customHeight="1">
      <c r="A46" s="5" t="s">
        <v>64</v>
      </c>
      <c r="B46" s="21">
        <f>B5-B31</f>
        <v>-216464.7999999998</v>
      </c>
      <c r="C46" s="21">
        <f>C5-C31</f>
        <v>-26873.169999999925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81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82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25">
      <selection activeCell="A28" sqref="A2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13700834.8</v>
      </c>
      <c r="C5" s="4">
        <f>C6+C24+C31</f>
        <v>3032341.5799999996</v>
      </c>
      <c r="D5" s="3">
        <f aca="true" t="shared" si="0" ref="D5:D46">C5/B5*100</f>
        <v>22.132531515524875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884000</v>
      </c>
      <c r="C6" s="21">
        <f>C8+C9+C12+C13+C17+C18+C14+C16+C19+C20+C23+C22+C15+C21</f>
        <v>276163.15</v>
      </c>
      <c r="D6" s="3">
        <f t="shared" si="0"/>
        <v>31.240175339366516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33000</v>
      </c>
      <c r="C8" s="23">
        <v>18779.36</v>
      </c>
      <c r="D8" s="12">
        <f t="shared" si="0"/>
        <v>56.90715151515152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46000</v>
      </c>
      <c r="C12" s="23">
        <v>4219.03</v>
      </c>
      <c r="D12" s="12">
        <f t="shared" si="0"/>
        <v>9.171804347826086</v>
      </c>
      <c r="E12" s="3"/>
      <c r="F12" s="17"/>
      <c r="G12" s="17"/>
    </row>
    <row r="13" spans="1:7" ht="12.75">
      <c r="A13" s="22" t="s">
        <v>0</v>
      </c>
      <c r="B13" s="23">
        <v>250000</v>
      </c>
      <c r="C13" s="23">
        <v>19419.9</v>
      </c>
      <c r="D13" s="12">
        <f t="shared" si="0"/>
        <v>7.76796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340000</v>
      </c>
      <c r="C15" s="23">
        <v>146172.12</v>
      </c>
      <c r="D15" s="12">
        <f>C15/B15*100</f>
        <v>42.9918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182000</v>
      </c>
      <c r="C17" s="23">
        <v>79207.24</v>
      </c>
      <c r="D17" s="12">
        <f t="shared" si="0"/>
        <v>43.52046153846154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7469</v>
      </c>
      <c r="D18" s="12">
        <f t="shared" si="0"/>
        <v>93.3625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79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296.5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12816834.8</v>
      </c>
      <c r="C24" s="23">
        <f>C26+C27+C29+C30</f>
        <v>2756178.4299999997</v>
      </c>
      <c r="D24" s="12">
        <f t="shared" si="0"/>
        <v>21.504361045521158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1918500</v>
      </c>
      <c r="C26" s="23">
        <v>993200</v>
      </c>
      <c r="D26" s="12">
        <f t="shared" si="0"/>
        <v>51.769611675788376</v>
      </c>
      <c r="E26" s="6"/>
      <c r="F26" s="17"/>
      <c r="G26" s="17"/>
    </row>
    <row r="27" spans="1:7" s="19" customFormat="1" ht="12.75">
      <c r="A27" s="22" t="s">
        <v>19</v>
      </c>
      <c r="B27" s="23">
        <v>9666255.41</v>
      </c>
      <c r="C27" s="23">
        <v>1525978.43</v>
      </c>
      <c r="D27" s="12">
        <f t="shared" si="0"/>
        <v>15.786655382821092</v>
      </c>
      <c r="E27" s="6"/>
      <c r="F27" s="17"/>
      <c r="G27" s="17"/>
    </row>
    <row r="28" spans="1:7" s="19" customFormat="1" ht="12.75">
      <c r="A28" s="22" t="s">
        <v>83</v>
      </c>
      <c r="B28" s="23">
        <v>13472.39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12.75">
      <c r="A29" s="22" t="s">
        <v>61</v>
      </c>
      <c r="B29" s="23">
        <v>1218607</v>
      </c>
      <c r="C29" s="23">
        <v>237000</v>
      </c>
      <c r="D29" s="12">
        <f t="shared" si="0"/>
        <v>19.448435795953905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13929393.81</v>
      </c>
      <c r="C32" s="4">
        <f>C34+C35+C36+C38+C39+C40+C42+C41+C37</f>
        <v>2932183.0700000003</v>
      </c>
      <c r="D32" s="3">
        <f t="shared" si="0"/>
        <v>21.05032788932256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1611990.01</v>
      </c>
      <c r="C34" s="21">
        <v>735629.71</v>
      </c>
      <c r="D34" s="3">
        <f t="shared" si="0"/>
        <v>45.63488020623651</v>
      </c>
      <c r="E34" s="6" t="s">
        <v>8</v>
      </c>
      <c r="F34" s="17"/>
      <c r="G34" s="17"/>
    </row>
    <row r="35" spans="1:7" ht="25.5">
      <c r="A35" s="7" t="s">
        <v>22</v>
      </c>
      <c r="B35" s="21">
        <v>89600</v>
      </c>
      <c r="C35" s="21">
        <v>41324.78</v>
      </c>
      <c r="D35" s="3">
        <f t="shared" si="0"/>
        <v>46.12140625</v>
      </c>
      <c r="E35" s="6" t="s">
        <v>8</v>
      </c>
      <c r="F35" s="17"/>
      <c r="G35" s="17"/>
    </row>
    <row r="36" spans="1:7" ht="25.5">
      <c r="A36" s="30" t="s">
        <v>23</v>
      </c>
      <c r="B36" s="21">
        <v>8000</v>
      </c>
      <c r="C36" s="21">
        <v>300</v>
      </c>
      <c r="D36" s="3">
        <f t="shared" si="0"/>
        <v>3.75</v>
      </c>
      <c r="E36" s="6" t="s">
        <v>8</v>
      </c>
      <c r="F36" s="17"/>
      <c r="G36" s="17"/>
    </row>
    <row r="37" spans="1:7" ht="25.5">
      <c r="A37" s="30" t="s">
        <v>51</v>
      </c>
      <c r="B37" s="21">
        <v>4391853.51</v>
      </c>
      <c r="C37" s="21">
        <v>123769.89</v>
      </c>
      <c r="D37" s="3">
        <f t="shared" si="0"/>
        <v>2.818169816415393</v>
      </c>
      <c r="E37" s="6" t="s">
        <v>8</v>
      </c>
      <c r="F37" s="17"/>
      <c r="G37" s="17"/>
    </row>
    <row r="38" spans="1:7" ht="25.5">
      <c r="A38" s="30" t="s">
        <v>24</v>
      </c>
      <c r="B38" s="21">
        <v>4880900.29</v>
      </c>
      <c r="C38" s="21">
        <v>324053.08</v>
      </c>
      <c r="D38" s="3">
        <f t="shared" si="0"/>
        <v>6.639207128732393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2927050</v>
      </c>
      <c r="C40" s="21">
        <v>1699105.61</v>
      </c>
      <c r="D40" s="3">
        <f t="shared" si="0"/>
        <v>58.0483971917118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20000</v>
      </c>
      <c r="C42" s="21">
        <v>8000</v>
      </c>
      <c r="D42" s="3">
        <f t="shared" si="0"/>
        <v>40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13929393.81</v>
      </c>
      <c r="C43" s="21">
        <f>C32</f>
        <v>2932183.0700000003</v>
      </c>
      <c r="D43" s="3">
        <f t="shared" si="0"/>
        <v>21.05032788932256</v>
      </c>
      <c r="E43" s="6" t="s">
        <v>8</v>
      </c>
      <c r="F43" s="17"/>
      <c r="G43" s="17"/>
    </row>
    <row r="44" spans="1:7" ht="12.75">
      <c r="A44" s="22" t="s">
        <v>10</v>
      </c>
      <c r="B44" s="23" t="s">
        <v>50</v>
      </c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13928189.81</v>
      </c>
      <c r="C45" s="4">
        <f>C43-C46</f>
        <v>2930979.0700000003</v>
      </c>
      <c r="D45" s="6">
        <f t="shared" si="0"/>
        <v>21.04350321170702</v>
      </c>
      <c r="E45" s="3"/>
      <c r="F45" s="17"/>
      <c r="G45" s="17"/>
    </row>
    <row r="46" spans="1:7" ht="12.75">
      <c r="A46" s="5" t="s">
        <v>54</v>
      </c>
      <c r="B46" s="4">
        <v>1204</v>
      </c>
      <c r="C46" s="4">
        <v>1204</v>
      </c>
      <c r="D46" s="6">
        <f t="shared" si="0"/>
        <v>100</v>
      </c>
      <c r="E46" s="3"/>
      <c r="F46" s="17"/>
      <c r="G46" s="17"/>
    </row>
    <row r="47" spans="1:7" ht="51">
      <c r="A47" s="5" t="s">
        <v>64</v>
      </c>
      <c r="B47" s="21">
        <f>B5-B32</f>
        <v>-228559.00999999978</v>
      </c>
      <c r="C47" s="21">
        <f>C5-C32</f>
        <v>100158.50999999931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3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9.2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8.25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9.7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2.75">
      <c r="A65" s="49" t="s">
        <v>68</v>
      </c>
      <c r="B65" s="58" t="s">
        <v>81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82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22">
      <selection activeCell="A27" sqref="A2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5077256</v>
      </c>
      <c r="C5" s="4">
        <f>C6+C23+C30</f>
        <v>603002.44</v>
      </c>
      <c r="D5" s="3">
        <f aca="true" t="shared" si="0" ref="D5:D45">C5/B5*100</f>
        <v>11.87654197464142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359000</v>
      </c>
      <c r="C6" s="21">
        <f>C8+C9+C12+C13+C17+C18+C14+C16+C19+C20+C22+C21+C15</f>
        <v>142554.75</v>
      </c>
      <c r="D6" s="3">
        <f t="shared" si="0"/>
        <v>39.70884401114206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30000</v>
      </c>
      <c r="C8" s="23">
        <v>18553.44</v>
      </c>
      <c r="D8" s="12">
        <f t="shared" si="0"/>
        <v>61.8448</v>
      </c>
      <c r="E8" s="12"/>
      <c r="F8" s="26"/>
      <c r="G8" s="17"/>
    </row>
    <row r="9" spans="1:7" ht="12.75" customHeight="1">
      <c r="A9" s="22" t="s">
        <v>12</v>
      </c>
      <c r="B9" s="23">
        <f>B11</f>
        <v>3000</v>
      </c>
      <c r="C9" s="23">
        <f>C11</f>
        <v>18799.8</v>
      </c>
      <c r="D9" s="12">
        <f t="shared" si="0"/>
        <v>626.66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</v>
      </c>
      <c r="C11" s="23">
        <v>18799.8</v>
      </c>
      <c r="D11" s="12">
        <f t="shared" si="0"/>
        <v>626.66</v>
      </c>
      <c r="E11" s="3"/>
      <c r="F11" s="17"/>
      <c r="G11" s="17"/>
    </row>
    <row r="12" spans="1:7" ht="12.75" customHeight="1">
      <c r="A12" s="22" t="s">
        <v>14</v>
      </c>
      <c r="B12" s="23">
        <v>16000</v>
      </c>
      <c r="C12" s="23">
        <v>1569.33</v>
      </c>
      <c r="D12" s="12">
        <f t="shared" si="0"/>
        <v>9.8083125</v>
      </c>
      <c r="E12" s="3"/>
      <c r="F12" s="17"/>
      <c r="G12" s="17"/>
    </row>
    <row r="13" spans="1:7" ht="12.75" customHeight="1">
      <c r="A13" s="22" t="s">
        <v>0</v>
      </c>
      <c r="B13" s="23">
        <v>114000</v>
      </c>
      <c r="C13" s="23">
        <v>10662.21</v>
      </c>
      <c r="D13" s="12">
        <f t="shared" si="0"/>
        <v>9.352815789473684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120000</v>
      </c>
      <c r="C15" s="23">
        <v>51654.81</v>
      </c>
      <c r="D15" s="12">
        <f>C15/B15*100</f>
        <v>43.045675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29058.94</v>
      </c>
      <c r="D17" s="12">
        <f t="shared" si="0"/>
        <v>51.89096428571428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12056.22</v>
      </c>
      <c r="D18" s="12">
        <f t="shared" si="0"/>
        <v>60.281099999999995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B25+B26+B28+B29+B27</f>
        <v>4718256</v>
      </c>
      <c r="C23" s="23">
        <f>C25+C26+C28+C29</f>
        <v>460447.69</v>
      </c>
      <c r="D23" s="12">
        <f t="shared" si="0"/>
        <v>9.758853483151402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1544000</v>
      </c>
      <c r="C25" s="23">
        <v>360000</v>
      </c>
      <c r="D25" s="12">
        <f t="shared" si="0"/>
        <v>23.316062176165804</v>
      </c>
      <c r="E25" s="6"/>
      <c r="F25" s="17"/>
      <c r="G25" s="17"/>
    </row>
    <row r="26" spans="1:7" s="19" customFormat="1" ht="12" customHeight="1">
      <c r="A26" s="22" t="s">
        <v>19</v>
      </c>
      <c r="B26" s="23">
        <v>2794855</v>
      </c>
      <c r="C26" s="23">
        <v>65247.69</v>
      </c>
      <c r="D26" s="12">
        <f t="shared" si="0"/>
        <v>2.334564404951241</v>
      </c>
      <c r="E26" s="6"/>
      <c r="F26" s="17"/>
      <c r="G26" s="17"/>
    </row>
    <row r="27" spans="1:7" s="19" customFormat="1" ht="12" customHeight="1">
      <c r="A27" s="22" t="s">
        <v>83</v>
      </c>
      <c r="B27" s="23">
        <v>2601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12" customHeight="1">
      <c r="A28" s="22" t="s">
        <v>61</v>
      </c>
      <c r="B28" s="23">
        <v>376800</v>
      </c>
      <c r="C28" s="23">
        <v>35200</v>
      </c>
      <c r="D28" s="12">
        <f t="shared" si="0"/>
        <v>9.341825902335456</v>
      </c>
      <c r="E28" s="6"/>
      <c r="F28" s="17"/>
      <c r="G28" s="17"/>
    </row>
    <row r="29" spans="1:7" s="19" customFormat="1" ht="12" customHeight="1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6.75" customHeight="1">
      <c r="A31" s="2" t="s">
        <v>20</v>
      </c>
      <c r="B31" s="4">
        <f>B33+B34+B35+B37+B38+B39+B41+B40+B36</f>
        <v>5104256</v>
      </c>
      <c r="C31" s="4">
        <f>C33+C34+C35+C37+C38+C39+C41+C40+C36</f>
        <v>759548.02</v>
      </c>
      <c r="D31" s="3">
        <f t="shared" si="0"/>
        <v>14.880680357725003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892403</v>
      </c>
      <c r="C33" s="21">
        <v>432113.01</v>
      </c>
      <c r="D33" s="3">
        <f t="shared" si="0"/>
        <v>48.42128612297359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89600</v>
      </c>
      <c r="C34" s="21">
        <v>50074.69</v>
      </c>
      <c r="D34" s="3">
        <f t="shared" si="0"/>
        <v>55.88693080357143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5601</v>
      </c>
      <c r="C35" s="21">
        <v>720</v>
      </c>
      <c r="D35" s="3">
        <f t="shared" si="0"/>
        <v>12.854847348687734</v>
      </c>
      <c r="E35" s="6" t="s">
        <v>8</v>
      </c>
      <c r="F35" s="17"/>
      <c r="G35" s="17"/>
    </row>
    <row r="36" spans="1:7" ht="24" customHeight="1">
      <c r="A36" s="30" t="s">
        <v>51</v>
      </c>
      <c r="B36" s="21">
        <v>3162887</v>
      </c>
      <c r="C36" s="21">
        <v>25973</v>
      </c>
      <c r="D36" s="3">
        <f t="shared" si="0"/>
        <v>0.821180143331077</v>
      </c>
      <c r="E36" s="6" t="s">
        <v>8</v>
      </c>
      <c r="F36" s="17"/>
      <c r="G36" s="17"/>
    </row>
    <row r="37" spans="1:7" ht="23.25" customHeight="1">
      <c r="A37" s="30" t="s">
        <v>24</v>
      </c>
      <c r="B37" s="21">
        <v>425165</v>
      </c>
      <c r="C37" s="21">
        <v>66778.13</v>
      </c>
      <c r="D37" s="3">
        <f t="shared" si="0"/>
        <v>15.706403396328486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509550</v>
      </c>
      <c r="C39" s="21">
        <v>176689.19</v>
      </c>
      <c r="D39" s="3">
        <f t="shared" si="0"/>
        <v>34.67553527622412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30" t="s">
        <v>59</v>
      </c>
      <c r="B41" s="21">
        <v>19050</v>
      </c>
      <c r="C41" s="21">
        <v>7200</v>
      </c>
      <c r="D41" s="3">
        <f t="shared" si="0"/>
        <v>37.79527559055118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5104256</v>
      </c>
      <c r="C42" s="21">
        <f>C31</f>
        <v>759548.02</v>
      </c>
      <c r="D42" s="3">
        <f t="shared" si="0"/>
        <v>14.880680357725003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5101052</v>
      </c>
      <c r="C44" s="4">
        <f>C42-C45</f>
        <v>758344.02</v>
      </c>
      <c r="D44" s="6">
        <f t="shared" si="0"/>
        <v>14.866424023907227</v>
      </c>
      <c r="E44" s="3"/>
      <c r="F44" s="17"/>
      <c r="G44" s="17"/>
    </row>
    <row r="45" spans="1:7" ht="12" customHeight="1">
      <c r="A45" s="5" t="s">
        <v>54</v>
      </c>
      <c r="B45" s="4">
        <v>3204</v>
      </c>
      <c r="C45" s="4">
        <v>1204</v>
      </c>
      <c r="D45" s="6">
        <f t="shared" si="0"/>
        <v>37.578027465667915</v>
      </c>
      <c r="E45" s="3"/>
      <c r="F45" s="17"/>
      <c r="G45" s="17"/>
    </row>
    <row r="46" spans="1:7" ht="50.25" customHeight="1">
      <c r="A46" s="5" t="s">
        <v>64</v>
      </c>
      <c r="B46" s="21">
        <f>B5-B31</f>
        <v>-27000</v>
      </c>
      <c r="C46" s="21">
        <f>C5-C31</f>
        <v>-156545.58000000007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7">
        <v>0</v>
      </c>
      <c r="C49" s="27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8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8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4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4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4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4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4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4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81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82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8">
      <selection activeCell="B46" sqref="B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B6+B24+B7+B31</f>
        <v>2102308</v>
      </c>
      <c r="C5" s="4">
        <f>C6+C24+C7+C31</f>
        <v>509370.55000000005</v>
      </c>
      <c r="D5" s="3">
        <f aca="true" t="shared" si="0" ref="D5:D46">C5/B5*100</f>
        <v>24.229111528853053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522000</v>
      </c>
      <c r="C6" s="21">
        <f>C8+C9+C11+C12+C13+C14+C15+C16+C17+C18+C19+C20+C22+C23+C21</f>
        <v>154945.64</v>
      </c>
      <c r="D6" s="3">
        <f t="shared" si="0"/>
        <v>29.683072796934866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102000</v>
      </c>
      <c r="C8" s="23">
        <v>42107.6</v>
      </c>
      <c r="D8" s="12">
        <f t="shared" si="0"/>
        <v>41.281960784313725</v>
      </c>
      <c r="E8" s="12"/>
      <c r="F8" s="26"/>
      <c r="G8" s="17"/>
    </row>
    <row r="9" spans="1:7" ht="12.75">
      <c r="A9" s="22" t="s">
        <v>12</v>
      </c>
      <c r="B9" s="23">
        <f>B11</f>
        <v>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8000</v>
      </c>
      <c r="C12" s="23">
        <v>1195.26</v>
      </c>
      <c r="D12" s="12">
        <f t="shared" si="0"/>
        <v>14.94075</v>
      </c>
      <c r="E12" s="3"/>
      <c r="F12" s="17"/>
      <c r="G12" s="17"/>
    </row>
    <row r="13" spans="1:7" ht="12.75">
      <c r="A13" s="22" t="s">
        <v>0</v>
      </c>
      <c r="B13" s="23">
        <v>162000</v>
      </c>
      <c r="C13" s="23">
        <v>6507.48</v>
      </c>
      <c r="D13" s="12">
        <f t="shared" si="0"/>
        <v>4.016962962962962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190000</v>
      </c>
      <c r="C15" s="23">
        <v>83526.94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60000</v>
      </c>
      <c r="C17" s="23">
        <v>21608.36</v>
      </c>
      <c r="D17" s="12">
        <f t="shared" si="0"/>
        <v>36.013933333333334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78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1580308</v>
      </c>
      <c r="C24" s="23">
        <f>C26+C27+C29+C30</f>
        <v>354424.91000000003</v>
      </c>
      <c r="D24" s="12">
        <f t="shared" si="0"/>
        <v>22.427584369629212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1178600</v>
      </c>
      <c r="C26" s="23">
        <v>299200</v>
      </c>
      <c r="D26" s="12">
        <f t="shared" si="0"/>
        <v>25.38605124724249</v>
      </c>
      <c r="E26" s="6"/>
      <c r="F26" s="17"/>
      <c r="G26" s="17"/>
    </row>
    <row r="27" spans="1:7" s="19" customFormat="1" ht="12.75">
      <c r="A27" s="22" t="s">
        <v>19</v>
      </c>
      <c r="B27" s="23">
        <v>399107</v>
      </c>
      <c r="C27" s="23">
        <v>55224.91</v>
      </c>
      <c r="D27" s="12">
        <f t="shared" si="0"/>
        <v>13.837118867872528</v>
      </c>
      <c r="E27" s="6"/>
      <c r="F27" s="17"/>
      <c r="G27" s="17"/>
    </row>
    <row r="28" spans="1:7" s="19" customFormat="1" ht="12.75">
      <c r="A28" s="22" t="s">
        <v>83</v>
      </c>
      <c r="B28" s="23">
        <v>2601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2130508</v>
      </c>
      <c r="C32" s="4">
        <f>C34+C35+C36+C38+C39+C40+C42+C41+C37</f>
        <v>583120.31</v>
      </c>
      <c r="D32" s="3">
        <f t="shared" si="0"/>
        <v>27.370012691808714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1225388</v>
      </c>
      <c r="C34" s="21">
        <v>446939.35</v>
      </c>
      <c r="D34" s="3">
        <f t="shared" si="0"/>
        <v>36.47329254081156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89600</v>
      </c>
      <c r="C35" s="21">
        <v>44603.91</v>
      </c>
      <c r="D35" s="3">
        <f t="shared" si="0"/>
        <v>49.78114955357143</v>
      </c>
      <c r="E35" s="6" t="s">
        <v>8</v>
      </c>
      <c r="F35" s="17"/>
      <c r="G35" s="17"/>
    </row>
    <row r="36" spans="1:7" ht="23.25" customHeight="1">
      <c r="A36" s="30" t="s">
        <v>23</v>
      </c>
      <c r="B36" s="21">
        <v>5601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" customHeight="1">
      <c r="A37" s="30" t="s">
        <v>51</v>
      </c>
      <c r="B37" s="21">
        <v>529441</v>
      </c>
      <c r="C37" s="21">
        <v>25798</v>
      </c>
      <c r="D37" s="3"/>
      <c r="E37" s="6" t="s">
        <v>8</v>
      </c>
      <c r="F37" s="17"/>
      <c r="G37" s="17"/>
    </row>
    <row r="38" spans="1:7" ht="24" customHeight="1">
      <c r="A38" s="30" t="s">
        <v>24</v>
      </c>
      <c r="B38" s="21">
        <v>190478</v>
      </c>
      <c r="C38" s="21">
        <v>34779.05</v>
      </c>
      <c r="D38" s="3">
        <f t="shared" si="0"/>
        <v>18.258827791135985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30" t="s">
        <v>58</v>
      </c>
      <c r="B40" s="21">
        <v>70000</v>
      </c>
      <c r="C40" s="21">
        <v>26000</v>
      </c>
      <c r="D40" s="3">
        <f t="shared" si="0"/>
        <v>37.142857142857146</v>
      </c>
      <c r="E40" s="6" t="s">
        <v>8</v>
      </c>
      <c r="F40" s="17"/>
      <c r="G40" s="17"/>
    </row>
    <row r="41" spans="1:7" ht="23.25" customHeight="1">
      <c r="A41" s="30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3.25" customHeight="1">
      <c r="A42" s="30" t="s">
        <v>59</v>
      </c>
      <c r="B42" s="21">
        <v>20000</v>
      </c>
      <c r="C42" s="21">
        <v>5000</v>
      </c>
      <c r="D42" s="3">
        <f t="shared" si="0"/>
        <v>25</v>
      </c>
      <c r="E42" s="6" t="s">
        <v>8</v>
      </c>
      <c r="F42" s="17"/>
      <c r="G42" s="17"/>
    </row>
    <row r="43" spans="1:7" ht="23.25" customHeight="1">
      <c r="A43" s="30" t="s">
        <v>27</v>
      </c>
      <c r="B43" s="21">
        <f>B32</f>
        <v>2130508</v>
      </c>
      <c r="C43" s="21">
        <f>C32</f>
        <v>583120.31</v>
      </c>
      <c r="D43" s="3">
        <f t="shared" si="0"/>
        <v>27.370012691808714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2123708</v>
      </c>
      <c r="C45" s="4">
        <f>C43-C46</f>
        <v>581916.31</v>
      </c>
      <c r="D45" s="6">
        <f t="shared" si="0"/>
        <v>27.400956722863974</v>
      </c>
      <c r="E45" s="3"/>
      <c r="F45" s="17"/>
      <c r="G45" s="17"/>
    </row>
    <row r="46" spans="1:7" ht="12.75">
      <c r="A46" s="5" t="s">
        <v>54</v>
      </c>
      <c r="B46" s="4">
        <v>6800</v>
      </c>
      <c r="C46" s="4">
        <v>1204</v>
      </c>
      <c r="D46" s="6">
        <f t="shared" si="0"/>
        <v>17.705882352941178</v>
      </c>
      <c r="E46" s="3"/>
      <c r="F46" s="17"/>
      <c r="G46" s="17"/>
    </row>
    <row r="47" spans="1:7" ht="48.75" customHeight="1">
      <c r="A47" s="5" t="s">
        <v>64</v>
      </c>
      <c r="B47" s="21">
        <f>B5-B32</f>
        <v>-28200</v>
      </c>
      <c r="C47" s="21">
        <f>C5-C32</f>
        <v>-73749.76000000001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4" customHeight="1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2.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7.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50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7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4.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42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2.75">
      <c r="A65" s="49" t="s">
        <v>68</v>
      </c>
      <c r="B65" s="58" t="s">
        <v>81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82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41830576.83</v>
      </c>
      <c r="C5" s="4">
        <f>C6+C27+C34</f>
        <v>6605380</v>
      </c>
      <c r="D5" s="3">
        <f aca="true" t="shared" si="0" ref="D5:D50">C5/B5*100</f>
        <v>15.790793483064672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5262000</v>
      </c>
      <c r="C6" s="21">
        <f>C8+C9+C12+C13+C17+C18+C15+C16+C19+C20+C26+C25+C14+C21+C22+C24</f>
        <v>1872810.9400000002</v>
      </c>
      <c r="D6" s="3">
        <f t="shared" si="0"/>
        <v>35.59123793234512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1689000</v>
      </c>
      <c r="C8" s="23">
        <v>659614.69</v>
      </c>
      <c r="D8" s="12">
        <f t="shared" si="0"/>
        <v>39.05356364712848</v>
      </c>
      <c r="E8" s="12"/>
      <c r="F8" s="26"/>
      <c r="G8" s="17"/>
    </row>
    <row r="9" spans="1:7" ht="12.75">
      <c r="A9" s="22" t="s">
        <v>12</v>
      </c>
      <c r="B9" s="23">
        <f>B11</f>
        <v>3000</v>
      </c>
      <c r="C9" s="23">
        <f>C11</f>
        <v>3217.5</v>
      </c>
      <c r="D9" s="12">
        <f t="shared" si="0"/>
        <v>107.25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3217.5</v>
      </c>
      <c r="D11" s="12">
        <f t="shared" si="0"/>
        <v>107.25</v>
      </c>
      <c r="E11" s="3"/>
      <c r="F11" s="17"/>
      <c r="G11" s="17"/>
    </row>
    <row r="12" spans="1:7" ht="12.75">
      <c r="A12" s="22" t="s">
        <v>14</v>
      </c>
      <c r="B12" s="23">
        <v>830000</v>
      </c>
      <c r="C12" s="23">
        <v>68681.64</v>
      </c>
      <c r="D12" s="12">
        <f t="shared" si="0"/>
        <v>8.274896385542169</v>
      </c>
      <c r="E12" s="3"/>
      <c r="F12" s="17"/>
      <c r="G12" s="17"/>
    </row>
    <row r="13" spans="1:7" ht="12.75">
      <c r="A13" s="22" t="s">
        <v>0</v>
      </c>
      <c r="B13" s="23">
        <v>650000</v>
      </c>
      <c r="C13" s="23">
        <v>230810.86</v>
      </c>
      <c r="D13" s="12">
        <f t="shared" si="0"/>
        <v>35.50936307692307</v>
      </c>
      <c r="E13" s="3"/>
      <c r="F13" s="17"/>
      <c r="G13" s="17"/>
    </row>
    <row r="14" spans="1:7" ht="12.75">
      <c r="A14" s="22" t="s">
        <v>65</v>
      </c>
      <c r="B14" s="23">
        <v>800000</v>
      </c>
      <c r="C14" s="23">
        <v>346197.15</v>
      </c>
      <c r="D14" s="12">
        <f t="shared" si="0"/>
        <v>43.27464375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560000</v>
      </c>
      <c r="C17" s="23">
        <v>260573.57</v>
      </c>
      <c r="D17" s="12">
        <f t="shared" si="0"/>
        <v>46.530994642857145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129848.05</v>
      </c>
      <c r="D18" s="12">
        <f t="shared" si="0"/>
        <v>39.34789393939394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7020.52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0</v>
      </c>
      <c r="C22" s="23">
        <v>145560.7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400000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1286.26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20000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36568576.83</v>
      </c>
      <c r="C27" s="23">
        <f>C29+C30+C32+C33+C31</f>
        <v>4732569.06</v>
      </c>
      <c r="D27" s="12">
        <f t="shared" si="0"/>
        <v>12.941627676681996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4764500</v>
      </c>
      <c r="C29" s="23">
        <v>1685975</v>
      </c>
      <c r="D29" s="12">
        <f t="shared" si="0"/>
        <v>35.386189526707945</v>
      </c>
      <c r="E29" s="6"/>
      <c r="F29" s="17"/>
      <c r="G29" s="17"/>
    </row>
    <row r="30" spans="1:7" s="19" customFormat="1" ht="12.75">
      <c r="A30" s="22" t="s">
        <v>19</v>
      </c>
      <c r="B30" s="23">
        <v>31448686.66</v>
      </c>
      <c r="C30" s="23">
        <v>2603546.42</v>
      </c>
      <c r="D30" s="12">
        <f t="shared" si="0"/>
        <v>8.278712711114531</v>
      </c>
      <c r="E30" s="6"/>
      <c r="F30" s="17"/>
      <c r="G30" s="17"/>
    </row>
    <row r="31" spans="1:7" s="19" customFormat="1" ht="12.75">
      <c r="A31" s="22" t="s">
        <v>76</v>
      </c>
      <c r="B31" s="23">
        <v>136730.49</v>
      </c>
      <c r="C31" s="23">
        <v>60727.8</v>
      </c>
      <c r="D31" s="12"/>
      <c r="E31" s="6"/>
      <c r="F31" s="17"/>
      <c r="G31" s="17"/>
    </row>
    <row r="32" spans="1:7" s="19" customFormat="1" ht="12.75">
      <c r="A32" s="22" t="s">
        <v>61</v>
      </c>
      <c r="B32" s="23">
        <v>218659.68</v>
      </c>
      <c r="C32" s="23">
        <v>387200</v>
      </c>
      <c r="D32" s="12">
        <f t="shared" si="0"/>
        <v>177.07882861623142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-4880.16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44589342.88999999</v>
      </c>
      <c r="C35" s="4">
        <f>C37+C38+C39+C41+C42+C43+C45+C44+C40+C46</f>
        <v>7907052.45</v>
      </c>
      <c r="D35" s="3">
        <f t="shared" si="0"/>
        <v>17.733054441969152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3533518</v>
      </c>
      <c r="C37" s="21">
        <v>1568033.75</v>
      </c>
      <c r="D37" s="3">
        <f t="shared" si="0"/>
        <v>44.37599440557541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188900</v>
      </c>
      <c r="C38" s="21">
        <v>102954.52</v>
      </c>
      <c r="D38" s="3">
        <f t="shared" si="0"/>
        <v>54.50212811011117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208123.8</v>
      </c>
      <c r="C39" s="21">
        <v>78559.92</v>
      </c>
      <c r="D39" s="3">
        <f t="shared" si="0"/>
        <v>37.746725746887186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4411252.22</v>
      </c>
      <c r="C40" s="21">
        <v>1448181.49</v>
      </c>
      <c r="D40" s="3">
        <f t="shared" si="0"/>
        <v>32.829260667393896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34429548.87</v>
      </c>
      <c r="C41" s="21">
        <v>3942592.77</v>
      </c>
      <c r="D41" s="3">
        <f t="shared" si="0"/>
        <v>11.451189165697599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1788000</v>
      </c>
      <c r="C43" s="21">
        <v>750000</v>
      </c>
      <c r="D43" s="3">
        <f t="shared" si="0"/>
        <v>41.946308724832214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16730</v>
      </c>
      <c r="D45" s="3">
        <f t="shared" si="0"/>
        <v>55.766666666666666</v>
      </c>
      <c r="E45" s="6" t="s">
        <v>8</v>
      </c>
      <c r="F45" s="17"/>
      <c r="G45" s="17"/>
    </row>
    <row r="46" spans="1:7" ht="23.25" customHeight="1">
      <c r="A46" s="30" t="s">
        <v>74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30" t="s">
        <v>27</v>
      </c>
      <c r="B47" s="21">
        <f>B35</f>
        <v>44589342.88999999</v>
      </c>
      <c r="C47" s="21">
        <f>C35</f>
        <v>7907052.45</v>
      </c>
      <c r="D47" s="3">
        <f t="shared" si="0"/>
        <v>17.733054441969152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39422434.88999999</v>
      </c>
      <c r="C49" s="4">
        <f>C47-C50</f>
        <v>7890848.45</v>
      </c>
      <c r="D49" s="6">
        <f t="shared" si="0"/>
        <v>20.01613667957789</v>
      </c>
      <c r="E49" s="3"/>
      <c r="F49" s="17"/>
      <c r="G49" s="17"/>
    </row>
    <row r="50" spans="1:7" ht="12.75">
      <c r="A50" s="5" t="s">
        <v>54</v>
      </c>
      <c r="B50" s="4">
        <v>5166908</v>
      </c>
      <c r="C50" s="4">
        <v>16204</v>
      </c>
      <c r="D50" s="6">
        <f t="shared" si="0"/>
        <v>0.3136111577755981</v>
      </c>
      <c r="E50" s="3"/>
      <c r="F50" s="17"/>
      <c r="G50" s="17"/>
    </row>
    <row r="51" spans="1:7" ht="51">
      <c r="A51" s="5" t="s">
        <v>64</v>
      </c>
      <c r="B51" s="21">
        <f>B5-B35</f>
        <v>-2758766.059999995</v>
      </c>
      <c r="C51" s="21">
        <f>C5-C35</f>
        <v>-1301672.4500000002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68</v>
      </c>
      <c r="B69" s="58" t="s">
        <v>81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82</v>
      </c>
      <c r="B71" s="58" t="s">
        <v>70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9">
      <selection activeCell="A29" sqref="A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B6+B25+B32</f>
        <v>3128257</v>
      </c>
      <c r="C5" s="4">
        <f>C6+C25+C32</f>
        <v>494263.67</v>
      </c>
      <c r="D5" s="3">
        <f aca="true" t="shared" si="0" ref="D5:D47">C5/B5*100</f>
        <v>15.79997007918467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567000</v>
      </c>
      <c r="C6" s="21">
        <f>C8+C9+C12+C13+C17+C18+C14+C16+C19+C20+C24+C23+C15+C21+C22</f>
        <v>176855.57</v>
      </c>
      <c r="D6" s="3">
        <f t="shared" si="0"/>
        <v>31.19145855379189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18000</v>
      </c>
      <c r="C8" s="23">
        <v>8804.75</v>
      </c>
      <c r="D8" s="12">
        <f t="shared" si="0"/>
        <v>48.915277777777774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1123.87</v>
      </c>
      <c r="D12" s="12">
        <f t="shared" si="0"/>
        <v>7.492466666666665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3165.71</v>
      </c>
      <c r="D13" s="12">
        <f t="shared" si="0"/>
        <v>3.1343663366336636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220000</v>
      </c>
      <c r="C15" s="23">
        <v>97814.44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206000</v>
      </c>
      <c r="C17" s="23">
        <v>65246.8</v>
      </c>
      <c r="D17" s="12">
        <f t="shared" si="0"/>
        <v>31.673203883495148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80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2561257</v>
      </c>
      <c r="C25" s="23">
        <f>C27+C28+C30+C31</f>
        <v>317408.1</v>
      </c>
      <c r="D25" s="12">
        <f t="shared" si="0"/>
        <v>12.392668912178667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1044000</v>
      </c>
      <c r="C27" s="23">
        <v>192000</v>
      </c>
      <c r="D27" s="12">
        <f t="shared" si="0"/>
        <v>18.39080459770115</v>
      </c>
      <c r="E27" s="6"/>
      <c r="F27" s="17"/>
      <c r="G27" s="17"/>
    </row>
    <row r="28" spans="1:7" s="19" customFormat="1" ht="12.75">
      <c r="A28" s="22" t="s">
        <v>19</v>
      </c>
      <c r="B28" s="23">
        <v>1452256</v>
      </c>
      <c r="C28" s="23">
        <v>94508.1</v>
      </c>
      <c r="D28" s="12">
        <f t="shared" si="0"/>
        <v>6.507674955379768</v>
      </c>
      <c r="E28" s="6"/>
      <c r="F28" s="17"/>
      <c r="G28" s="17"/>
    </row>
    <row r="29" spans="1:7" s="19" customFormat="1" ht="12.75">
      <c r="A29" s="22" t="s">
        <v>76</v>
      </c>
      <c r="B29" s="23">
        <v>2601</v>
      </c>
      <c r="C29" s="23"/>
      <c r="D29" s="12"/>
      <c r="E29" s="6"/>
      <c r="F29" s="17"/>
      <c r="G29" s="17"/>
    </row>
    <row r="30" spans="1:7" s="19" customFormat="1" ht="12.75">
      <c r="A30" s="22" t="s">
        <v>61</v>
      </c>
      <c r="B30" s="23">
        <v>62400</v>
      </c>
      <c r="C30" s="23">
        <v>30900</v>
      </c>
      <c r="D30" s="12">
        <f t="shared" si="0"/>
        <v>49.519230769230774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4" customHeight="1">
      <c r="A32" s="28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3264730</v>
      </c>
      <c r="C33" s="4">
        <f>C35+C36+C37+C39+C40+C41+C43+C42+C38</f>
        <v>604587.11</v>
      </c>
      <c r="D33" s="3">
        <f t="shared" si="0"/>
        <v>18.518747645287664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2.5" customHeight="1">
      <c r="A35" s="7" t="s">
        <v>21</v>
      </c>
      <c r="B35" s="21">
        <v>1093672.27</v>
      </c>
      <c r="C35" s="21">
        <v>381501.12</v>
      </c>
      <c r="D35" s="3">
        <f t="shared" si="0"/>
        <v>34.88258141536312</v>
      </c>
      <c r="E35" s="6" t="s">
        <v>8</v>
      </c>
      <c r="F35" s="17"/>
      <c r="G35" s="17"/>
    </row>
    <row r="36" spans="1:7" ht="22.5" customHeight="1">
      <c r="A36" s="7" t="s">
        <v>22</v>
      </c>
      <c r="B36" s="21">
        <v>89600</v>
      </c>
      <c r="C36" s="21">
        <v>40486.5</v>
      </c>
      <c r="D36" s="3">
        <f t="shared" si="0"/>
        <v>45.185825892857146</v>
      </c>
      <c r="E36" s="6" t="s">
        <v>8</v>
      </c>
      <c r="F36" s="17"/>
      <c r="G36" s="17"/>
    </row>
    <row r="37" spans="1:7" ht="22.5" customHeight="1">
      <c r="A37" s="30" t="s">
        <v>23</v>
      </c>
      <c r="B37" s="21">
        <v>5601</v>
      </c>
      <c r="C37" s="21">
        <v>0</v>
      </c>
      <c r="D37" s="3">
        <f t="shared" si="0"/>
        <v>0</v>
      </c>
      <c r="E37" s="6" t="s">
        <v>8</v>
      </c>
      <c r="F37" s="17"/>
      <c r="G37" s="17"/>
    </row>
    <row r="38" spans="1:7" ht="24.75" customHeight="1">
      <c r="A38" s="30" t="s">
        <v>51</v>
      </c>
      <c r="B38" s="21">
        <v>616158.52</v>
      </c>
      <c r="C38" s="21">
        <v>82282.42</v>
      </c>
      <c r="D38" s="3"/>
      <c r="E38" s="6" t="s">
        <v>8</v>
      </c>
      <c r="F38" s="17"/>
      <c r="G38" s="17"/>
    </row>
    <row r="39" spans="1:7" ht="24" customHeight="1">
      <c r="A39" s="30" t="s">
        <v>24</v>
      </c>
      <c r="B39" s="21">
        <v>1359032.48</v>
      </c>
      <c r="C39" s="21">
        <v>60676.05</v>
      </c>
      <c r="D39" s="3">
        <f t="shared" si="0"/>
        <v>4.464650469575238</v>
      </c>
      <c r="E39" s="6" t="s">
        <v>8</v>
      </c>
      <c r="F39" s="17"/>
      <c r="G39" s="17"/>
    </row>
    <row r="40" spans="1:7" ht="12.75">
      <c r="A40" s="30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30" t="s">
        <v>58</v>
      </c>
      <c r="B41" s="21">
        <v>98565.73</v>
      </c>
      <c r="C41" s="21">
        <v>37541.02</v>
      </c>
      <c r="D41" s="3">
        <f t="shared" si="0"/>
        <v>38.08729464084525</v>
      </c>
      <c r="E41" s="6" t="s">
        <v>8</v>
      </c>
      <c r="F41" s="17"/>
      <c r="G41" s="17"/>
    </row>
    <row r="42" spans="1:7" ht="23.25" customHeight="1">
      <c r="A42" s="30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3.25" customHeight="1">
      <c r="A43" s="30" t="s">
        <v>59</v>
      </c>
      <c r="B43" s="21">
        <v>2100</v>
      </c>
      <c r="C43" s="21">
        <v>2100</v>
      </c>
      <c r="D43" s="3">
        <f t="shared" si="0"/>
        <v>100</v>
      </c>
      <c r="E43" s="6" t="s">
        <v>8</v>
      </c>
      <c r="F43" s="17"/>
      <c r="G43" s="17"/>
    </row>
    <row r="44" spans="1:7" ht="23.25" customHeight="1">
      <c r="A44" s="30" t="s">
        <v>27</v>
      </c>
      <c r="B44" s="21">
        <f>B33</f>
        <v>3264730</v>
      </c>
      <c r="C44" s="21">
        <f>C33</f>
        <v>604587.11</v>
      </c>
      <c r="D44" s="3">
        <f t="shared" si="0"/>
        <v>18.518747645287664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3244730</v>
      </c>
      <c r="C46" s="4">
        <f>C44-C47</f>
        <v>585824.11</v>
      </c>
      <c r="D46" s="6">
        <f t="shared" si="0"/>
        <v>18.054633513420224</v>
      </c>
      <c r="E46" s="3"/>
      <c r="F46" s="17"/>
      <c r="G46" s="17"/>
    </row>
    <row r="47" spans="1:7" ht="12.75">
      <c r="A47" s="5" t="s">
        <v>54</v>
      </c>
      <c r="B47" s="4">
        <v>20000</v>
      </c>
      <c r="C47" s="4">
        <v>18763</v>
      </c>
      <c r="D47" s="6">
        <f t="shared" si="0"/>
        <v>93.815</v>
      </c>
      <c r="E47" s="3"/>
      <c r="F47" s="17"/>
      <c r="G47" s="17"/>
    </row>
    <row r="48" spans="1:7" ht="49.5" customHeight="1">
      <c r="A48" s="5" t="s">
        <v>64</v>
      </c>
      <c r="B48" s="21">
        <f>B5-B33</f>
        <v>-136473</v>
      </c>
      <c r="C48" s="21">
        <f>C5-C33</f>
        <v>-110323.44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33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4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4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33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33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49.5" customHeight="1">
      <c r="A60" s="22" t="s">
        <v>42</v>
      </c>
      <c r="B60" s="23">
        <v>0</v>
      </c>
      <c r="C60" s="33">
        <v>0</v>
      </c>
      <c r="D60" s="6">
        <v>0</v>
      </c>
      <c r="E60" s="6" t="s">
        <v>41</v>
      </c>
      <c r="F60" s="17"/>
      <c r="G60" s="17"/>
    </row>
    <row r="61" spans="1:7" ht="24.75" customHeight="1">
      <c r="A61" s="22" t="s">
        <v>43</v>
      </c>
      <c r="B61" s="23">
        <v>0</v>
      </c>
      <c r="C61" s="33">
        <v>0</v>
      </c>
      <c r="D61" s="6">
        <v>0</v>
      </c>
      <c r="E61" s="6" t="s">
        <v>44</v>
      </c>
      <c r="F61" s="17"/>
      <c r="G61" s="17"/>
    </row>
    <row r="62" spans="1:7" ht="33.75" customHeight="1">
      <c r="A62" s="22" t="s">
        <v>45</v>
      </c>
      <c r="B62" s="23">
        <v>0</v>
      </c>
      <c r="C62" s="33">
        <v>0</v>
      </c>
      <c r="D62" s="6">
        <v>0</v>
      </c>
      <c r="E62" s="6" t="s">
        <v>46</v>
      </c>
      <c r="F62" s="17"/>
      <c r="G62" s="17"/>
    </row>
    <row r="63" spans="1:7" ht="34.5" customHeight="1">
      <c r="A63" s="22" t="s">
        <v>47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22.5" customHeight="1">
      <c r="A64" s="22" t="s">
        <v>49</v>
      </c>
      <c r="B64" s="23">
        <v>0</v>
      </c>
      <c r="C64" s="33">
        <v>0</v>
      </c>
      <c r="D64" s="6">
        <v>0</v>
      </c>
      <c r="E64" s="6" t="s">
        <v>48</v>
      </c>
      <c r="F64" s="17"/>
      <c r="G64" s="17"/>
    </row>
    <row r="65" spans="1:7" ht="13.5" customHeight="1">
      <c r="A65" s="50"/>
      <c r="B65" s="51"/>
      <c r="C65" s="52"/>
      <c r="D65" s="53"/>
      <c r="E65" s="53"/>
      <c r="F65" s="17"/>
      <c r="G65" s="17"/>
    </row>
    <row r="66" spans="1:7" ht="12.75">
      <c r="A66" s="49" t="s">
        <v>68</v>
      </c>
      <c r="B66" s="58" t="s">
        <v>81</v>
      </c>
      <c r="C66" s="58"/>
      <c r="D66" s="58"/>
      <c r="E66" s="38"/>
      <c r="F66" s="17"/>
      <c r="G66" s="17"/>
    </row>
    <row r="67" spans="1:7" ht="12.75">
      <c r="A67" s="39"/>
      <c r="B67" s="36"/>
      <c r="C67" s="37"/>
      <c r="D67" s="38"/>
      <c r="E67" s="38"/>
      <c r="F67" s="17"/>
      <c r="G67" s="17"/>
    </row>
    <row r="68" spans="1:7" ht="12.75">
      <c r="A68" s="49" t="s">
        <v>82</v>
      </c>
      <c r="B68" s="58" t="s">
        <v>70</v>
      </c>
      <c r="C68" s="58"/>
      <c r="D68" s="58"/>
      <c r="E68" s="38"/>
      <c r="F68" s="17"/>
      <c r="G68" s="17"/>
    </row>
    <row r="69" spans="1:7" ht="12.75">
      <c r="A69" s="39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35"/>
      <c r="B71" s="36"/>
      <c r="C71" s="37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38"/>
      <c r="C73" s="38"/>
      <c r="D73" s="38"/>
      <c r="E73" s="38"/>
      <c r="F73" s="17"/>
      <c r="G73" s="17"/>
    </row>
    <row r="74" spans="1:7" ht="12.75">
      <c r="A74" s="40"/>
      <c r="B74" s="41"/>
      <c r="C74" s="41"/>
      <c r="D74" s="38"/>
      <c r="E74" s="38"/>
      <c r="F74" s="17"/>
      <c r="G74" s="17"/>
    </row>
    <row r="75" spans="1:7" ht="12.75">
      <c r="A75" s="40"/>
      <c r="B75" s="41"/>
      <c r="C75" s="41"/>
      <c r="D75" s="41"/>
      <c r="E75" s="41"/>
      <c r="F75" s="17"/>
      <c r="G75" s="17"/>
    </row>
    <row r="76" spans="1:7" ht="12.75">
      <c r="A76" s="42"/>
      <c r="B76" s="43"/>
      <c r="C76" s="43"/>
      <c r="D76" s="43"/>
      <c r="E76" s="43"/>
      <c r="F76" s="17"/>
      <c r="G76" s="17"/>
    </row>
    <row r="77" spans="1:7" ht="12.75">
      <c r="A77" s="44"/>
      <c r="B77" s="17"/>
      <c r="C77" s="17"/>
      <c r="D77" s="17"/>
      <c r="E77" s="17"/>
      <c r="F77" s="17"/>
      <c r="G77" s="17"/>
    </row>
    <row r="78" spans="1:4" ht="12.75">
      <c r="A78" s="55"/>
      <c r="B78" s="56"/>
      <c r="C78" s="56"/>
      <c r="D78" s="56"/>
    </row>
  </sheetData>
  <sheetProtection/>
  <mergeCells count="5">
    <mergeCell ref="A78:D78"/>
    <mergeCell ref="A2:E2"/>
    <mergeCell ref="A1:E1"/>
    <mergeCell ref="B66:D66"/>
    <mergeCell ref="B68:D68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2020-04-09T12:20:56Z</cp:lastPrinted>
  <dcterms:created xsi:type="dcterms:W3CDTF">2008-11-10T05:44:55Z</dcterms:created>
  <dcterms:modified xsi:type="dcterms:W3CDTF">2020-07-09T11:16:59Z</dcterms:modified>
  <cp:category/>
  <cp:version/>
  <cp:contentType/>
  <cp:contentStatus/>
</cp:coreProperties>
</file>