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2120" windowHeight="8190"/>
  </bookViews>
  <sheets>
    <sheet name="Лист2" sheetId="4" r:id="rId1"/>
  </sheets>
  <definedNames>
    <definedName name="Excel_BuiltIn_Print_Area_1">#REF!</definedName>
    <definedName name="Область_печати_ИМ_1">#REF!</definedName>
  </definedNames>
  <calcPr calcId="125725"/>
</workbook>
</file>

<file path=xl/calcChain.xml><?xml version="1.0" encoding="utf-8"?>
<calcChain xmlns="http://schemas.openxmlformats.org/spreadsheetml/2006/main">
  <c r="B57" i="4"/>
  <c r="G56"/>
  <c r="H14" l="1"/>
  <c r="I14"/>
  <c r="D14"/>
  <c r="F14"/>
  <c r="C31" l="1"/>
  <c r="B31"/>
  <c r="C7"/>
  <c r="C56"/>
  <c r="I56" s="1"/>
  <c r="B56"/>
  <c r="I55"/>
  <c r="H55"/>
  <c r="F55"/>
  <c r="D55"/>
  <c r="I54"/>
  <c r="F54"/>
  <c r="D54"/>
  <c r="I53"/>
  <c r="F53"/>
  <c r="D53"/>
  <c r="I52"/>
  <c r="H52"/>
  <c r="F52"/>
  <c r="D52"/>
  <c r="I51"/>
  <c r="H51"/>
  <c r="F51"/>
  <c r="D51"/>
  <c r="I50"/>
  <c r="H50"/>
  <c r="F50"/>
  <c r="D50"/>
  <c r="I49"/>
  <c r="F49"/>
  <c r="D49"/>
  <c r="I47"/>
  <c r="H47"/>
  <c r="F47"/>
  <c r="D47"/>
  <c r="I46"/>
  <c r="H46"/>
  <c r="F46"/>
  <c r="D46"/>
  <c r="I45"/>
  <c r="H45"/>
  <c r="F45"/>
  <c r="D45"/>
  <c r="I44"/>
  <c r="H44"/>
  <c r="F44"/>
  <c r="D44"/>
  <c r="I43"/>
  <c r="H43"/>
  <c r="F43"/>
  <c r="D43"/>
  <c r="I42"/>
  <c r="F42"/>
  <c r="I40"/>
  <c r="H40"/>
  <c r="F40"/>
  <c r="D40"/>
  <c r="I39"/>
  <c r="F39"/>
  <c r="D39"/>
  <c r="I38"/>
  <c r="F38"/>
  <c r="D38"/>
  <c r="I37"/>
  <c r="H37"/>
  <c r="F37"/>
  <c r="D37"/>
  <c r="I36"/>
  <c r="H36"/>
  <c r="F36"/>
  <c r="D36"/>
  <c r="I35"/>
  <c r="H35"/>
  <c r="F35"/>
  <c r="D35"/>
  <c r="I34"/>
  <c r="H34"/>
  <c r="F34"/>
  <c r="D34"/>
  <c r="I33"/>
  <c r="H33"/>
  <c r="F33"/>
  <c r="D33"/>
  <c r="I32"/>
  <c r="H32"/>
  <c r="F32"/>
  <c r="D32"/>
  <c r="G31"/>
  <c r="I31" s="1"/>
  <c r="D56" l="1"/>
  <c r="H56"/>
  <c r="H31"/>
  <c r="F31"/>
  <c r="D31"/>
  <c r="F56"/>
  <c r="G19" l="1"/>
  <c r="H23" l="1"/>
  <c r="G18"/>
  <c r="H24"/>
  <c r="H12" l="1"/>
  <c r="C19" l="1"/>
  <c r="C18" s="1"/>
  <c r="H25"/>
  <c r="H26"/>
  <c r="F29"/>
  <c r="I8"/>
  <c r="I9"/>
  <c r="I10"/>
  <c r="I11"/>
  <c r="I12"/>
  <c r="I13"/>
  <c r="I15"/>
  <c r="I16"/>
  <c r="I20"/>
  <c r="I21"/>
  <c r="I22"/>
  <c r="I23"/>
  <c r="I24"/>
  <c r="I25"/>
  <c r="I26"/>
  <c r="I27"/>
  <c r="I28"/>
  <c r="I29"/>
  <c r="H27"/>
  <c r="H8"/>
  <c r="H9"/>
  <c r="H10"/>
  <c r="H11"/>
  <c r="H13"/>
  <c r="H15"/>
  <c r="H20"/>
  <c r="H21"/>
  <c r="H28"/>
  <c r="D23"/>
  <c r="F23"/>
  <c r="G7"/>
  <c r="G30" s="1"/>
  <c r="G41" s="1"/>
  <c r="G57" s="1"/>
  <c r="B7"/>
  <c r="B30" s="1"/>
  <c r="B41" s="1"/>
  <c r="D8"/>
  <c r="F8"/>
  <c r="D9"/>
  <c r="F9"/>
  <c r="D10"/>
  <c r="F10"/>
  <c r="D11"/>
  <c r="F11"/>
  <c r="D12"/>
  <c r="F12"/>
  <c r="D13"/>
  <c r="F13"/>
  <c r="D15"/>
  <c r="F15"/>
  <c r="D16"/>
  <c r="F16"/>
  <c r="B19"/>
  <c r="B18" s="1"/>
  <c r="D20"/>
  <c r="F20"/>
  <c r="D21"/>
  <c r="F21"/>
  <c r="D22"/>
  <c r="F22"/>
  <c r="D24"/>
  <c r="F24"/>
  <c r="D25"/>
  <c r="F25"/>
  <c r="D26"/>
  <c r="F26"/>
  <c r="D27"/>
  <c r="F27"/>
  <c r="D28"/>
  <c r="F28"/>
  <c r="D29"/>
  <c r="D7" l="1"/>
  <c r="F7"/>
  <c r="I7"/>
  <c r="I18"/>
  <c r="G17"/>
  <c r="H18"/>
  <c r="H19"/>
  <c r="I19"/>
  <c r="H7"/>
  <c r="B17"/>
  <c r="F19"/>
  <c r="C17"/>
  <c r="C30" s="1"/>
  <c r="E14" s="1"/>
  <c r="D18"/>
  <c r="F18"/>
  <c r="D19"/>
  <c r="I30" l="1"/>
  <c r="E30"/>
  <c r="H30"/>
  <c r="F30"/>
  <c r="C41"/>
  <c r="F41" s="1"/>
  <c r="D30"/>
  <c r="I41"/>
  <c r="C57"/>
  <c r="H17"/>
  <c r="I17"/>
  <c r="F17"/>
  <c r="D17"/>
  <c r="H41" l="1"/>
  <c r="D41"/>
  <c r="E23"/>
  <c r="E9"/>
  <c r="E16"/>
  <c r="E29"/>
  <c r="E27"/>
  <c r="E28"/>
  <c r="E11"/>
  <c r="E10"/>
  <c r="E25"/>
  <c r="E20"/>
  <c r="E21"/>
  <c r="E12"/>
  <c r="E24"/>
  <c r="E8"/>
  <c r="E15"/>
  <c r="E22"/>
  <c r="E7"/>
  <c r="E26"/>
  <c r="E19"/>
  <c r="E13"/>
  <c r="E18"/>
  <c r="E17"/>
</calcChain>
</file>

<file path=xl/sharedStrings.xml><?xml version="1.0" encoding="utf-8"?>
<sst xmlns="http://schemas.openxmlformats.org/spreadsheetml/2006/main" count="65" uniqueCount="64">
  <si>
    <t>Налог на доходы физических лиц</t>
  </si>
  <si>
    <t>Единый сельскохозяйственный налог</t>
  </si>
  <si>
    <t>Транспортный налог</t>
  </si>
  <si>
    <t>Наименование показателей</t>
  </si>
  <si>
    <t>Доля доходов (гр.6) в объеме собственных доходов, %</t>
  </si>
  <si>
    <t>% исполнения (фактическое исполнение к уточненному годовому плану)</t>
  </si>
  <si>
    <t>ДОХОДЫ</t>
  </si>
  <si>
    <t>Налоговые доходы</t>
  </si>
  <si>
    <t>Акцизы на нефтепродукты</t>
  </si>
  <si>
    <t>Налог, взимаемый в связи с применением патентной системы налогообложения</t>
  </si>
  <si>
    <t>Государственная пошлина</t>
  </si>
  <si>
    <t>Задолженность и перерасчеты по отмененным налога,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</si>
  <si>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</si>
  <si>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собственности, в том числе:</t>
  </si>
  <si>
    <t xml:space="preserve"> - доходы от сдачи в аренду имущества, находящегося в государственной и муниципальной собственности, из них:</t>
  </si>
  <si>
    <t xml:space="preserve">        арендная плата за земли</t>
  </si>
  <si>
    <t xml:space="preserve">        доходы от сдачи в аренду имущества</t>
  </si>
  <si>
    <t xml:space="preserve"> - платежи от государственных и муниципальных  унитарных предприятий</t>
  </si>
  <si>
    <t xml:space="preserve"> - прочие доходы от использования имущества и прав, находящихся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</si>
  <si>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</si>
  <si>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</si>
  <si>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</si>
  <si>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</si>
  <si>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</si>
  <si>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ИТОГО НАЛОГОВЫХ И НЕНАЛОГОВЫХ (СОБСТВЕННЫХ) ДОХОДОВ</t>
  </si>
  <si>
    <t>ИТОГО ДОХОДОВ</t>
  </si>
  <si>
    <t>(тыс. рублей)</t>
  </si>
  <si>
    <t>Отклонения от годового плана</t>
  </si>
  <si>
    <t>Единый налог на вмененный доход для  отдельных видов деятельности</t>
  </si>
  <si>
    <t>% исполнения к соответствующему периоду прошлого года</t>
  </si>
  <si>
    <t>Отклонение от соответсующего периода прошлого года</t>
  </si>
  <si>
    <t xml:space="preserve"> - доходы в виде прибыли, приходящейся на доли в уставных капиталлах хозяйственных товариществ и обществ</t>
  </si>
  <si>
    <t xml:space="preserve">Уточненный план на 2019 год </t>
  </si>
  <si>
    <t>Исполнено за 2018г.</t>
  </si>
  <si>
    <t>Фактическое исполнение на 01.01.2020г.</t>
  </si>
  <si>
    <t>Безвозмездные поступления, в том числе:</t>
  </si>
  <si>
    <t>Дотации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</si>
  <si>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</si>
  <si>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дотации</t>
  </si>
  <si>
    <t>Субсидии</t>
  </si>
  <si>
    <t>Субвенции</t>
  </si>
  <si>
    <t>Иные межбюджетные трансферты</t>
  </si>
  <si>
    <t>Прочие безвозмездные поступления</t>
  </si>
  <si>
    <t>Доходы от возврата  остатков субсидий и субвенций прошлых лет</t>
  </si>
  <si>
    <t>Возврат остатков субсидий и субвенций прошлых лет</t>
  </si>
  <si>
    <t>РАСХОДЫ</t>
  </si>
  <si>
    <t>Общегосударственные вопросы (01)</t>
  </si>
  <si>
    <t>Национальная оборона (02)</t>
  </si>
  <si>
    <t>Национальная безопасность и правоохранительная деятельность(03)</t>
  </si>
  <si>
    <t>Национальная экономика(04)</t>
  </si>
  <si>
    <t>Жилищно-коммунальное хозяйство (05)</t>
  </si>
  <si>
    <t>Образование (07)</t>
  </si>
  <si>
    <t>Культура, кинематография (08)</t>
  </si>
  <si>
    <t>Социальная политика (10)</t>
  </si>
  <si>
    <t>Физическая культура и спорт (11)</t>
  </si>
  <si>
    <t>Средства массовой информации (12)</t>
  </si>
  <si>
    <t>Обслуживание государственного и муниципального долга (13)</t>
  </si>
  <si>
    <t>Межбюджетные трансферты общего характера (14)</t>
  </si>
  <si>
    <t>ВСЕГО РАСХОДОВ</t>
  </si>
  <si>
    <t>ПРОФИЦИТ (+), ДЕФИЦИТ (-) БЮДЖЕТА</t>
  </si>
  <si>
    <t>Х</t>
  </si>
  <si>
    <t>Налог на добычу полезных ископаемых</t>
  </si>
  <si>
    <t>Охрана окружающей среды (06)</t>
  </si>
  <si>
    <t>АНАЛИЗ ИСПОЛНЕНИЯ БЮДЖЕТА ШУМЕРЛИНСКОГО РАЙОНА  ПО СОСТОЯНИЮ НА 01.01.2020 г.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</si>
</sst>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2"/>
      <name val="Courie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C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0">
      <protection locked="0"/>
    </xf>
  </cellStyleXfs>
  <cellXfs count="43">
    <xf numFmtId="0" fontId="0" fillId="0" borderId="0" xfId="0"/>
    <xf numFmtId="2" fontId="4" fillId="0" borderId="2" xfId="0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wrapText="1"/>
    </xf>
    <xf numFmtId="2" fontId="3" fillId="0" borderId="2" xfId="0" applyNumberFormat="1" applyFont="1" applyBorder="1" applyAlignment="1">
      <alignment wrapText="1"/>
    </xf>
    <xf numFmtId="164" fontId="3" fillId="2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wrapText="1"/>
    </xf>
    <xf numFmtId="164" fontId="4" fillId="2" borderId="2" xfId="0" applyNumberFormat="1" applyFont="1" applyFill="1" applyBorder="1" applyAlignment="1">
      <alignment horizontal="right" wrapText="1"/>
    </xf>
    <xf numFmtId="4" fontId="3" fillId="2" borderId="2" xfId="0" applyNumberFormat="1" applyFont="1" applyFill="1" applyBorder="1" applyAlignment="1">
      <alignment wrapText="1"/>
    </xf>
    <xf numFmtId="2" fontId="3" fillId="2" borderId="0" xfId="0" applyNumberFormat="1" applyFont="1" applyFill="1" applyAlignment="1">
      <alignment wrapText="1"/>
    </xf>
    <xf numFmtId="164" fontId="4" fillId="3" borderId="2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right" wrapText="1"/>
    </xf>
    <xf numFmtId="2" fontId="4" fillId="4" borderId="2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2" fontId="3" fillId="3" borderId="2" xfId="0" applyNumberFormat="1" applyFont="1" applyFill="1" applyBorder="1" applyAlignment="1">
      <alignment wrapText="1"/>
    </xf>
    <xf numFmtId="164" fontId="6" fillId="4" borderId="2" xfId="0" applyNumberFormat="1" applyFont="1" applyFill="1" applyBorder="1" applyAlignment="1">
      <alignment horizontal="right" wrapText="1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wrapText="1"/>
    </xf>
    <xf numFmtId="2" fontId="4" fillId="2" borderId="3" xfId="0" applyNumberFormat="1" applyFont="1" applyFill="1" applyBorder="1" applyAlignment="1">
      <alignment wrapText="1"/>
    </xf>
    <xf numFmtId="164" fontId="3" fillId="2" borderId="4" xfId="0" applyNumberFormat="1" applyFont="1" applyFill="1" applyBorder="1" applyAlignment="1">
      <alignment wrapText="1"/>
    </xf>
    <xf numFmtId="2" fontId="4" fillId="0" borderId="3" xfId="0" applyNumberFormat="1" applyFont="1" applyFill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2" fontId="3" fillId="0" borderId="3" xfId="0" applyNumberFormat="1" applyFont="1" applyFill="1" applyBorder="1" applyAlignment="1">
      <alignment wrapText="1"/>
    </xf>
    <xf numFmtId="2" fontId="3" fillId="0" borderId="3" xfId="0" applyNumberFormat="1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wrapText="1"/>
    </xf>
    <xf numFmtId="164" fontId="4" fillId="4" borderId="6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right" wrapText="1"/>
    </xf>
    <xf numFmtId="164" fontId="4" fillId="0" borderId="6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7" fillId="4" borderId="2" xfId="0" applyNumberFormat="1" applyFont="1" applyFill="1" applyBorder="1" applyAlignment="1">
      <alignment horizontal="right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</cellXfs>
  <cellStyles count="8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Обычный" xfId="0" builtinId="0"/>
    <cellStyle name="Џђћ–…ќ’ќ›‰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tabSelected="1" workbookViewId="0">
      <selection activeCell="A2" sqref="A2"/>
    </sheetView>
  </sheetViews>
  <sheetFormatPr defaultRowHeight="14.25"/>
  <cols>
    <col min="1" max="1" width="41" style="2" customWidth="1"/>
    <col min="2" max="2" width="12.88671875" style="10" customWidth="1"/>
    <col min="3" max="3" width="12.33203125" style="10" customWidth="1"/>
    <col min="4" max="4" width="11.44140625" style="2" customWidth="1"/>
    <col min="5" max="5" width="12.44140625" style="2" customWidth="1"/>
    <col min="6" max="6" width="12.77734375" style="2" customWidth="1"/>
    <col min="7" max="7" width="13.88671875" style="10" customWidth="1"/>
    <col min="8" max="8" width="14" style="2" customWidth="1"/>
    <col min="9" max="9" width="12" style="2" customWidth="1"/>
    <col min="10" max="16384" width="8.88671875" style="2"/>
  </cols>
  <sheetData>
    <row r="1" spans="1:9" ht="15">
      <c r="A1" s="39" t="s">
        <v>63</v>
      </c>
      <c r="B1" s="39"/>
      <c r="C1" s="39"/>
      <c r="D1" s="39"/>
      <c r="E1" s="39"/>
      <c r="F1" s="39"/>
    </row>
    <row r="3" spans="1:9">
      <c r="E3" s="40" t="s">
        <v>26</v>
      </c>
      <c r="F3" s="40"/>
    </row>
    <row r="4" spans="1:9" ht="40.5" customHeight="1">
      <c r="A4" s="41" t="s">
        <v>3</v>
      </c>
      <c r="B4" s="42" t="s">
        <v>32</v>
      </c>
      <c r="C4" s="42" t="s">
        <v>34</v>
      </c>
      <c r="D4" s="37" t="s">
        <v>27</v>
      </c>
      <c r="E4" s="37" t="s">
        <v>4</v>
      </c>
      <c r="F4" s="37" t="s">
        <v>5</v>
      </c>
      <c r="G4" s="36" t="s">
        <v>33</v>
      </c>
      <c r="H4" s="37" t="s">
        <v>29</v>
      </c>
      <c r="I4" s="38" t="s">
        <v>30</v>
      </c>
    </row>
    <row r="5" spans="1:9" ht="51.75" customHeight="1">
      <c r="A5" s="41"/>
      <c r="B5" s="42"/>
      <c r="C5" s="42"/>
      <c r="D5" s="37"/>
      <c r="E5" s="37"/>
      <c r="F5" s="37"/>
      <c r="G5" s="36"/>
      <c r="H5" s="37"/>
      <c r="I5" s="38"/>
    </row>
    <row r="6" spans="1:9" ht="25.5" customHeight="1">
      <c r="A6" s="18" t="s">
        <v>6</v>
      </c>
      <c r="B6" s="13"/>
      <c r="C6" s="13"/>
      <c r="D6" s="1"/>
      <c r="E6" s="1"/>
      <c r="F6" s="1"/>
      <c r="G6" s="16"/>
      <c r="H6" s="3"/>
      <c r="I6" s="3"/>
    </row>
    <row r="7" spans="1:9" ht="24" customHeight="1">
      <c r="A7" s="19" t="s">
        <v>7</v>
      </c>
      <c r="B7" s="14">
        <f>SUM(B8:B16)</f>
        <v>16745.8</v>
      </c>
      <c r="C7" s="14">
        <f>SUM(C8:C16)</f>
        <v>18166.3</v>
      </c>
      <c r="D7" s="4">
        <f>C7-B7</f>
        <v>1420.5</v>
      </c>
      <c r="E7" s="5">
        <f t="shared" ref="E7:E30" si="0">IFERROR(C7/$C$30*100,"")</f>
        <v>84.131674130608971</v>
      </c>
      <c r="F7" s="5">
        <f>IFERROR(C7/B7*100,"")</f>
        <v>108.48272402632301</v>
      </c>
      <c r="G7" s="11">
        <f>SUM(G8:G16)</f>
        <v>17261.400000000001</v>
      </c>
      <c r="H7" s="7">
        <f t="shared" ref="H7:H15" si="1">C7/G7*100</f>
        <v>105.24233260338094</v>
      </c>
      <c r="I7" s="7">
        <f t="shared" ref="I7:I56" si="2">C7-G7</f>
        <v>904.89999999999782</v>
      </c>
    </row>
    <row r="8" spans="1:9" ht="18.75" customHeight="1">
      <c r="A8" s="20" t="s">
        <v>0</v>
      </c>
      <c r="B8" s="15">
        <v>12135</v>
      </c>
      <c r="C8" s="17">
        <v>12837.8</v>
      </c>
      <c r="D8" s="4">
        <f t="shared" ref="D8:D56" si="3">C8-B8</f>
        <v>702.79999999999927</v>
      </c>
      <c r="E8" s="6">
        <f t="shared" si="0"/>
        <v>59.454352628434613</v>
      </c>
      <c r="F8" s="6">
        <f t="shared" ref="F8:F56" si="4">IFERROR(C8/B8*100,"")</f>
        <v>105.79151215492377</v>
      </c>
      <c r="G8" s="12">
        <v>12271.6</v>
      </c>
      <c r="H8" s="7">
        <f t="shared" si="1"/>
        <v>104.61390527722546</v>
      </c>
      <c r="I8" s="7">
        <f t="shared" si="2"/>
        <v>566.19999999999891</v>
      </c>
    </row>
    <row r="9" spans="1:9" ht="20.25" customHeight="1">
      <c r="A9" s="20" t="s">
        <v>8</v>
      </c>
      <c r="B9" s="15">
        <v>2730.3</v>
      </c>
      <c r="C9" s="15">
        <v>3211.2</v>
      </c>
      <c r="D9" s="4">
        <f t="shared" si="3"/>
        <v>480.89999999999964</v>
      </c>
      <c r="E9" s="6">
        <f t="shared" si="0"/>
        <v>14.871692748012061</v>
      </c>
      <c r="F9" s="6">
        <f t="shared" si="4"/>
        <v>117.6134490715306</v>
      </c>
      <c r="G9" s="12">
        <v>2799</v>
      </c>
      <c r="H9" s="7">
        <f t="shared" si="1"/>
        <v>114.72668810289389</v>
      </c>
      <c r="I9" s="7">
        <f t="shared" si="2"/>
        <v>412.19999999999982</v>
      </c>
    </row>
    <row r="10" spans="1:9" ht="31.5" customHeight="1">
      <c r="A10" s="20" t="s">
        <v>28</v>
      </c>
      <c r="B10" s="15">
        <v>831.6</v>
      </c>
      <c r="C10" s="15">
        <v>839.8</v>
      </c>
      <c r="D10" s="4">
        <f t="shared" si="3"/>
        <v>8.1999999999999318</v>
      </c>
      <c r="E10" s="6">
        <f t="shared" si="0"/>
        <v>3.8892773946750525</v>
      </c>
      <c r="F10" s="6">
        <f t="shared" si="4"/>
        <v>100.98605098605098</v>
      </c>
      <c r="G10" s="12">
        <v>952</v>
      </c>
      <c r="H10" s="7">
        <f t="shared" si="1"/>
        <v>88.214285714285708</v>
      </c>
      <c r="I10" s="7">
        <f t="shared" si="2"/>
        <v>-112.20000000000005</v>
      </c>
    </row>
    <row r="11" spans="1:9" ht="18.75" customHeight="1">
      <c r="A11" s="20" t="s">
        <v>1</v>
      </c>
      <c r="B11" s="15">
        <v>45</v>
      </c>
      <c r="C11" s="15">
        <v>45.6</v>
      </c>
      <c r="D11" s="4">
        <f t="shared" si="3"/>
        <v>0.60000000000000142</v>
      </c>
      <c r="E11" s="6">
        <f t="shared" si="0"/>
        <v>0.21118248296878114</v>
      </c>
      <c r="F11" s="6">
        <f t="shared" si="4"/>
        <v>101.33333333333334</v>
      </c>
      <c r="G11" s="12">
        <v>58.2</v>
      </c>
      <c r="H11" s="7">
        <f t="shared" si="1"/>
        <v>78.350515463917532</v>
      </c>
      <c r="I11" s="7">
        <f t="shared" si="2"/>
        <v>-12.600000000000001</v>
      </c>
    </row>
    <row r="12" spans="1:9" ht="28.5">
      <c r="A12" s="20" t="s">
        <v>9</v>
      </c>
      <c r="B12" s="15">
        <v>86.1</v>
      </c>
      <c r="C12" s="17">
        <v>135.69999999999999</v>
      </c>
      <c r="D12" s="4">
        <f t="shared" si="3"/>
        <v>49.599999999999994</v>
      </c>
      <c r="E12" s="6">
        <f t="shared" si="0"/>
        <v>0.62845313462420171</v>
      </c>
      <c r="F12" s="6">
        <f t="shared" si="4"/>
        <v>157.60743321718931</v>
      </c>
      <c r="G12" s="12">
        <v>201.8</v>
      </c>
      <c r="H12" s="7">
        <f t="shared" si="1"/>
        <v>67.244796828543102</v>
      </c>
      <c r="I12" s="7">
        <f t="shared" si="2"/>
        <v>-66.100000000000023</v>
      </c>
    </row>
    <row r="13" spans="1:9" ht="19.5" customHeight="1">
      <c r="A13" s="20" t="s">
        <v>2</v>
      </c>
      <c r="B13" s="15">
        <v>630</v>
      </c>
      <c r="C13" s="15">
        <v>763.2</v>
      </c>
      <c r="D13" s="4">
        <f t="shared" si="3"/>
        <v>133.20000000000005</v>
      </c>
      <c r="E13" s="6">
        <f t="shared" si="0"/>
        <v>3.5345278728459162</v>
      </c>
      <c r="F13" s="6">
        <f t="shared" si="4"/>
        <v>121.14285714285715</v>
      </c>
      <c r="G13" s="12">
        <v>635.1</v>
      </c>
      <c r="H13" s="7">
        <f t="shared" si="1"/>
        <v>120.17005196032122</v>
      </c>
      <c r="I13" s="7">
        <f t="shared" si="2"/>
        <v>128.10000000000002</v>
      </c>
    </row>
    <row r="14" spans="1:9" ht="19.5" customHeight="1">
      <c r="A14" s="20" t="s">
        <v>61</v>
      </c>
      <c r="B14" s="15">
        <v>0</v>
      </c>
      <c r="C14" s="15">
        <v>22.2</v>
      </c>
      <c r="D14" s="4">
        <f t="shared" si="3"/>
        <v>22.2</v>
      </c>
      <c r="E14" s="6">
        <f t="shared" si="0"/>
        <v>0.1028125246032224</v>
      </c>
      <c r="F14" s="6" t="str">
        <f t="shared" si="4"/>
        <v/>
      </c>
      <c r="G14" s="12">
        <v>0</v>
      </c>
      <c r="H14" s="7" t="e">
        <f t="shared" si="1"/>
        <v>#DIV/0!</v>
      </c>
      <c r="I14" s="7">
        <f t="shared" si="2"/>
        <v>22.2</v>
      </c>
    </row>
    <row r="15" spans="1:9" ht="22.5" customHeight="1">
      <c r="A15" s="20" t="s">
        <v>10</v>
      </c>
      <c r="B15" s="15">
        <v>287.8</v>
      </c>
      <c r="C15" s="15">
        <v>310.8</v>
      </c>
      <c r="D15" s="4">
        <f t="shared" si="3"/>
        <v>23</v>
      </c>
      <c r="E15" s="6">
        <f t="shared" si="0"/>
        <v>1.4393753444451136</v>
      </c>
      <c r="F15" s="6">
        <f t="shared" si="4"/>
        <v>107.99166087560805</v>
      </c>
      <c r="G15" s="12">
        <v>343.7</v>
      </c>
      <c r="H15" s="7">
        <f t="shared" si="1"/>
        <v>90.427698574338095</v>
      </c>
      <c r="I15" s="7">
        <f t="shared" si="2"/>
        <v>-32.899999999999977</v>
      </c>
    </row>
    <row r="16" spans="1:9" ht="28.5">
      <c r="A16" s="20" t="s">
        <v>11</v>
      </c>
      <c r="B16" s="15">
        <v>0</v>
      </c>
      <c r="C16" s="15">
        <v>0</v>
      </c>
      <c r="D16" s="4">
        <f t="shared" si="3"/>
        <v>0</v>
      </c>
      <c r="E16" s="6">
        <f t="shared" si="0"/>
        <v>0</v>
      </c>
      <c r="F16" s="6" t="str">
        <f t="shared" si="4"/>
        <v/>
      </c>
      <c r="G16" s="12">
        <v>0</v>
      </c>
      <c r="H16" s="7"/>
      <c r="I16" s="7">
        <f t="shared" si="2"/>
        <v>0</v>
      </c>
    </row>
    <row r="17" spans="1:9" ht="24" customHeight="1">
      <c r="A17" s="19" t="s">
        <v>12</v>
      </c>
      <c r="B17" s="14">
        <f>B18+B25+B26+B27+B28+B29</f>
        <v>2922.6</v>
      </c>
      <c r="C17" s="14">
        <f>C18+C25+C26+C27+C28+C29</f>
        <v>3426.3999999999996</v>
      </c>
      <c r="D17" s="4">
        <f t="shared" si="3"/>
        <v>503.79999999999973</v>
      </c>
      <c r="E17" s="5">
        <f t="shared" si="0"/>
        <v>15.868325869391045</v>
      </c>
      <c r="F17" s="5">
        <f t="shared" si="4"/>
        <v>117.23807568603297</v>
      </c>
      <c r="G17" s="11">
        <f>G18+G25+G26+G27+G28+G29</f>
        <v>3721.5</v>
      </c>
      <c r="H17" s="7">
        <f t="shared" ref="H17:H24" si="5">C17/G17*100</f>
        <v>92.070401719736665</v>
      </c>
      <c r="I17" s="7">
        <f t="shared" si="2"/>
        <v>-295.10000000000036</v>
      </c>
    </row>
    <row r="18" spans="1:9" ht="42.75">
      <c r="A18" s="20" t="s">
        <v>13</v>
      </c>
      <c r="B18" s="15">
        <f>B19+B22+B24+B23</f>
        <v>1262.8</v>
      </c>
      <c r="C18" s="15">
        <f>C19+C22+C24+C23</f>
        <v>1368.7</v>
      </c>
      <c r="D18" s="4">
        <f t="shared" si="3"/>
        <v>105.90000000000009</v>
      </c>
      <c r="E18" s="6">
        <f t="shared" si="0"/>
        <v>6.338716325424798</v>
      </c>
      <c r="F18" s="6">
        <f t="shared" si="4"/>
        <v>108.38612606905291</v>
      </c>
      <c r="G18" s="12">
        <f>G19+G22+G24+G23</f>
        <v>1303</v>
      </c>
      <c r="H18" s="7">
        <f t="shared" si="5"/>
        <v>105.0422102839601</v>
      </c>
      <c r="I18" s="7">
        <f t="shared" si="2"/>
        <v>65.700000000000045</v>
      </c>
    </row>
    <row r="19" spans="1:9" ht="42.75">
      <c r="A19" s="21" t="s">
        <v>14</v>
      </c>
      <c r="B19" s="15">
        <f>SUM(B20:B21)</f>
        <v>1253.0999999999999</v>
      </c>
      <c r="C19" s="15">
        <f>SUM(C20:C21)</f>
        <v>1358.9</v>
      </c>
      <c r="D19" s="4">
        <f t="shared" si="3"/>
        <v>105.80000000000018</v>
      </c>
      <c r="E19" s="6">
        <f t="shared" si="0"/>
        <v>6.2933306163657177</v>
      </c>
      <c r="F19" s="6">
        <f t="shared" si="4"/>
        <v>108.44306120820366</v>
      </c>
      <c r="G19" s="12">
        <f>SUM(G20:G21)</f>
        <v>1293.9000000000001</v>
      </c>
      <c r="H19" s="7">
        <f t="shared" si="5"/>
        <v>105.02357214622459</v>
      </c>
      <c r="I19" s="7">
        <f t="shared" si="2"/>
        <v>65</v>
      </c>
    </row>
    <row r="20" spans="1:9" ht="15.75" customHeight="1">
      <c r="A20" s="22" t="s">
        <v>15</v>
      </c>
      <c r="B20" s="15">
        <v>996.1</v>
      </c>
      <c r="C20" s="15">
        <v>1101.8</v>
      </c>
      <c r="D20" s="4">
        <f t="shared" si="3"/>
        <v>105.69999999999993</v>
      </c>
      <c r="E20" s="6">
        <f t="shared" si="0"/>
        <v>5.1026504327851541</v>
      </c>
      <c r="F20" s="6">
        <f t="shared" si="4"/>
        <v>110.61138439915669</v>
      </c>
      <c r="G20" s="12">
        <v>978</v>
      </c>
      <c r="H20" s="7">
        <f t="shared" si="5"/>
        <v>112.65848670756647</v>
      </c>
      <c r="I20" s="7">
        <f t="shared" si="2"/>
        <v>123.79999999999995</v>
      </c>
    </row>
    <row r="21" spans="1:9">
      <c r="A21" s="22" t="s">
        <v>16</v>
      </c>
      <c r="B21" s="15">
        <v>257</v>
      </c>
      <c r="C21" s="17">
        <v>257.10000000000002</v>
      </c>
      <c r="D21" s="4">
        <f t="shared" si="3"/>
        <v>0.10000000000002274</v>
      </c>
      <c r="E21" s="6">
        <f t="shared" si="0"/>
        <v>1.1906801835805623</v>
      </c>
      <c r="F21" s="6">
        <f t="shared" si="4"/>
        <v>100.03891050583658</v>
      </c>
      <c r="G21" s="12">
        <v>315.89999999999998</v>
      </c>
      <c r="H21" s="7">
        <f t="shared" si="5"/>
        <v>81.386514719848066</v>
      </c>
      <c r="I21" s="7">
        <f t="shared" si="2"/>
        <v>-58.799999999999955</v>
      </c>
    </row>
    <row r="22" spans="1:9" ht="28.5">
      <c r="A22" s="20" t="s">
        <v>17</v>
      </c>
      <c r="B22" s="15">
        <v>0</v>
      </c>
      <c r="C22" s="15">
        <v>0</v>
      </c>
      <c r="D22" s="4">
        <f t="shared" si="3"/>
        <v>0</v>
      </c>
      <c r="E22" s="6">
        <f t="shared" si="0"/>
        <v>0</v>
      </c>
      <c r="F22" s="6" t="str">
        <f t="shared" si="4"/>
        <v/>
      </c>
      <c r="G22" s="12">
        <v>0</v>
      </c>
      <c r="H22" s="7"/>
      <c r="I22" s="7">
        <f t="shared" si="2"/>
        <v>0</v>
      </c>
    </row>
    <row r="23" spans="1:9" ht="45.75" customHeight="1">
      <c r="A23" s="20" t="s">
        <v>31</v>
      </c>
      <c r="B23" s="15">
        <v>3</v>
      </c>
      <c r="C23" s="15">
        <v>3.1</v>
      </c>
      <c r="D23" s="4">
        <f t="shared" si="3"/>
        <v>0.10000000000000009</v>
      </c>
      <c r="E23" s="6">
        <f t="shared" si="0"/>
        <v>1.4356703886035559E-2</v>
      </c>
      <c r="F23" s="6">
        <f t="shared" si="4"/>
        <v>103.33333333333334</v>
      </c>
      <c r="G23" s="12">
        <v>3.8</v>
      </c>
      <c r="H23" s="7">
        <f t="shared" si="5"/>
        <v>81.578947368421069</v>
      </c>
      <c r="I23" s="7">
        <f t="shared" si="2"/>
        <v>-0.69999999999999973</v>
      </c>
    </row>
    <row r="24" spans="1:9" ht="42.75">
      <c r="A24" s="20" t="s">
        <v>18</v>
      </c>
      <c r="B24" s="15">
        <v>6.7</v>
      </c>
      <c r="C24" s="15">
        <v>6.7</v>
      </c>
      <c r="D24" s="4">
        <f t="shared" si="3"/>
        <v>0</v>
      </c>
      <c r="E24" s="6">
        <f t="shared" si="0"/>
        <v>3.1029005173044601E-2</v>
      </c>
      <c r="F24" s="6">
        <f t="shared" si="4"/>
        <v>100</v>
      </c>
      <c r="G24" s="12">
        <v>5.3</v>
      </c>
      <c r="H24" s="7">
        <f t="shared" si="5"/>
        <v>126.41509433962266</v>
      </c>
      <c r="I24" s="7">
        <f t="shared" si="2"/>
        <v>1.4000000000000004</v>
      </c>
    </row>
    <row r="25" spans="1:9" ht="28.5">
      <c r="A25" s="20" t="s">
        <v>19</v>
      </c>
      <c r="B25" s="15">
        <v>250.9</v>
      </c>
      <c r="C25" s="15">
        <v>251</v>
      </c>
      <c r="D25" s="4">
        <f t="shared" si="3"/>
        <v>9.9999999999994316E-2</v>
      </c>
      <c r="E25" s="6">
        <f t="shared" si="0"/>
        <v>1.1624298952886856</v>
      </c>
      <c r="F25" s="6">
        <f t="shared" si="4"/>
        <v>100.03985651654045</v>
      </c>
      <c r="G25" s="12">
        <v>743.9</v>
      </c>
      <c r="H25" s="7">
        <f t="shared" ref="H25:H28" si="6">C25/G25*100</f>
        <v>33.741094233095851</v>
      </c>
      <c r="I25" s="7">
        <f t="shared" si="2"/>
        <v>-492.9</v>
      </c>
    </row>
    <row r="26" spans="1:9" ht="28.5">
      <c r="A26" s="20" t="s">
        <v>20</v>
      </c>
      <c r="B26" s="15">
        <v>524</v>
      </c>
      <c r="C26" s="15">
        <v>531.5</v>
      </c>
      <c r="D26" s="4">
        <f t="shared" si="3"/>
        <v>7.5</v>
      </c>
      <c r="E26" s="6">
        <f t="shared" si="0"/>
        <v>2.4614800372348067</v>
      </c>
      <c r="F26" s="6">
        <f t="shared" si="4"/>
        <v>101.43129770992367</v>
      </c>
      <c r="G26" s="12">
        <v>1087.0999999999999</v>
      </c>
      <c r="H26" s="7">
        <f t="shared" si="6"/>
        <v>48.891546315886309</v>
      </c>
      <c r="I26" s="7">
        <f t="shared" si="2"/>
        <v>-555.59999999999991</v>
      </c>
    </row>
    <row r="27" spans="1:9" ht="31.5" customHeight="1">
      <c r="A27" s="20" t="s">
        <v>21</v>
      </c>
      <c r="B27" s="15">
        <v>675.5</v>
      </c>
      <c r="C27" s="15">
        <v>1052</v>
      </c>
      <c r="D27" s="4">
        <f t="shared" si="3"/>
        <v>376.5</v>
      </c>
      <c r="E27" s="6">
        <f t="shared" si="0"/>
        <v>4.8720169316481963</v>
      </c>
      <c r="F27" s="6">
        <f t="shared" si="4"/>
        <v>155.73649148778682</v>
      </c>
      <c r="G27" s="12">
        <v>378.8</v>
      </c>
      <c r="H27" s="7">
        <f t="shared" si="6"/>
        <v>277.71911298838432</v>
      </c>
      <c r="I27" s="7">
        <f t="shared" si="2"/>
        <v>673.2</v>
      </c>
    </row>
    <row r="28" spans="1:9" ht="19.5" customHeight="1">
      <c r="A28" s="20" t="s">
        <v>22</v>
      </c>
      <c r="B28" s="15">
        <v>209.4</v>
      </c>
      <c r="C28" s="17">
        <v>223.2</v>
      </c>
      <c r="D28" s="4">
        <f t="shared" si="3"/>
        <v>13.799999999999983</v>
      </c>
      <c r="E28" s="6">
        <f t="shared" si="0"/>
        <v>1.0336826797945602</v>
      </c>
      <c r="F28" s="6">
        <f t="shared" si="4"/>
        <v>106.59025787965615</v>
      </c>
      <c r="G28" s="12">
        <v>208.7</v>
      </c>
      <c r="H28" s="7">
        <f t="shared" si="6"/>
        <v>106.94777192141831</v>
      </c>
      <c r="I28" s="7">
        <f t="shared" si="2"/>
        <v>14.5</v>
      </c>
    </row>
    <row r="29" spans="1:9" ht="20.25" customHeight="1">
      <c r="A29" s="20" t="s">
        <v>23</v>
      </c>
      <c r="B29" s="15">
        <v>0</v>
      </c>
      <c r="C29" s="15">
        <v>0</v>
      </c>
      <c r="D29" s="4">
        <f t="shared" si="3"/>
        <v>0</v>
      </c>
      <c r="E29" s="6">
        <f t="shared" si="0"/>
        <v>0</v>
      </c>
      <c r="F29" s="6" t="str">
        <f t="shared" si="4"/>
        <v/>
      </c>
      <c r="G29" s="12">
        <v>0</v>
      </c>
      <c r="H29" s="7"/>
      <c r="I29" s="7">
        <f t="shared" si="2"/>
        <v>0</v>
      </c>
    </row>
    <row r="30" spans="1:9" s="10" customFormat="1" ht="42" customHeight="1">
      <c r="A30" s="23" t="s">
        <v>24</v>
      </c>
      <c r="B30" s="14">
        <f>B7+B17</f>
        <v>19668.399999999998</v>
      </c>
      <c r="C30" s="14">
        <f>C7+C17</f>
        <v>21592.699999999997</v>
      </c>
      <c r="D30" s="4">
        <f t="shared" si="3"/>
        <v>1924.2999999999993</v>
      </c>
      <c r="E30" s="8">
        <f t="shared" si="0"/>
        <v>100</v>
      </c>
      <c r="F30" s="8">
        <f t="shared" si="4"/>
        <v>109.78371397775111</v>
      </c>
      <c r="G30" s="11">
        <f>G7+G17</f>
        <v>20982.9</v>
      </c>
      <c r="H30" s="9">
        <f t="shared" ref="H30:H34" si="7">C30/G30*100</f>
        <v>102.90617598139436</v>
      </c>
      <c r="I30" s="24">
        <f t="shared" si="2"/>
        <v>609.79999999999563</v>
      </c>
    </row>
    <row r="31" spans="1:9" ht="19.5" customHeight="1">
      <c r="A31" s="25" t="s">
        <v>35</v>
      </c>
      <c r="B31" s="14">
        <f>SUM(B32:B40)</f>
        <v>246092.5</v>
      </c>
      <c r="C31" s="14">
        <f>SUM(C32:C40)</f>
        <v>245945.1</v>
      </c>
      <c r="D31" s="4">
        <f t="shared" si="3"/>
        <v>-147.39999999999418</v>
      </c>
      <c r="E31" s="5"/>
      <c r="F31" s="5">
        <f t="shared" si="4"/>
        <v>99.940103822749577</v>
      </c>
      <c r="G31" s="11">
        <f>SUM(G32:G40)</f>
        <v>187983.89999999997</v>
      </c>
      <c r="H31" s="7">
        <f t="shared" si="7"/>
        <v>130.83306602320735</v>
      </c>
      <c r="I31" s="26">
        <f t="shared" si="2"/>
        <v>57961.200000000041</v>
      </c>
    </row>
    <row r="32" spans="1:9" ht="28.5">
      <c r="A32" s="27" t="s">
        <v>36</v>
      </c>
      <c r="B32" s="15">
        <v>46446.6</v>
      </c>
      <c r="C32" s="15">
        <v>46446.6</v>
      </c>
      <c r="D32" s="4">
        <f t="shared" si="3"/>
        <v>0</v>
      </c>
      <c r="E32" s="6"/>
      <c r="F32" s="6">
        <f t="shared" si="4"/>
        <v>100</v>
      </c>
      <c r="G32" s="12">
        <v>9108.6</v>
      </c>
      <c r="H32" s="7">
        <f t="shared" si="7"/>
        <v>509.92029510572416</v>
      </c>
      <c r="I32" s="26">
        <f t="shared" si="2"/>
        <v>37338</v>
      </c>
    </row>
    <row r="33" spans="1:9" ht="42.75">
      <c r="A33" s="27" t="s">
        <v>37</v>
      </c>
      <c r="B33" s="15">
        <v>0</v>
      </c>
      <c r="C33" s="15">
        <v>0</v>
      </c>
      <c r="D33" s="4">
        <f t="shared" si="3"/>
        <v>0</v>
      </c>
      <c r="E33" s="6"/>
      <c r="F33" s="6" t="str">
        <f t="shared" si="4"/>
        <v/>
      </c>
      <c r="G33" s="12">
        <v>27540.799999999999</v>
      </c>
      <c r="H33" s="7">
        <f t="shared" si="7"/>
        <v>0</v>
      </c>
      <c r="I33" s="26">
        <f t="shared" si="2"/>
        <v>-27540.799999999999</v>
      </c>
    </row>
    <row r="34" spans="1:9" ht="19.5" customHeight="1">
      <c r="A34" s="27" t="s">
        <v>38</v>
      </c>
      <c r="B34" s="15">
        <v>35465.300000000003</v>
      </c>
      <c r="C34" s="15">
        <v>35465.300000000003</v>
      </c>
      <c r="D34" s="4">
        <f t="shared" si="3"/>
        <v>0</v>
      </c>
      <c r="E34" s="6"/>
      <c r="F34" s="6">
        <f t="shared" si="4"/>
        <v>100</v>
      </c>
      <c r="G34" s="12">
        <v>21905.3</v>
      </c>
      <c r="H34" s="7">
        <f t="shared" si="7"/>
        <v>161.90282716968042</v>
      </c>
      <c r="I34" s="26">
        <f t="shared" si="2"/>
        <v>13560.000000000004</v>
      </c>
    </row>
    <row r="35" spans="1:9" ht="19.5" customHeight="1">
      <c r="A35" s="27" t="s">
        <v>39</v>
      </c>
      <c r="B35" s="15">
        <v>89037.8</v>
      </c>
      <c r="C35" s="15">
        <v>88982.3</v>
      </c>
      <c r="D35" s="4">
        <f t="shared" si="3"/>
        <v>-55.5</v>
      </c>
      <c r="E35" s="6"/>
      <c r="F35" s="6">
        <f t="shared" si="4"/>
        <v>99.937666923486432</v>
      </c>
      <c r="G35" s="12">
        <v>56495.5</v>
      </c>
      <c r="H35" s="7">
        <f>C35/G35*100</f>
        <v>157.50334097405988</v>
      </c>
      <c r="I35" s="26">
        <f t="shared" si="2"/>
        <v>32486.800000000003</v>
      </c>
    </row>
    <row r="36" spans="1:9" ht="19.5" customHeight="1">
      <c r="A36" s="27" t="s">
        <v>40</v>
      </c>
      <c r="B36" s="15">
        <v>80071.399999999994</v>
      </c>
      <c r="C36" s="15">
        <v>79979.5</v>
      </c>
      <c r="D36" s="4">
        <f t="shared" si="3"/>
        <v>-91.899999999994179</v>
      </c>
      <c r="E36" s="6"/>
      <c r="F36" s="6">
        <f t="shared" si="4"/>
        <v>99.885227434514704</v>
      </c>
      <c r="G36" s="12">
        <v>73522.399999999994</v>
      </c>
      <c r="H36" s="7">
        <f>C36/G36*100</f>
        <v>108.78249349858002</v>
      </c>
      <c r="I36" s="26">
        <f t="shared" si="2"/>
        <v>6457.1000000000058</v>
      </c>
    </row>
    <row r="37" spans="1:9" ht="19.5" customHeight="1">
      <c r="A37" s="28" t="s">
        <v>41</v>
      </c>
      <c r="B37" s="15">
        <v>3511.1</v>
      </c>
      <c r="C37" s="15">
        <v>3511.1</v>
      </c>
      <c r="D37" s="4">
        <f t="shared" si="3"/>
        <v>0</v>
      </c>
      <c r="E37" s="6"/>
      <c r="F37" s="6">
        <f t="shared" si="4"/>
        <v>100</v>
      </c>
      <c r="G37" s="12">
        <v>182.4</v>
      </c>
      <c r="H37" s="7">
        <f t="shared" ref="H37:H41" si="8">C37/G37*100</f>
        <v>1924.9451754385962</v>
      </c>
      <c r="I37" s="26">
        <f t="shared" si="2"/>
        <v>3328.7</v>
      </c>
    </row>
    <row r="38" spans="1:9" ht="24" customHeight="1">
      <c r="A38" s="27" t="s">
        <v>42</v>
      </c>
      <c r="B38" s="15">
        <v>0</v>
      </c>
      <c r="C38" s="15">
        <v>0</v>
      </c>
      <c r="D38" s="4">
        <f t="shared" si="3"/>
        <v>0</v>
      </c>
      <c r="E38" s="6"/>
      <c r="F38" s="6" t="str">
        <f t="shared" si="4"/>
        <v/>
      </c>
      <c r="G38" s="12">
        <v>0</v>
      </c>
      <c r="H38" s="7"/>
      <c r="I38" s="26">
        <f t="shared" si="2"/>
        <v>0</v>
      </c>
    </row>
    <row r="39" spans="1:9" ht="28.5">
      <c r="A39" s="27" t="s">
        <v>43</v>
      </c>
      <c r="B39" s="15">
        <v>0</v>
      </c>
      <c r="C39" s="15">
        <v>0</v>
      </c>
      <c r="D39" s="4">
        <f t="shared" si="3"/>
        <v>0</v>
      </c>
      <c r="E39" s="6"/>
      <c r="F39" s="6" t="str">
        <f t="shared" si="4"/>
        <v/>
      </c>
      <c r="G39" s="12">
        <v>0</v>
      </c>
      <c r="H39" s="7"/>
      <c r="I39" s="26">
        <f t="shared" si="2"/>
        <v>0</v>
      </c>
    </row>
    <row r="40" spans="1:9" ht="28.5">
      <c r="A40" s="27" t="s">
        <v>44</v>
      </c>
      <c r="B40" s="15">
        <v>-8439.7000000000007</v>
      </c>
      <c r="C40" s="15">
        <v>-8439.7000000000007</v>
      </c>
      <c r="D40" s="4">
        <f t="shared" si="3"/>
        <v>0</v>
      </c>
      <c r="E40" s="6"/>
      <c r="F40" s="6">
        <f t="shared" si="4"/>
        <v>100</v>
      </c>
      <c r="G40" s="12">
        <v>-771.1</v>
      </c>
      <c r="H40" s="7">
        <f t="shared" si="8"/>
        <v>1094.5013616910908</v>
      </c>
      <c r="I40" s="26">
        <f t="shared" si="2"/>
        <v>-7668.6</v>
      </c>
    </row>
    <row r="41" spans="1:9" ht="27" customHeight="1">
      <c r="A41" s="25" t="s">
        <v>25</v>
      </c>
      <c r="B41" s="14">
        <f>B30+B31</f>
        <v>265760.90000000002</v>
      </c>
      <c r="C41" s="14">
        <f>C30+C31</f>
        <v>267537.8</v>
      </c>
      <c r="D41" s="4">
        <f t="shared" si="3"/>
        <v>1776.8999999999651</v>
      </c>
      <c r="E41" s="5"/>
      <c r="F41" s="5">
        <f t="shared" si="4"/>
        <v>100.66860851238837</v>
      </c>
      <c r="G41" s="11">
        <f>G30+G31</f>
        <v>208966.79999999996</v>
      </c>
      <c r="H41" s="7">
        <f t="shared" si="8"/>
        <v>128.0288543443265</v>
      </c>
      <c r="I41" s="26">
        <f t="shared" si="2"/>
        <v>58571.000000000029</v>
      </c>
    </row>
    <row r="42" spans="1:9" ht="15">
      <c r="A42" s="29" t="s">
        <v>45</v>
      </c>
      <c r="B42" s="14"/>
      <c r="C42" s="14"/>
      <c r="D42" s="4"/>
      <c r="E42" s="5"/>
      <c r="F42" s="5" t="str">
        <f t="shared" si="4"/>
        <v/>
      </c>
      <c r="G42" s="11"/>
      <c r="H42" s="7"/>
      <c r="I42" s="26">
        <f t="shared" si="2"/>
        <v>0</v>
      </c>
    </row>
    <row r="43" spans="1:9" ht="20.25" customHeight="1">
      <c r="A43" s="27" t="s">
        <v>46</v>
      </c>
      <c r="B43" s="15">
        <v>32521.1</v>
      </c>
      <c r="C43" s="15">
        <v>32453.7</v>
      </c>
      <c r="D43" s="4">
        <f t="shared" si="3"/>
        <v>-67.399999999997817</v>
      </c>
      <c r="E43" s="6"/>
      <c r="F43" s="6">
        <f t="shared" si="4"/>
        <v>99.792749937732736</v>
      </c>
      <c r="G43" s="12">
        <v>30181.8</v>
      </c>
      <c r="H43" s="7">
        <f t="shared" ref="H43:H52" si="9">C43/G43*100</f>
        <v>107.527384052641</v>
      </c>
      <c r="I43" s="26">
        <f t="shared" si="2"/>
        <v>2271.9000000000015</v>
      </c>
    </row>
    <row r="44" spans="1:9" ht="20.25" customHeight="1">
      <c r="A44" s="27" t="s">
        <v>47</v>
      </c>
      <c r="B44" s="15">
        <v>989.4</v>
      </c>
      <c r="C44" s="15">
        <v>989.4</v>
      </c>
      <c r="D44" s="4">
        <f t="shared" si="3"/>
        <v>0</v>
      </c>
      <c r="E44" s="6"/>
      <c r="F44" s="6">
        <f t="shared" si="4"/>
        <v>100</v>
      </c>
      <c r="G44" s="12">
        <v>902</v>
      </c>
      <c r="H44" s="7">
        <f t="shared" si="9"/>
        <v>109.68957871396896</v>
      </c>
      <c r="I44" s="26">
        <f t="shared" si="2"/>
        <v>87.399999999999977</v>
      </c>
    </row>
    <row r="45" spans="1:9" ht="33.75" customHeight="1">
      <c r="A45" s="27" t="s">
        <v>48</v>
      </c>
      <c r="B45" s="15">
        <v>6538.5</v>
      </c>
      <c r="C45" s="15">
        <v>6538.5</v>
      </c>
      <c r="D45" s="4">
        <f t="shared" si="3"/>
        <v>0</v>
      </c>
      <c r="E45" s="6"/>
      <c r="F45" s="6">
        <f t="shared" si="4"/>
        <v>100</v>
      </c>
      <c r="G45" s="12">
        <v>1910.3</v>
      </c>
      <c r="H45" s="7">
        <f t="shared" si="9"/>
        <v>342.27608229073968</v>
      </c>
      <c r="I45" s="26">
        <f t="shared" si="2"/>
        <v>4628.2</v>
      </c>
    </row>
    <row r="46" spans="1:9" ht="20.25" customHeight="1">
      <c r="A46" s="28" t="s">
        <v>49</v>
      </c>
      <c r="B46" s="15">
        <v>44960.5</v>
      </c>
      <c r="C46" s="35">
        <v>44905.1</v>
      </c>
      <c r="D46" s="4">
        <f t="shared" si="3"/>
        <v>-55.400000000001455</v>
      </c>
      <c r="E46" s="6"/>
      <c r="F46" s="6">
        <f t="shared" si="4"/>
        <v>99.876780729751673</v>
      </c>
      <c r="G46" s="12">
        <v>30429</v>
      </c>
      <c r="H46" s="7">
        <f t="shared" si="9"/>
        <v>147.57336751125573</v>
      </c>
      <c r="I46" s="26">
        <f t="shared" si="2"/>
        <v>14476.099999999999</v>
      </c>
    </row>
    <row r="47" spans="1:9" ht="20.25" customHeight="1">
      <c r="A47" s="28" t="s">
        <v>50</v>
      </c>
      <c r="B47" s="35">
        <v>17195.7</v>
      </c>
      <c r="C47" s="15">
        <v>11301.7</v>
      </c>
      <c r="D47" s="4">
        <f t="shared" si="3"/>
        <v>-5894</v>
      </c>
      <c r="E47" s="6"/>
      <c r="F47" s="6">
        <f t="shared" si="4"/>
        <v>65.7239891368191</v>
      </c>
      <c r="G47" s="12">
        <v>6494.3</v>
      </c>
      <c r="H47" s="7">
        <f t="shared" si="9"/>
        <v>174.02491415549019</v>
      </c>
      <c r="I47" s="26">
        <f t="shared" si="2"/>
        <v>4807.4000000000005</v>
      </c>
    </row>
    <row r="48" spans="1:9" ht="20.25" customHeight="1">
      <c r="A48" s="28" t="s">
        <v>62</v>
      </c>
      <c r="B48" s="15"/>
      <c r="C48" s="15"/>
      <c r="D48" s="4"/>
      <c r="E48" s="6"/>
      <c r="F48" s="6"/>
      <c r="G48" s="12">
        <v>40</v>
      </c>
      <c r="H48" s="7"/>
      <c r="I48" s="26"/>
    </row>
    <row r="49" spans="1:9" ht="20.25" customHeight="1">
      <c r="A49" s="28" t="s">
        <v>51</v>
      </c>
      <c r="B49" s="15">
        <v>110179</v>
      </c>
      <c r="C49" s="15">
        <v>102198.9</v>
      </c>
      <c r="D49" s="4">
        <f t="shared" si="3"/>
        <v>-7980.1000000000058</v>
      </c>
      <c r="E49" s="6"/>
      <c r="F49" s="6">
        <f t="shared" si="4"/>
        <v>92.757149729077227</v>
      </c>
      <c r="G49" s="12">
        <v>88058</v>
      </c>
      <c r="H49" s="7"/>
      <c r="I49" s="26">
        <f t="shared" si="2"/>
        <v>14140.899999999994</v>
      </c>
    </row>
    <row r="50" spans="1:9" ht="20.25" customHeight="1">
      <c r="A50" s="27" t="s">
        <v>52</v>
      </c>
      <c r="B50" s="15">
        <v>23639.8</v>
      </c>
      <c r="C50" s="15">
        <v>23639.8</v>
      </c>
      <c r="D50" s="4">
        <f t="shared" si="3"/>
        <v>0</v>
      </c>
      <c r="E50" s="6"/>
      <c r="F50" s="6">
        <f t="shared" si="4"/>
        <v>100</v>
      </c>
      <c r="G50" s="12">
        <v>20771.3</v>
      </c>
      <c r="H50" s="7">
        <f t="shared" si="9"/>
        <v>113.80992041903973</v>
      </c>
      <c r="I50" s="26">
        <f t="shared" si="2"/>
        <v>2868.5</v>
      </c>
    </row>
    <row r="51" spans="1:9" ht="20.25" customHeight="1">
      <c r="A51" s="28" t="s">
        <v>53</v>
      </c>
      <c r="B51" s="15">
        <v>12888</v>
      </c>
      <c r="C51" s="15">
        <v>12796.1</v>
      </c>
      <c r="D51" s="4">
        <f t="shared" si="3"/>
        <v>-91.899999999999636</v>
      </c>
      <c r="E51" s="6"/>
      <c r="F51" s="6">
        <f t="shared" si="4"/>
        <v>99.286933581626329</v>
      </c>
      <c r="G51" s="12">
        <v>6772.9</v>
      </c>
      <c r="H51" s="7">
        <f t="shared" si="9"/>
        <v>188.93088632638901</v>
      </c>
      <c r="I51" s="26">
        <f t="shared" si="2"/>
        <v>6023.2000000000007</v>
      </c>
    </row>
    <row r="52" spans="1:9" ht="20.25" customHeight="1">
      <c r="A52" s="28" t="s">
        <v>54</v>
      </c>
      <c r="B52" s="15">
        <v>826</v>
      </c>
      <c r="C52" s="15">
        <v>826</v>
      </c>
      <c r="D52" s="4">
        <f t="shared" si="3"/>
        <v>0</v>
      </c>
      <c r="E52" s="6"/>
      <c r="F52" s="6">
        <f t="shared" si="4"/>
        <v>100</v>
      </c>
      <c r="G52" s="12">
        <v>67.8</v>
      </c>
      <c r="H52" s="7">
        <f t="shared" si="9"/>
        <v>1218.2890855457226</v>
      </c>
      <c r="I52" s="26">
        <f t="shared" si="2"/>
        <v>758.2</v>
      </c>
    </row>
    <row r="53" spans="1:9" ht="20.25" customHeight="1">
      <c r="A53" s="28" t="s">
        <v>55</v>
      </c>
      <c r="B53" s="15">
        <v>0</v>
      </c>
      <c r="C53" s="15">
        <v>0</v>
      </c>
      <c r="D53" s="4">
        <f t="shared" si="3"/>
        <v>0</v>
      </c>
      <c r="E53" s="6"/>
      <c r="F53" s="6" t="str">
        <f t="shared" si="4"/>
        <v/>
      </c>
      <c r="G53" s="12">
        <v>0</v>
      </c>
      <c r="H53" s="7"/>
      <c r="I53" s="26">
        <f t="shared" si="2"/>
        <v>0</v>
      </c>
    </row>
    <row r="54" spans="1:9" ht="33.75" customHeight="1">
      <c r="A54" s="28" t="s">
        <v>56</v>
      </c>
      <c r="B54" s="15">
        <v>0</v>
      </c>
      <c r="C54" s="15">
        <v>0</v>
      </c>
      <c r="D54" s="4">
        <f t="shared" si="3"/>
        <v>0</v>
      </c>
      <c r="E54" s="6"/>
      <c r="F54" s="6" t="str">
        <f t="shared" si="4"/>
        <v/>
      </c>
      <c r="G54" s="12">
        <v>0</v>
      </c>
      <c r="H54" s="7"/>
      <c r="I54" s="26">
        <f t="shared" si="2"/>
        <v>0</v>
      </c>
    </row>
    <row r="55" spans="1:9" ht="20.25" customHeight="1">
      <c r="A55" s="28" t="s">
        <v>57</v>
      </c>
      <c r="B55" s="15">
        <v>19797.400000000001</v>
      </c>
      <c r="C55" s="15">
        <v>19797.400000000001</v>
      </c>
      <c r="D55" s="4">
        <f t="shared" si="3"/>
        <v>0</v>
      </c>
      <c r="E55" s="6"/>
      <c r="F55" s="6">
        <f t="shared" si="4"/>
        <v>100</v>
      </c>
      <c r="G55" s="12">
        <v>14715.3</v>
      </c>
      <c r="H55" s="7">
        <f>C55/G55*100</f>
        <v>134.53616304118844</v>
      </c>
      <c r="I55" s="26">
        <f t="shared" si="2"/>
        <v>5082.1000000000022</v>
      </c>
    </row>
    <row r="56" spans="1:9" ht="27" customHeight="1">
      <c r="A56" s="25" t="s">
        <v>58</v>
      </c>
      <c r="B56" s="14">
        <f>SUM(B43:B55)</f>
        <v>269535.40000000002</v>
      </c>
      <c r="C56" s="14">
        <f>SUM(C43:C55)</f>
        <v>255446.59999999998</v>
      </c>
      <c r="D56" s="4">
        <f t="shared" si="3"/>
        <v>-14088.800000000047</v>
      </c>
      <c r="E56" s="5"/>
      <c r="F56" s="5">
        <f t="shared" si="4"/>
        <v>94.772931496196776</v>
      </c>
      <c r="G56" s="11">
        <f>SUM(G43:G55)</f>
        <v>200342.69999999995</v>
      </c>
      <c r="H56" s="7">
        <f>C56/G56*100</f>
        <v>127.50482049009024</v>
      </c>
      <c r="I56" s="26">
        <f t="shared" si="2"/>
        <v>55103.900000000023</v>
      </c>
    </row>
    <row r="57" spans="1:9" ht="28.5" customHeight="1" thickBot="1">
      <c r="A57" s="30" t="s">
        <v>59</v>
      </c>
      <c r="B57" s="31">
        <f>B41-B56</f>
        <v>-3774.5</v>
      </c>
      <c r="C57" s="31">
        <f>C41-C56</f>
        <v>12091.200000000012</v>
      </c>
      <c r="D57" s="32"/>
      <c r="E57" s="33" t="s">
        <v>60</v>
      </c>
      <c r="F57" s="33" t="s">
        <v>60</v>
      </c>
      <c r="G57" s="34">
        <f>G41-G56</f>
        <v>8624.1000000000058</v>
      </c>
      <c r="H57" s="7"/>
      <c r="I57" s="26"/>
    </row>
  </sheetData>
  <mergeCells count="11">
    <mergeCell ref="A1:F1"/>
    <mergeCell ref="E3:F3"/>
    <mergeCell ref="D4:D5"/>
    <mergeCell ref="A4:A5"/>
    <mergeCell ref="B4:B5"/>
    <mergeCell ref="C4:C5"/>
    <mergeCell ref="G4:G5"/>
    <mergeCell ref="H4:H5"/>
    <mergeCell ref="I4:I5"/>
    <mergeCell ref="E4:E5"/>
    <mergeCell ref="F4:F5"/>
  </mergeCells>
  <pageMargins left="0.44" right="0.19685039370078741" top="0.43307086614173229" bottom="0.23622047244094491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РАЙФО</dc:creator>
  <cp:lastModifiedBy>shumraifo03</cp:lastModifiedBy>
  <cp:revision>1</cp:revision>
  <cp:lastPrinted>2020-02-13T13:15:58Z</cp:lastPrinted>
  <dcterms:created xsi:type="dcterms:W3CDTF">2001-12-07T07:47:07Z</dcterms:created>
  <dcterms:modified xsi:type="dcterms:W3CDTF">2020-03-23T11:59:17Z</dcterms:modified>
</cp:coreProperties>
</file>