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План ТЭ 2020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'План ТЭ 2020'!$A$1:$E$356</definedName>
  </definedNames>
  <calcPr fullCalcOnLoad="1"/>
</workbook>
</file>

<file path=xl/sharedStrings.xml><?xml version="1.0" encoding="utf-8"?>
<sst xmlns="http://schemas.openxmlformats.org/spreadsheetml/2006/main" count="563" uniqueCount="165">
  <si>
    <t>Всего</t>
  </si>
  <si>
    <t>Источник финансирования</t>
  </si>
  <si>
    <t>Наименование организаций</t>
  </si>
  <si>
    <t>№ п/п</t>
  </si>
  <si>
    <t xml:space="preserve">амортизация </t>
  </si>
  <si>
    <t>тыс.руб.</t>
  </si>
  <si>
    <t>БУ ЧР "Калининиский ПНИ" Минздравсоцразвития Чувашии                                                (без дополнительного предъявления НДС)</t>
  </si>
  <si>
    <t>МУП ЖКХ Красноармейского района                                        (без дополнительного предъявления НДС)</t>
  </si>
  <si>
    <t>МУП УР "Урмарытеплосеть"                                                       (без дополнительного предъявления НДС)</t>
  </si>
  <si>
    <t>ООО "Потенциал"                                                                    (без дополнительного предъявления НДС)</t>
  </si>
  <si>
    <t>ООО "ТеплоСфера"                                                                      (без дополнительного предъявления НДС)</t>
  </si>
  <si>
    <t>ООО "Теплоком"                                                                       (без дополнительного предъявления НДС)</t>
  </si>
  <si>
    <t>Ядринское МПП ЖКХ                                                               (без НДС)</t>
  </si>
  <si>
    <t>ООО "Стройэнергосервис"                                                              (без НДС)</t>
  </si>
  <si>
    <t>ООО "Комбинат строительных материалов"                                      (без НДС)</t>
  </si>
  <si>
    <t>ООО "Энергосервис"                                                                         (без дополнительного предъявления НДС) (передача)</t>
  </si>
  <si>
    <t>ООО "Тепло"                                                                                 (без дополнительного предъявления НДС)</t>
  </si>
  <si>
    <t>ООО "Межрегиональный Центр Оптово-розничной Торговли"                                                                       (без НДС)</t>
  </si>
  <si>
    <t>Всего, в т.ч.:</t>
  </si>
  <si>
    <t>Вурнарский район (4 организации)</t>
  </si>
  <si>
    <t>  Янтиковский район (1 организация)</t>
  </si>
  <si>
    <t> город Шумерля (4 организации)</t>
  </si>
  <si>
    <t>текущий и капитальный ремонт</t>
  </si>
  <si>
    <t>ООО "СУОР"                                                                   (без НДС)</t>
  </si>
  <si>
    <t>АО "ЧПО им. В.И.Чапаева"                                                           (без НДС)</t>
  </si>
  <si>
    <t>Аликовский район (1 организация)</t>
  </si>
  <si>
    <t>текущее содержание и ТО</t>
  </si>
  <si>
    <t>проверка(план)</t>
  </si>
  <si>
    <t>организаций всего</t>
  </si>
  <si>
    <t>ГУП "Чувашгаз" Минстроя Чувашии                                                                              (без НДС)</t>
  </si>
  <si>
    <t>ПАО "Т Плюс"                                                                               (без НДС)</t>
  </si>
  <si>
    <t>  Яльчикский район (1 организация)</t>
  </si>
  <si>
    <t>МУП "Коммунальные сети 
г. Новочебоксарска"                                                                                 (без  НДС)</t>
  </si>
  <si>
    <t>ООО "Март"                                                                 (без дополнительного предъявления НДС) Янгорчинское, Кольцовское сельские поселения</t>
  </si>
  <si>
    <t>ООО "Март"                                                                                    (без дополнительного предъявления НДС) (котельная Школа-интернат Калининского СП)</t>
  </si>
  <si>
    <t>МП "ДЕЗ ЖКХ Ибресинского района"                                      (без дополнительного предъявления НДС)</t>
  </si>
  <si>
    <t>МУП ЖКХ "Моргаушское"                                                      (без дополнительного предъявления НДС)</t>
  </si>
  <si>
    <t>АО "Газпром газораспределение Чебоксары" (Санаторий «Волга»)                                                                       (без НДС)</t>
  </si>
  <si>
    <t>ООО "Коммунальник"                                                                 (без дополнительного предъявления НДС)</t>
  </si>
  <si>
    <t>ОАО "РЖД" - филиал Горьковская дирекция по тепловодоснабжению                                                                       (без НДС)</t>
  </si>
  <si>
    <t>ООО УК "Сельский комфорт"                                                    (без дополнительного предъявления НДС)</t>
  </si>
  <si>
    <t xml:space="preserve">ООО "УК "Жилище"(без НДС)                                                        </t>
  </si>
  <si>
    <t xml:space="preserve">ГУП "Чувашгаз" Минстроя Чувашии                                                                (без НДС) </t>
  </si>
  <si>
    <t>ООО "ЧМКФ" Вавилон"                                                                                          
(без НДС)</t>
  </si>
  <si>
    <t>ГУП "Чувашгаз" Минстроя Чувашии                                                                      (без НДС)</t>
  </si>
  <si>
    <t>ООО "ТеплоКомфорт"                                                                   (без НДС)</t>
  </si>
  <si>
    <t> Красноармейский район (1 организация)</t>
  </si>
  <si>
    <t>Моргаушский район (1 организация)</t>
  </si>
  <si>
    <t>30</t>
  </si>
  <si>
    <t>ООО "ЭнергоСистемы"                                                                        (без дополнительного предъявления НДС)</t>
  </si>
  <si>
    <t>Приложение № 3</t>
  </si>
  <si>
    <t>2</t>
  </si>
  <si>
    <t>Алатырский район (1 организация)</t>
  </si>
  <si>
    <t xml:space="preserve">МУП "ЖКХ Алатырского района" (без НДС)                                                        </t>
  </si>
  <si>
    <t>Ибресинский район (2 организации)</t>
  </si>
  <si>
    <t>Козловский район (3 организации)</t>
  </si>
  <si>
    <t>ООО "Энергетическая компания "Котельная"                                                          (без дополнительного предъявления НДС)</t>
  </si>
  <si>
    <t> Комсомольский район (1 организация)</t>
  </si>
  <si>
    <t>ООО "Коммунальный сервис"                                       (без дополнительного предъявления НДС)</t>
  </si>
  <si>
    <t>Урмарский район (1 организация)</t>
  </si>
  <si>
    <t>Порецкий район (1 организация)</t>
  </si>
  <si>
    <t>г. Новочебоксарск (6 организаций )</t>
  </si>
  <si>
    <t>МУП ЖКУ Мариинско-Посадского городского поселения Мариинско-Посадского района ЧР    (без дополнительного предъявления НДС)</t>
  </si>
  <si>
    <t>СПОК "Дружба" (без НДС)</t>
  </si>
  <si>
    <t>МУП "Объединение предприятий жилищно-коммунального хозяйства" Порецкого района  (без дополнительного предъявления НДС)</t>
  </si>
  <si>
    <t>МУП ЖКУ Цивильского городского поселения Цивильского района (без дополнительного предъявления НДС)</t>
  </si>
  <si>
    <t>Мариинско-Посадский район (3 организации)</t>
  </si>
  <si>
    <t>МУП ЖКУ Шоршелского сельского поселения Мариинско-Посадского района ЧР    (без дополнительного предъявления НДС)</t>
  </si>
  <si>
    <t>Шемуршинский район (1 организация)</t>
  </si>
  <si>
    <t>Ядринское МПП ЖКХ                                                               (без НДС) (передача)</t>
  </si>
  <si>
    <t>22</t>
  </si>
  <si>
    <t>31</t>
  </si>
  <si>
    <t>33</t>
  </si>
  <si>
    <t>34</t>
  </si>
  <si>
    <t>Соб-ть (МС, ЧС)</t>
  </si>
  <si>
    <t>МС</t>
  </si>
  <si>
    <t>ЧС</t>
  </si>
  <si>
    <t xml:space="preserve"> ЧС</t>
  </si>
  <si>
    <t>МС/ЧС</t>
  </si>
  <si>
    <t>согласовано на 2019 год</t>
  </si>
  <si>
    <t> Красночетайский район (1 организация)</t>
  </si>
  <si>
    <t>Цивильский район (2 организации)</t>
  </si>
  <si>
    <t>Чебоксарский район (9 организаций)</t>
  </si>
  <si>
    <t>Ядринский район (2 организации)</t>
  </si>
  <si>
    <t> город Алатырь (2 организации)</t>
  </si>
  <si>
    <t>ООО "Коммунальные технологии"                                       (без НДС)                                                                     (передача ПАО "Т Плюс")</t>
  </si>
  <si>
    <t>Муниципальное унитарное предприятие "Теплосеть" муниципального образования города Чебоксары - столицы Чувашской Республики                                                                (без  НДС)</t>
  </si>
  <si>
    <t>4.1.</t>
  </si>
  <si>
    <t>4.2.</t>
  </si>
  <si>
    <t>6.1.</t>
  </si>
  <si>
    <t>6.2.</t>
  </si>
  <si>
    <t>8</t>
  </si>
  <si>
    <t>10.1</t>
  </si>
  <si>
    <t>11</t>
  </si>
  <si>
    <t>12</t>
  </si>
  <si>
    <t>13</t>
  </si>
  <si>
    <t>17</t>
  </si>
  <si>
    <t>21.1</t>
  </si>
  <si>
    <t>27</t>
  </si>
  <si>
    <t>28</t>
  </si>
  <si>
    <t>29</t>
  </si>
  <si>
    <t>32.1</t>
  </si>
  <si>
    <t>32.2</t>
  </si>
  <si>
    <t>35.1</t>
  </si>
  <si>
    <t>35.2</t>
  </si>
  <si>
    <t>10.2</t>
  </si>
  <si>
    <t>36</t>
  </si>
  <si>
    <t>10.3</t>
  </si>
  <si>
    <t>49.1</t>
  </si>
  <si>
    <t>49.2</t>
  </si>
  <si>
    <t>21.2</t>
  </si>
  <si>
    <t>21.3</t>
  </si>
  <si>
    <t>ГУП "Чувашгаз" Минстроя Чувашии                                                                      (без НДС), от источника расположенного по ул.Щербакова</t>
  </si>
  <si>
    <t>ВСЕГО по Чувпшской Республике</t>
  </si>
  <si>
    <t>утверждено в тарифах 
на 2020 год</t>
  </si>
  <si>
    <t>АО "Санаторий "Чувашия"                                                         (без НДС)</t>
  </si>
  <si>
    <t xml:space="preserve">Чебоксарский элеватор - филиал АО "Чувашхлебопродукт"                                                                      (без НДС) </t>
  </si>
  <si>
    <t>АО Фирма "Август"                                                                       (без НДС)</t>
  </si>
  <si>
    <t>БУ ЧР "Ибресинский ПНИ" Минздравсоцразвития Чувашии (без  НДС)</t>
  </si>
  <si>
    <t>ФБУ "ИК №5 УФСИН по Чувашской Республике – Чувашии" (без НДС)</t>
  </si>
  <si>
    <t xml:space="preserve">МУП "ЖКХ Козловского района" (без НДС) </t>
  </si>
  <si>
    <t xml:space="preserve">Муниципальное предприятие по материально-техническому снабжению "Красночетайскагропромснаб" (без НДС) </t>
  </si>
  <si>
    <t>Шумерлинский район (2 организация)</t>
  </si>
  <si>
    <t>ОАО "Коммунальник" (ул. Ленина) 
(без дополнительного предьявления НДС)</t>
  </si>
  <si>
    <t>МУП "АПОК и ТС" (без НДС)</t>
  </si>
  <si>
    <t>МП "Управляющая компания ЖКХ " МО  г.Канаш ЧР (без НДС)</t>
  </si>
  <si>
    <t>МУП ЖКХ "Ишлейское"  
(без дополнительного предьявления НДС)</t>
  </si>
  <si>
    <t>ООО "Коммунальные технологии"    
(без НДС)  
 (передача МУП "Теплосеть")</t>
  </si>
  <si>
    <t>МУП "ЖКХ Катрасьское"
(без дополнительного предьявления НДС)</t>
  </si>
  <si>
    <t>ПАО «РусГидро» 
(без НДС)                                                                  (передача)</t>
  </si>
  <si>
    <t>МУП "ЖКХ "Атлашевское" 
(без дополнительного предьявления НДС)</t>
  </si>
  <si>
    <t>МУП "ЖКХ Вурман-Сюктерское"
(без дополнительного предьявления НДС)</t>
  </si>
  <si>
    <t>ОАО "Коммунальник"
(без дополнительного предьявления НДС)</t>
  </si>
  <si>
    <t>МУП "Юманайское ЖКХ"
(без дополнительного предьявления НДС)</t>
  </si>
  <si>
    <t>МУП "Тепло плюс"
(без дополнительного предьявления НДС)</t>
  </si>
  <si>
    <t>48.1</t>
  </si>
  <si>
    <t>48.2</t>
  </si>
  <si>
    <t>ООО "КлиматСфера" 
(без дополнительного предъявления НДС)</t>
  </si>
  <si>
    <t>60.1</t>
  </si>
  <si>
    <t>60.2</t>
  </si>
  <si>
    <t>60.3</t>
  </si>
  <si>
    <t>ОАО "Чебоксарский электротехнический завод"                                      (без НДС)</t>
  </si>
  <si>
    <t>МУП "Шумерлинское предприятие тепловодоснабжения и водоотведения"
(котельные № 3, № 10, № 14)                                                            (без НДС)</t>
  </si>
  <si>
    <t>63.1</t>
  </si>
  <si>
    <t>63.2</t>
  </si>
  <si>
    <t>МУП "Шумерлинское предприятие тепловодоснабжения и водоотведения"                                                            (без НДС)</t>
  </si>
  <si>
    <t>ПАО "Т Плюс"                                                                                (теплоноситель)
(без НДС)</t>
  </si>
  <si>
    <t xml:space="preserve">ПАО «Химпром»
(без НДС)       </t>
  </si>
  <si>
    <t xml:space="preserve">Муниципальное унитарное предприятие "Теплосеть" муниципального образования города Чебоксары - столицы Чувашской Республики  
(теплоноситель)                                                              (без  НДС) </t>
  </si>
  <si>
    <t xml:space="preserve">Муниципальное унитарное предприятие "Теплосеть" муниципального образования города Чебоксары - столицы Чувашской Республики 
(передача ПАО "Т Плюс")                                                               (без  НДС) </t>
  </si>
  <si>
    <t> город Канаш (3 организации)</t>
  </si>
  <si>
    <t> город Чебоксары (15 организаций)</t>
  </si>
  <si>
    <t xml:space="preserve">Муниципальное унитарное предприятие "Теплосеть" муниципального образования города Чебоксары - столицы Чувашской Республики  
(от источника теплоснабжения, расположенного по адресу: Чувашская Республика,                   
г. Чебоксары, ул. Б. Хмельницкого, д. 127/1)                                                              (без  НДС) </t>
  </si>
  <si>
    <t>60.4</t>
  </si>
  <si>
    <t>10.4</t>
  </si>
  <si>
    <t>10.5</t>
  </si>
  <si>
    <t>ПАО "Ростелеком" (филиал в ЧР ПАО "Ростелеком")                                                                (без НДС)</t>
  </si>
  <si>
    <t>ПАО "Ростелеком" 
(филиал в ЧР ПАО "Ростелеком")                                                                (без НДС)</t>
  </si>
  <si>
    <t>ООО "Фирма Три АсС"                                                                   (без НДС)</t>
  </si>
  <si>
    <t>ООО "СтройТехМонтаж"
(без дополнительного предъявления НДС)</t>
  </si>
  <si>
    <t xml:space="preserve">ПАО «Химпром»
(теплоноситель)
(без НДС)       </t>
  </si>
  <si>
    <t>47.1</t>
  </si>
  <si>
    <t>47.2</t>
  </si>
  <si>
    <t>Мониторинг планов ремонтных работ и освоения амортизации организаций в сфере теплоснабжения 
на 2020 год</t>
  </si>
  <si>
    <t>АО "Комбинат автомобильных фургонов"                                      (без НДС)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</si>
</sst>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$&quot;#,##0_);[Red]\(&quot;$&quot;#,##0\)"/>
    <numFmt numFmtId="189" formatCode="_-* #,##0.00[$€-1]_-;\-* #,##0.00[$€-1]_-;_-* &quot;-&quot;??[$€-1]_-"/>
    <numFmt numFmtId="190" formatCode="0.0"/>
    <numFmt numFmtId="191" formatCode="0.00000"/>
    <numFmt numFmtId="192" formatCode="0.000"/>
    <numFmt numFmtId="193" formatCode="#,##0.00\ &quot;₽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53"/>
      <name val="Calibri"/>
      <family val="2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8"/>
      <color indexed="11"/>
      <name val="Tahoma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9A46"/>
      <name val="Times New Roman"/>
      <family val="1"/>
    </font>
    <font>
      <b/>
      <sz val="10"/>
      <color rgb="FF009A46"/>
      <name val="Arial"/>
      <family val="2"/>
    </font>
    <font>
      <sz val="10"/>
      <color rgb="FF009A46"/>
      <name val="Arial"/>
      <family val="2"/>
    </font>
    <font>
      <sz val="10"/>
      <color rgb="FF00B05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008000"/>
      <name val="Times New Roman"/>
      <family val="1"/>
    </font>
    <font>
      <sz val="10"/>
      <color rgb="FF008000"/>
      <name val="Arial"/>
      <family val="2"/>
    </font>
    <font>
      <b/>
      <sz val="10"/>
      <color rgb="FF00800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2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2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2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2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2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28" borderId="1" applyNumberFormat="0" applyAlignment="0">
      <protection/>
    </xf>
    <xf numFmtId="0" fontId="34" fillId="28" borderId="1" applyNumberFormat="0" applyAlignment="0">
      <protection/>
    </xf>
    <xf numFmtId="0" fontId="22" fillId="0" borderId="1" applyNumberFormat="0" applyAlignment="0">
      <protection locked="0"/>
    </xf>
    <xf numFmtId="0" fontId="22" fillId="0" borderId="1" applyNumberFormat="0" applyAlignment="0">
      <protection locked="0"/>
    </xf>
    <xf numFmtId="0" fontId="22" fillId="0" borderId="1" applyNumberFormat="0" applyAlignment="0">
      <protection locked="0"/>
    </xf>
    <xf numFmtId="188" fontId="35" fillId="0" borderId="0" applyFont="0" applyFill="0" applyBorder="0" applyAlignment="0" applyProtection="0"/>
    <xf numFmtId="174" fontId="20" fillId="29" borderId="0">
      <alignment/>
      <protection locked="0"/>
    </xf>
    <xf numFmtId="0" fontId="36" fillId="0" borderId="0" applyFill="0" applyBorder="0" applyProtection="0">
      <alignment vertical="center"/>
    </xf>
    <xf numFmtId="172" fontId="20" fillId="29" borderId="0">
      <alignment/>
      <protection locked="0"/>
    </xf>
    <xf numFmtId="173" fontId="20" fillId="29" borderId="0">
      <alignment/>
      <protection locked="0"/>
    </xf>
    <xf numFmtId="0" fontId="22" fillId="3" borderId="1" applyAlignment="0">
      <protection/>
    </xf>
    <xf numFmtId="0" fontId="37" fillId="0" borderId="0" applyNumberFormat="0" applyFill="0" applyBorder="0" applyAlignment="0" applyProtection="0"/>
    <xf numFmtId="0" fontId="22" fillId="7" borderId="1" applyNumberFormat="0" applyAlignment="0">
      <protection/>
    </xf>
    <xf numFmtId="0" fontId="22" fillId="25" borderId="1" applyNumberFormat="0" applyAlignment="0">
      <protection/>
    </xf>
    <xf numFmtId="0" fontId="22" fillId="25" borderId="1" applyNumberFormat="0" applyAlignment="0">
      <protection/>
    </xf>
    <xf numFmtId="0" fontId="22" fillId="25" borderId="1" applyNumberFormat="0" applyAlignment="0"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36" fillId="0" borderId="0" applyFill="0" applyBorder="0" applyProtection="0">
      <alignment vertical="center"/>
    </xf>
    <xf numFmtId="0" fontId="36" fillId="0" borderId="0" applyFill="0" applyBorder="0" applyProtection="0">
      <alignment vertical="center"/>
    </xf>
    <xf numFmtId="0" fontId="41" fillId="30" borderId="2" applyNumberFormat="0">
      <alignment horizontal="center" vertical="center"/>
      <protection/>
    </xf>
    <xf numFmtId="0" fontId="41" fillId="30" borderId="2" applyNumberFormat="0">
      <alignment horizontal="center" vertical="center"/>
      <protection/>
    </xf>
    <xf numFmtId="49" fontId="24" fillId="17" borderId="3" applyNumberFormat="0">
      <alignment horizontal="center" vertical="center"/>
      <protection/>
    </xf>
    <xf numFmtId="0" fontId="62" fillId="31" borderId="0" applyNumberFormat="0" applyBorder="0" applyAlignment="0" applyProtection="0"/>
    <xf numFmtId="0" fontId="10" fillId="21" borderId="0" applyNumberFormat="0" applyBorder="0" applyAlignment="0" applyProtection="0"/>
    <xf numFmtId="0" fontId="62" fillId="32" borderId="0" applyNumberFormat="0" applyBorder="0" applyAlignment="0" applyProtection="0"/>
    <xf numFmtId="0" fontId="10" fillId="33" borderId="0" applyNumberFormat="0" applyBorder="0" applyAlignment="0" applyProtection="0"/>
    <xf numFmtId="0" fontId="62" fillId="34" borderId="0" applyNumberFormat="0" applyBorder="0" applyAlignment="0" applyProtection="0"/>
    <xf numFmtId="0" fontId="10" fillId="35" borderId="0" applyNumberFormat="0" applyBorder="0" applyAlignment="0" applyProtection="0"/>
    <xf numFmtId="0" fontId="62" fillId="36" borderId="0" applyNumberFormat="0" applyBorder="0" applyAlignment="0" applyProtection="0"/>
    <xf numFmtId="0" fontId="10" fillId="37" borderId="0" applyNumberFormat="0" applyBorder="0" applyAlignment="0" applyProtection="0"/>
    <xf numFmtId="0" fontId="62" fillId="38" borderId="0" applyNumberFormat="0" applyBorder="0" applyAlignment="0" applyProtection="0"/>
    <xf numFmtId="0" fontId="10" fillId="21" borderId="0" applyNumberFormat="0" applyBorder="0" applyAlignment="0" applyProtection="0"/>
    <xf numFmtId="0" fontId="62" fillId="39" borderId="0" applyNumberFormat="0" applyBorder="0" applyAlignment="0" applyProtection="0"/>
    <xf numFmtId="0" fontId="10" fillId="40" borderId="0" applyNumberFormat="0" applyBorder="0" applyAlignment="0" applyProtection="0"/>
    <xf numFmtId="0" fontId="63" fillId="41" borderId="4" applyNumberFormat="0" applyAlignment="0" applyProtection="0"/>
    <xf numFmtId="0" fontId="64" fillId="42" borderId="5" applyNumberFormat="0" applyAlignment="0" applyProtection="0"/>
    <xf numFmtId="0" fontId="11" fillId="3" borderId="6" applyNumberFormat="0" applyAlignment="0" applyProtection="0"/>
    <xf numFmtId="0" fontId="65" fillId="42" borderId="4" applyNumberFormat="0" applyAlignment="0" applyProtection="0"/>
    <xf numFmtId="0" fontId="12" fillId="3" borderId="1" applyNumberFormat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67" fillId="0" borderId="7" applyNumberFormat="0" applyFill="0" applyAlignment="0" applyProtection="0"/>
    <xf numFmtId="0" fontId="28" fillId="0" borderId="8" applyNumberFormat="0" applyFill="0" applyAlignment="0" applyProtection="0"/>
    <xf numFmtId="0" fontId="68" fillId="0" borderId="9" applyNumberFormat="0" applyFill="0" applyAlignment="0" applyProtection="0"/>
    <xf numFmtId="0" fontId="29" fillId="0" borderId="10" applyNumberFormat="0" applyFill="0" applyAlignment="0" applyProtection="0"/>
    <xf numFmtId="0" fontId="69" fillId="0" borderId="11" applyNumberFormat="0" applyFill="0" applyAlignment="0" applyProtection="0"/>
    <xf numFmtId="0" fontId="30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13" applyBorder="0">
      <alignment horizontal="center" vertical="center" wrapText="1"/>
      <protection/>
    </xf>
    <xf numFmtId="4" fontId="20" fillId="29" borderId="14" applyBorder="0">
      <alignment horizontal="right"/>
      <protection/>
    </xf>
    <xf numFmtId="0" fontId="70" fillId="0" borderId="15" applyNumberFormat="0" applyFill="0" applyAlignment="0" applyProtection="0"/>
    <xf numFmtId="0" fontId="13" fillId="0" borderId="16" applyNumberFormat="0" applyFill="0" applyAlignment="0" applyProtection="0"/>
    <xf numFmtId="0" fontId="71" fillId="43" borderId="17" applyNumberFormat="0" applyAlignment="0" applyProtection="0"/>
    <xf numFmtId="0" fontId="14" fillId="44" borderId="18" applyNumberFormat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15" fillId="5" borderId="0" applyNumberFormat="0" applyBorder="0" applyAlignment="0" applyProtection="0"/>
    <xf numFmtId="49" fontId="20" fillId="0" borderId="0" applyBorder="0">
      <alignment vertical="top"/>
      <protection/>
    </xf>
    <xf numFmtId="0" fontId="19" fillId="0" borderId="0">
      <alignment/>
      <protection/>
    </xf>
    <xf numFmtId="49" fontId="2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46" borderId="0" applyNumberFormat="0" applyBorder="0" applyAlignment="0">
      <protection/>
    </xf>
    <xf numFmtId="0" fontId="19" fillId="0" borderId="0">
      <alignment/>
      <protection/>
    </xf>
    <xf numFmtId="0" fontId="25" fillId="46" borderId="0" applyNumberFormat="0" applyBorder="0" applyAlignment="0">
      <protection/>
    </xf>
    <xf numFmtId="0" fontId="25" fillId="46" borderId="0" applyNumberFormat="0" applyBorder="0" applyAlignment="0">
      <protection/>
    </xf>
    <xf numFmtId="0" fontId="19" fillId="0" borderId="0">
      <alignment/>
      <protection/>
    </xf>
    <xf numFmtId="0" fontId="0" fillId="0" borderId="0">
      <alignment/>
      <protection/>
    </xf>
    <xf numFmtId="0" fontId="44" fillId="46" borderId="0">
      <alignment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9" fontId="20" fillId="46" borderId="0" applyBorder="0">
      <alignment vertical="top"/>
      <protection/>
    </xf>
    <xf numFmtId="49" fontId="20" fillId="46" borderId="0" applyBorder="0">
      <alignment vertical="top"/>
      <protection/>
    </xf>
    <xf numFmtId="49" fontId="20" fillId="46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46" borderId="0" applyNumberFormat="0" applyBorder="0" applyAlignment="0">
      <protection/>
    </xf>
    <xf numFmtId="0" fontId="19" fillId="0" borderId="0" applyNumberFormat="0">
      <alignment/>
      <protection/>
    </xf>
    <xf numFmtId="0" fontId="19" fillId="0" borderId="0" applyNumberFormat="0">
      <alignment/>
      <protection/>
    </xf>
    <xf numFmtId="0" fontId="19" fillId="0" borderId="0" applyNumberFormat="0">
      <alignment/>
      <protection/>
    </xf>
    <xf numFmtId="0" fontId="19" fillId="0" borderId="0" applyNumberFormat="0">
      <alignment/>
      <protection/>
    </xf>
    <xf numFmtId="0" fontId="3" fillId="0" borderId="0">
      <alignment/>
      <protection/>
    </xf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16" fillId="48" borderId="0" applyNumberFormat="0" applyBorder="0" applyAlignment="0" applyProtection="0"/>
    <xf numFmtId="0" fontId="7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19" fillId="50" borderId="20" applyNumberFormat="0" applyFont="0" applyAlignment="0" applyProtection="0"/>
    <xf numFmtId="9" fontId="0" fillId="0" borderId="0" applyFont="0" applyFill="0" applyBorder="0" applyAlignment="0" applyProtection="0"/>
    <xf numFmtId="0" fontId="77" fillId="0" borderId="21" applyNumberFormat="0" applyFill="0" applyAlignment="0" applyProtection="0"/>
    <xf numFmtId="0" fontId="18" fillId="0" borderId="22" applyNumberFormat="0" applyFill="0" applyAlignment="0" applyProtection="0"/>
    <xf numFmtId="0" fontId="3" fillId="0" borderId="0">
      <alignment/>
      <protection/>
    </xf>
    <xf numFmtId="0" fontId="7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0" fillId="7" borderId="0" applyBorder="0">
      <alignment horizontal="right"/>
      <protection/>
    </xf>
    <xf numFmtId="4" fontId="20" fillId="7" borderId="23" applyBorder="0">
      <alignment horizontal="right"/>
      <protection/>
    </xf>
    <xf numFmtId="4" fontId="20" fillId="7" borderId="14" applyFont="0" applyBorder="0">
      <alignment horizontal="right"/>
      <protection/>
    </xf>
    <xf numFmtId="0" fontId="79" fillId="51" borderId="0" applyNumberFormat="0" applyBorder="0" applyAlignment="0" applyProtection="0"/>
    <xf numFmtId="0" fontId="31" fillId="7" borderId="0" applyNumberFormat="0" applyBorder="0" applyAlignment="0" applyProtection="0"/>
    <xf numFmtId="0" fontId="20" fillId="30" borderId="20" applyNumberFormat="0" applyFont="0" applyFill="0" applyBorder="0" applyAlignment="0" applyProtection="0"/>
  </cellStyleXfs>
  <cellXfs count="90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29" borderId="0" xfId="0" applyNumberFormat="1" applyFont="1" applyFill="1" applyBorder="1" applyAlignment="1">
      <alignment horizontal="center" vertical="center" wrapText="1"/>
    </xf>
    <xf numFmtId="4" fontId="0" fillId="29" borderId="0" xfId="0" applyNumberFormat="1" applyFont="1" applyFill="1" applyBorder="1" applyAlignment="1">
      <alignment horizontal="center" vertical="center" wrapText="1"/>
    </xf>
    <xf numFmtId="4" fontId="6" fillId="10" borderId="1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5" fillId="52" borderId="0" xfId="0" applyNumberFormat="1" applyFont="1" applyFill="1" applyBorder="1" applyAlignment="1">
      <alignment vertical="center" wrapText="1"/>
    </xf>
    <xf numFmtId="4" fontId="5" fillId="52" borderId="0" xfId="0" applyNumberFormat="1" applyFont="1" applyFill="1" applyBorder="1" applyAlignment="1">
      <alignment horizontal="center" vertical="center" wrapText="1"/>
    </xf>
    <xf numFmtId="4" fontId="0" fillId="52" borderId="0" xfId="0" applyNumberFormat="1" applyFont="1" applyFill="1" applyBorder="1" applyAlignment="1">
      <alignment horizontal="center" vertical="center" wrapText="1"/>
    </xf>
    <xf numFmtId="4" fontId="6" fillId="53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" fontId="80" fillId="0" borderId="0" xfId="0" applyNumberFormat="1" applyFont="1" applyFill="1" applyBorder="1" applyAlignment="1">
      <alignment horizontal="center" vertical="center" wrapText="1"/>
    </xf>
    <xf numFmtId="4" fontId="81" fillId="10" borderId="14" xfId="0" applyNumberFormat="1" applyFont="1" applyFill="1" applyBorder="1" applyAlignment="1">
      <alignment horizontal="center" vertical="center" wrapText="1"/>
    </xf>
    <xf numFmtId="4" fontId="80" fillId="0" borderId="14" xfId="0" applyNumberFormat="1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0" fontId="82" fillId="52" borderId="24" xfId="0" applyFont="1" applyFill="1" applyBorder="1" applyAlignment="1">
      <alignment horizontal="center" vertical="center" wrapText="1"/>
    </xf>
    <xf numFmtId="0" fontId="7" fillId="54" borderId="24" xfId="0" applyNumberFormat="1" applyFont="1" applyFill="1" applyBorder="1" applyAlignment="1">
      <alignment horizontal="center" vertical="center" wrapText="1"/>
    </xf>
    <xf numFmtId="4" fontId="7" fillId="54" borderId="24" xfId="0" applyNumberFormat="1" applyFont="1" applyFill="1" applyBorder="1" applyAlignment="1">
      <alignment horizontal="center" vertical="center" wrapText="1"/>
    </xf>
    <xf numFmtId="0" fontId="82" fillId="52" borderId="0" xfId="0" applyFont="1" applyFill="1" applyBorder="1" applyAlignment="1">
      <alignment horizontal="center" vertical="center" wrapText="1"/>
    </xf>
    <xf numFmtId="4" fontId="83" fillId="52" borderId="0" xfId="0" applyNumberFormat="1" applyFont="1" applyFill="1" applyBorder="1" applyAlignment="1">
      <alignment horizontal="center" vertical="center" wrapText="1"/>
    </xf>
    <xf numFmtId="4" fontId="84" fillId="52" borderId="0" xfId="0" applyNumberFormat="1" applyFont="1" applyFill="1" applyBorder="1" applyAlignment="1">
      <alignment horizontal="center" vertical="center" wrapText="1"/>
    </xf>
    <xf numFmtId="4" fontId="81" fillId="52" borderId="14" xfId="0" applyNumberFormat="1" applyFont="1" applyFill="1" applyBorder="1" applyAlignment="1">
      <alignment horizontal="center" vertical="center" wrapText="1"/>
    </xf>
    <xf numFmtId="4" fontId="85" fillId="52" borderId="0" xfId="0" applyNumberFormat="1" applyFont="1" applyFill="1" applyBorder="1" applyAlignment="1">
      <alignment horizontal="center" vertical="center" wrapText="1"/>
    </xf>
    <xf numFmtId="4" fontId="86" fillId="52" borderId="0" xfId="0" applyNumberFormat="1" applyFont="1" applyFill="1" applyBorder="1" applyAlignment="1">
      <alignment horizontal="center" vertical="center" wrapText="1"/>
    </xf>
    <xf numFmtId="4" fontId="87" fillId="52" borderId="0" xfId="0" applyNumberFormat="1" applyFont="1" applyFill="1" applyBorder="1" applyAlignment="1">
      <alignment horizontal="center" vertical="center" wrapText="1"/>
    </xf>
    <xf numFmtId="4" fontId="88" fillId="52" borderId="0" xfId="0" applyNumberFormat="1" applyFont="1" applyFill="1" applyBorder="1" applyAlignment="1">
      <alignment horizontal="center" vertical="center" wrapText="1"/>
    </xf>
    <xf numFmtId="4" fontId="89" fillId="52" borderId="0" xfId="0" applyNumberFormat="1" applyFont="1" applyFill="1" applyBorder="1" applyAlignment="1">
      <alignment horizontal="center" vertical="center" wrapText="1"/>
    </xf>
    <xf numFmtId="4" fontId="90" fillId="52" borderId="0" xfId="0" applyNumberFormat="1" applyFont="1" applyFill="1" applyBorder="1" applyAlignment="1">
      <alignment horizontal="center" vertical="center" wrapText="1"/>
    </xf>
    <xf numFmtId="4" fontId="80" fillId="52" borderId="0" xfId="0" applyNumberFormat="1" applyFont="1" applyFill="1" applyBorder="1" applyAlignment="1">
      <alignment horizontal="center" vertical="center" wrapText="1"/>
    </xf>
    <xf numFmtId="4" fontId="82" fillId="52" borderId="0" xfId="0" applyNumberFormat="1" applyFont="1" applyFill="1" applyBorder="1" applyAlignment="1">
      <alignment horizontal="center" vertical="center" wrapText="1"/>
    </xf>
    <xf numFmtId="4" fontId="4" fillId="52" borderId="0" xfId="0" applyNumberFormat="1" applyFont="1" applyFill="1" applyBorder="1" applyAlignment="1">
      <alignment horizontal="center" vertical="center" wrapText="1"/>
    </xf>
    <xf numFmtId="4" fontId="91" fillId="52" borderId="0" xfId="0" applyNumberFormat="1" applyFont="1" applyFill="1" applyBorder="1" applyAlignment="1">
      <alignment horizontal="center" vertical="center" wrapText="1"/>
    </xf>
    <xf numFmtId="4" fontId="6" fillId="13" borderId="14" xfId="0" applyNumberFormat="1" applyFont="1" applyFill="1" applyBorder="1" applyAlignment="1">
      <alignment horizontal="center" vertical="center" wrapText="1"/>
    </xf>
    <xf numFmtId="4" fontId="7" fillId="52" borderId="0" xfId="0" applyNumberFormat="1" applyFont="1" applyFill="1" applyBorder="1" applyAlignment="1">
      <alignment horizontal="center" vertical="center" wrapText="1"/>
    </xf>
    <xf numFmtId="4" fontId="7" fillId="52" borderId="14" xfId="0" applyNumberFormat="1" applyFont="1" applyFill="1" applyBorder="1" applyAlignment="1">
      <alignment horizontal="center" vertical="center" wrapText="1"/>
    </xf>
    <xf numFmtId="0" fontId="92" fillId="52" borderId="25" xfId="0" applyNumberFormat="1" applyFont="1" applyFill="1" applyBorder="1" applyAlignment="1">
      <alignment horizontal="center" vertical="center" wrapText="1"/>
    </xf>
    <xf numFmtId="0" fontId="92" fillId="52" borderId="26" xfId="0" applyNumberFormat="1" applyFont="1" applyFill="1" applyBorder="1" applyAlignment="1">
      <alignment horizontal="center" vertical="center" wrapText="1"/>
    </xf>
    <xf numFmtId="0" fontId="92" fillId="52" borderId="24" xfId="0" applyNumberFormat="1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4" fontId="5" fillId="52" borderId="25" xfId="0" applyNumberFormat="1" applyFont="1" applyFill="1" applyBorder="1" applyAlignment="1">
      <alignment horizontal="center" vertical="center" wrapText="1"/>
    </xf>
    <xf numFmtId="0" fontId="0" fillId="52" borderId="26" xfId="0" applyFont="1" applyFill="1" applyBorder="1" applyAlignment="1">
      <alignment horizontal="center" vertical="center" wrapText="1"/>
    </xf>
    <xf numFmtId="0" fontId="0" fillId="52" borderId="24" xfId="0" applyFont="1" applyFill="1" applyBorder="1" applyAlignment="1">
      <alignment horizontal="center" vertical="center" wrapText="1"/>
    </xf>
    <xf numFmtId="49" fontId="92" fillId="52" borderId="14" xfId="0" applyNumberFormat="1" applyFont="1" applyFill="1" applyBorder="1" applyAlignment="1">
      <alignment horizontal="center" vertical="center" wrapText="1"/>
    </xf>
    <xf numFmtId="4" fontId="5" fillId="52" borderId="14" xfId="259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Font="1" applyFill="1" applyBorder="1" applyAlignment="1">
      <alignment horizontal="center" vertical="center" wrapText="1"/>
    </xf>
    <xf numFmtId="49" fontId="92" fillId="52" borderId="25" xfId="0" applyNumberFormat="1" applyFont="1" applyFill="1" applyBorder="1" applyAlignment="1">
      <alignment horizontal="center" vertical="center" wrapText="1"/>
    </xf>
    <xf numFmtId="49" fontId="92" fillId="52" borderId="26" xfId="0" applyNumberFormat="1" applyFont="1" applyFill="1" applyBorder="1" applyAlignment="1">
      <alignment horizontal="center" vertical="center" wrapText="1"/>
    </xf>
    <xf numFmtId="4" fontId="80" fillId="52" borderId="25" xfId="0" applyNumberFormat="1" applyFont="1" applyFill="1" applyBorder="1" applyAlignment="1">
      <alignment horizontal="center" vertical="center" wrapText="1"/>
    </xf>
    <xf numFmtId="0" fontId="82" fillId="52" borderId="26" xfId="0" applyFont="1" applyFill="1" applyBorder="1" applyAlignment="1">
      <alignment horizontal="center" vertical="center" wrapText="1"/>
    </xf>
    <xf numFmtId="0" fontId="82" fillId="52" borderId="24" xfId="0" applyFont="1" applyFill="1" applyBorder="1" applyAlignment="1">
      <alignment horizontal="center" vertical="center" wrapText="1"/>
    </xf>
    <xf numFmtId="4" fontId="5" fillId="52" borderId="25" xfId="259" applyNumberFormat="1" applyFont="1" applyFill="1" applyBorder="1" applyAlignment="1" applyProtection="1">
      <alignment horizontal="center" vertical="center" wrapText="1"/>
      <protection/>
    </xf>
    <xf numFmtId="4" fontId="5" fillId="52" borderId="26" xfId="259" applyNumberFormat="1" applyFont="1" applyFill="1" applyBorder="1" applyAlignment="1" applyProtection="1">
      <alignment horizontal="center" vertical="center" wrapText="1"/>
      <protection/>
    </xf>
    <xf numFmtId="4" fontId="6" fillId="10" borderId="14" xfId="0" applyNumberFormat="1" applyFont="1" applyFill="1" applyBorder="1" applyAlignment="1">
      <alignment horizontal="center" vertical="center" wrapText="1"/>
    </xf>
    <xf numFmtId="0" fontId="92" fillId="52" borderId="14" xfId="0" applyNumberFormat="1" applyFont="1" applyFill="1" applyBorder="1" applyAlignment="1">
      <alignment horizontal="center" vertical="center" wrapText="1"/>
    </xf>
    <xf numFmtId="4" fontId="5" fillId="52" borderId="24" xfId="259" applyNumberFormat="1" applyFont="1" applyFill="1" applyBorder="1" applyAlignment="1" applyProtection="1">
      <alignment horizontal="center" vertical="center" wrapText="1"/>
      <protection/>
    </xf>
    <xf numFmtId="4" fontId="5" fillId="52" borderId="26" xfId="0" applyNumberFormat="1" applyFont="1" applyFill="1" applyBorder="1" applyAlignment="1">
      <alignment horizontal="center" vertical="center" wrapText="1"/>
    </xf>
    <xf numFmtId="4" fontId="5" fillId="52" borderId="24" xfId="0" applyNumberFormat="1" applyFont="1" applyFill="1" applyBorder="1" applyAlignment="1">
      <alignment horizontal="center" vertical="center" wrapText="1"/>
    </xf>
    <xf numFmtId="49" fontId="92" fillId="52" borderId="24" xfId="0" applyNumberFormat="1" applyFont="1" applyFill="1" applyBorder="1" applyAlignment="1">
      <alignment horizontal="center" vertical="center" wrapText="1"/>
    </xf>
    <xf numFmtId="4" fontId="6" fillId="10" borderId="27" xfId="0" applyNumberFormat="1" applyFont="1" applyFill="1" applyBorder="1" applyAlignment="1">
      <alignment horizontal="center" vertical="center" wrapText="1"/>
    </xf>
    <xf numFmtId="4" fontId="6" fillId="10" borderId="28" xfId="0" applyNumberFormat="1" applyFont="1" applyFill="1" applyBorder="1" applyAlignment="1">
      <alignment horizontal="center" vertical="center" wrapText="1"/>
    </xf>
    <xf numFmtId="4" fontId="6" fillId="10" borderId="29" xfId="0" applyNumberFormat="1" applyFont="1" applyFill="1" applyBorder="1" applyAlignment="1">
      <alignment horizontal="center" vertical="center" wrapText="1"/>
    </xf>
    <xf numFmtId="0" fontId="93" fillId="52" borderId="26" xfId="0" applyFont="1" applyFill="1" applyBorder="1" applyAlignment="1">
      <alignment horizontal="center" vertical="center" wrapText="1"/>
    </xf>
    <xf numFmtId="0" fontId="93" fillId="52" borderId="24" xfId="0" applyFont="1" applyFill="1" applyBorder="1" applyAlignment="1">
      <alignment horizontal="center" vertical="center" wrapText="1"/>
    </xf>
    <xf numFmtId="49" fontId="5" fillId="52" borderId="25" xfId="0" applyNumberFormat="1" applyFont="1" applyFill="1" applyBorder="1" applyAlignment="1">
      <alignment horizontal="center" vertical="center" wrapText="1"/>
    </xf>
    <xf numFmtId="49" fontId="5" fillId="52" borderId="26" xfId="0" applyNumberFormat="1" applyFont="1" applyFill="1" applyBorder="1" applyAlignment="1">
      <alignment horizontal="center" vertical="center" wrapText="1"/>
    </xf>
    <xf numFmtId="49" fontId="5" fillId="52" borderId="24" xfId="0" applyNumberFormat="1" applyFont="1" applyFill="1" applyBorder="1" applyAlignment="1">
      <alignment horizontal="center" vertical="center" wrapText="1"/>
    </xf>
    <xf numFmtId="49" fontId="92" fillId="52" borderId="25" xfId="0" applyNumberFormat="1" applyFont="1" applyFill="1" applyBorder="1" applyAlignment="1">
      <alignment horizontal="center" vertical="center"/>
    </xf>
    <xf numFmtId="0" fontId="93" fillId="52" borderId="26" xfId="0" applyFont="1" applyFill="1" applyBorder="1" applyAlignment="1">
      <alignment horizontal="center" vertical="center"/>
    </xf>
    <xf numFmtId="0" fontId="93" fillId="52" borderId="24" xfId="0" applyFont="1" applyFill="1" applyBorder="1" applyAlignment="1">
      <alignment horizontal="center" vertical="center"/>
    </xf>
    <xf numFmtId="4" fontId="80" fillId="0" borderId="25" xfId="0" applyNumberFormat="1" applyFont="1" applyFill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4" fontId="5" fillId="52" borderId="30" xfId="0" applyNumberFormat="1" applyFont="1" applyFill="1" applyBorder="1" applyAlignment="1">
      <alignment horizontal="center" vertical="center" wrapText="1"/>
    </xf>
    <xf numFmtId="4" fontId="5" fillId="52" borderId="31" xfId="0" applyNumberFormat="1" applyFont="1" applyFill="1" applyBorder="1" applyAlignment="1">
      <alignment horizontal="center" vertical="center" wrapText="1"/>
    </xf>
    <xf numFmtId="4" fontId="5" fillId="52" borderId="32" xfId="0" applyNumberFormat="1" applyFont="1" applyFill="1" applyBorder="1" applyAlignment="1">
      <alignment horizontal="center" vertical="center" wrapText="1"/>
    </xf>
    <xf numFmtId="4" fontId="5" fillId="52" borderId="33" xfId="0" applyNumberFormat="1" applyFont="1" applyFill="1" applyBorder="1" applyAlignment="1">
      <alignment horizontal="center" vertical="center" wrapText="1"/>
    </xf>
    <xf numFmtId="4" fontId="5" fillId="52" borderId="34" xfId="0" applyNumberFormat="1" applyFont="1" applyFill="1" applyBorder="1" applyAlignment="1">
      <alignment horizontal="center" vertical="center" wrapText="1"/>
    </xf>
    <xf numFmtId="4" fontId="5" fillId="52" borderId="3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</cellXfs>
  <cellStyles count="26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1 2" xfId="32"/>
    <cellStyle name="20% - Акцент1 3" xfId="33"/>
    <cellStyle name="20% - Акцент1 4" xfId="34"/>
    <cellStyle name="20% - Акцент1 5" xfId="35"/>
    <cellStyle name="20% - Акцент1 6" xfId="36"/>
    <cellStyle name="20% - Акцент2" xfId="37"/>
    <cellStyle name="20% — акцент2" xfId="38"/>
    <cellStyle name="20% - Акцент2 2" xfId="39"/>
    <cellStyle name="20% - Акцент2 3" xfId="40"/>
    <cellStyle name="20% - Акцент2 4" xfId="41"/>
    <cellStyle name="20% - Акцент2 5" xfId="42"/>
    <cellStyle name="20% - Акцент2 6" xfId="43"/>
    <cellStyle name="20% - Акцент3" xfId="44"/>
    <cellStyle name="20% — акцент3" xfId="45"/>
    <cellStyle name="20% - Акцент3 2" xfId="46"/>
    <cellStyle name="20% - Акцент3 3" xfId="47"/>
    <cellStyle name="20% - Акцент3 4" xfId="48"/>
    <cellStyle name="20% - Акцент3 5" xfId="49"/>
    <cellStyle name="20% - Акцент3 6" xfId="50"/>
    <cellStyle name="20% - Акцент4" xfId="51"/>
    <cellStyle name="20% — акцент4" xfId="52"/>
    <cellStyle name="20% - Акцент4 2" xfId="53"/>
    <cellStyle name="20% - Акцент4 3" xfId="54"/>
    <cellStyle name="20% - Акцент4 4" xfId="55"/>
    <cellStyle name="20% - Акцент4 5" xfId="56"/>
    <cellStyle name="20% - Акцент4 6" xfId="57"/>
    <cellStyle name="20% - Акцент5" xfId="58"/>
    <cellStyle name="20% —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6" xfId="65"/>
    <cellStyle name="20% — акцент6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40% - Акцент1" xfId="72"/>
    <cellStyle name="40% — акцент1" xfId="73"/>
    <cellStyle name="40% - Акцент1 2" xfId="74"/>
    <cellStyle name="40% - Акцент1 3" xfId="75"/>
    <cellStyle name="40% - Акцент1 4" xfId="76"/>
    <cellStyle name="40% - Акцент1 5" xfId="77"/>
    <cellStyle name="40% - Акцент1 6" xfId="78"/>
    <cellStyle name="40% - Акцент2" xfId="79"/>
    <cellStyle name="40% — акцент2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3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4" xfId="93"/>
    <cellStyle name="40% — акцент4" xfId="94"/>
    <cellStyle name="40% - Акцент4 2" xfId="95"/>
    <cellStyle name="40% - Акцент4 3" xfId="96"/>
    <cellStyle name="40% - Акцент4 4" xfId="97"/>
    <cellStyle name="40% - Акцент4 5" xfId="98"/>
    <cellStyle name="40% - Акцент4 6" xfId="99"/>
    <cellStyle name="40% - Акцент5" xfId="100"/>
    <cellStyle name="40% — акцент5" xfId="101"/>
    <cellStyle name="40% - Акцент5 2" xfId="102"/>
    <cellStyle name="40% - Акцент5 3" xfId="103"/>
    <cellStyle name="40% - Акцент5 4" xfId="104"/>
    <cellStyle name="40% - Акцент5 5" xfId="105"/>
    <cellStyle name="40% - Акцент5 6" xfId="106"/>
    <cellStyle name="40% - Акцент6" xfId="107"/>
    <cellStyle name="40% — акцент6" xfId="108"/>
    <cellStyle name="40% - Акцент6 2" xfId="109"/>
    <cellStyle name="40% - Акцент6 3" xfId="110"/>
    <cellStyle name="40% - Акцент6 4" xfId="111"/>
    <cellStyle name="40% - Акцент6 5" xfId="112"/>
    <cellStyle name="40% - Акцент6 6" xfId="113"/>
    <cellStyle name="60% - Акцент1" xfId="114"/>
    <cellStyle name="60% — акцент1" xfId="115"/>
    <cellStyle name="60% - Акцент1 2" xfId="116"/>
    <cellStyle name="60% - Акцент1 3" xfId="117"/>
    <cellStyle name="60% - Акцент1 4" xfId="118"/>
    <cellStyle name="60% - Акцент1 5" xfId="119"/>
    <cellStyle name="60% - Акцент1 6" xfId="120"/>
    <cellStyle name="60% - Акцент2" xfId="121"/>
    <cellStyle name="60% — акцент2" xfId="122"/>
    <cellStyle name="60% - Акцент2 2" xfId="123"/>
    <cellStyle name="60% - Акцент2 3" xfId="124"/>
    <cellStyle name="60% - Акцент2 4" xfId="125"/>
    <cellStyle name="60% - Акцент2 5" xfId="126"/>
    <cellStyle name="60% - Акцент2 6" xfId="127"/>
    <cellStyle name="60% - Акцент3" xfId="128"/>
    <cellStyle name="60% — акцент3" xfId="129"/>
    <cellStyle name="60% - Акцент3 2" xfId="130"/>
    <cellStyle name="60% - Акцент3 3" xfId="131"/>
    <cellStyle name="60% - Акцент3 4" xfId="132"/>
    <cellStyle name="60% - Акцент3 5" xfId="133"/>
    <cellStyle name="60% - Акцент3 6" xfId="134"/>
    <cellStyle name="60% - Акцент4" xfId="135"/>
    <cellStyle name="60% — акцент4" xfId="136"/>
    <cellStyle name="60% - Акцент4 2" xfId="137"/>
    <cellStyle name="60% - Акцент4 3" xfId="138"/>
    <cellStyle name="60% - Акцент4 4" xfId="139"/>
    <cellStyle name="60% - Акцент4 5" xfId="140"/>
    <cellStyle name="60% - Акцент4 6" xfId="141"/>
    <cellStyle name="60% - Акцент5" xfId="142"/>
    <cellStyle name="60% — акцент5" xfId="143"/>
    <cellStyle name="60% - Акцент5 2" xfId="144"/>
    <cellStyle name="60% - Акцент5 3" xfId="145"/>
    <cellStyle name="60% - Акцент5 4" xfId="146"/>
    <cellStyle name="60% - Акцент5 5" xfId="147"/>
    <cellStyle name="60% - Акцент5 6" xfId="148"/>
    <cellStyle name="60% - Акцент6" xfId="149"/>
    <cellStyle name="60% — акцент6" xfId="150"/>
    <cellStyle name="60% - Акцент6 2" xfId="151"/>
    <cellStyle name="60% - Акцент6 3" xfId="152"/>
    <cellStyle name="60% - Акцент6 4" xfId="153"/>
    <cellStyle name="60% - Акцент6 5" xfId="154"/>
    <cellStyle name="60% - Акцент6 6" xfId="155"/>
    <cellStyle name="Action" xfId="156"/>
    <cellStyle name="Action 2" xfId="157"/>
    <cellStyle name="Cells" xfId="158"/>
    <cellStyle name="Cells 2" xfId="159"/>
    <cellStyle name="Cells_UPDATE.WARM.CALC.INDEX.2018.TO.1.2.2.3" xfId="160"/>
    <cellStyle name="Currency [0]" xfId="161"/>
    <cellStyle name="currency1" xfId="162"/>
    <cellStyle name="Currency2" xfId="163"/>
    <cellStyle name="currency3" xfId="164"/>
    <cellStyle name="currency4" xfId="165"/>
    <cellStyle name="DblClick" xfId="166"/>
    <cellStyle name="Followed Hyperlink" xfId="167"/>
    <cellStyle name="Formuls" xfId="168"/>
    <cellStyle name="Header" xfId="169"/>
    <cellStyle name="Header 3" xfId="170"/>
    <cellStyle name="Header_UPDATE.WARM.CALC.INDEX.2018.TO.1.2.2.3" xfId="171"/>
    <cellStyle name="Hyperlink" xfId="172"/>
    <cellStyle name="normal" xfId="173"/>
    <cellStyle name="Normal1" xfId="174"/>
    <cellStyle name="Normal2" xfId="175"/>
    <cellStyle name="Percent1" xfId="176"/>
    <cellStyle name="Title" xfId="177"/>
    <cellStyle name="Title 2" xfId="178"/>
    <cellStyle name="Title 4" xfId="179"/>
    <cellStyle name="Акцент1" xfId="180"/>
    <cellStyle name="Акцент1 2" xfId="181"/>
    <cellStyle name="Акцент2" xfId="182"/>
    <cellStyle name="Акцент2 2" xfId="183"/>
    <cellStyle name="Акцент3" xfId="184"/>
    <cellStyle name="Акцент3 2" xfId="185"/>
    <cellStyle name="Акцент4" xfId="186"/>
    <cellStyle name="Акцент4 2" xfId="187"/>
    <cellStyle name="Акцент5" xfId="188"/>
    <cellStyle name="Акцент5 2" xfId="189"/>
    <cellStyle name="Акцент6" xfId="190"/>
    <cellStyle name="Акцент6 2" xfId="191"/>
    <cellStyle name="Ввод " xfId="192"/>
    <cellStyle name="Вывод" xfId="193"/>
    <cellStyle name="Вывод 2" xfId="194"/>
    <cellStyle name="Вычисление" xfId="195"/>
    <cellStyle name="Вычисление 2" xfId="196"/>
    <cellStyle name="Hyperlink" xfId="197"/>
    <cellStyle name="Гиперссылка 2" xfId="198"/>
    <cellStyle name="Гиперссылка 2 2" xfId="199"/>
    <cellStyle name="Гиперссылка 3" xfId="200"/>
    <cellStyle name="Гиперссылка 4" xfId="201"/>
    <cellStyle name="Гиперссылка 4 2" xfId="202"/>
    <cellStyle name="Гиперссылка 5" xfId="203"/>
    <cellStyle name="Currency" xfId="204"/>
    <cellStyle name="Currency [0]" xfId="205"/>
    <cellStyle name="Заголовок" xfId="206"/>
    <cellStyle name="Заголовок 1" xfId="207"/>
    <cellStyle name="Заголовок 1 2" xfId="208"/>
    <cellStyle name="Заголовок 2" xfId="209"/>
    <cellStyle name="Заголовок 2 2" xfId="210"/>
    <cellStyle name="Заголовок 3" xfId="211"/>
    <cellStyle name="Заголовок 3 2" xfId="212"/>
    <cellStyle name="Заголовок 4" xfId="213"/>
    <cellStyle name="Заголовок 4 2" xfId="214"/>
    <cellStyle name="ЗаголовокСтолбца" xfId="215"/>
    <cellStyle name="Значение" xfId="216"/>
    <cellStyle name="Итог" xfId="217"/>
    <cellStyle name="Итог 2" xfId="218"/>
    <cellStyle name="Контрольная ячейка" xfId="219"/>
    <cellStyle name="Контрольная ячейка 2" xfId="220"/>
    <cellStyle name="Название" xfId="221"/>
    <cellStyle name="Название 2" xfId="222"/>
    <cellStyle name="Нейтральный" xfId="223"/>
    <cellStyle name="Нейтральный 2" xfId="224"/>
    <cellStyle name="Обычный 10" xfId="225"/>
    <cellStyle name="Обычный 11" xfId="226"/>
    <cellStyle name="Обычный 12" xfId="227"/>
    <cellStyle name="Обычный 12 2" xfId="228"/>
    <cellStyle name="Обычный 12 3 2" xfId="229"/>
    <cellStyle name="Обычный 13" xfId="230"/>
    <cellStyle name="Обычный 14" xfId="231"/>
    <cellStyle name="Обычный 14 2" xfId="232"/>
    <cellStyle name="Обычный 14_UPDATE.WARM.CALC.INDEX.2015.TO.1.2.3" xfId="233"/>
    <cellStyle name="Обычный 2" xfId="234"/>
    <cellStyle name="Обычный 2 10 2" xfId="235"/>
    <cellStyle name="Обычный 2 2 2" xfId="236"/>
    <cellStyle name="Обычный 2 3" xfId="237"/>
    <cellStyle name="Обычный 2 7" xfId="238"/>
    <cellStyle name="Обычный 2 8" xfId="239"/>
    <cellStyle name="Обычный 2_13 09 24 Баланс (3)" xfId="240"/>
    <cellStyle name="Обычный 20" xfId="241"/>
    <cellStyle name="Обычный 21" xfId="242"/>
    <cellStyle name="Обычный 22" xfId="243"/>
    <cellStyle name="Обычный 23" xfId="244"/>
    <cellStyle name="Обычный 26" xfId="245"/>
    <cellStyle name="Обычный 3" xfId="246"/>
    <cellStyle name="Обычный 3 2" xfId="247"/>
    <cellStyle name="Обычный 3 3" xfId="248"/>
    <cellStyle name="Обычный 3 3 2" xfId="249"/>
    <cellStyle name="Обычный 3 3_ZAYAVKA.TEPLO(v0.1)" xfId="250"/>
    <cellStyle name="Обычный 4" xfId="251"/>
    <cellStyle name="Обычный 4 2" xfId="252"/>
    <cellStyle name="Обычный 4_HVS.CALC.ZATRAT.2015_макет листа" xfId="253"/>
    <cellStyle name="Обычный 5" xfId="254"/>
    <cellStyle name="Обычный 6" xfId="255"/>
    <cellStyle name="Обычный 7" xfId="256"/>
    <cellStyle name="Обычный 8" xfId="257"/>
    <cellStyle name="Обычный 9" xfId="258"/>
    <cellStyle name="Обычный_Средний тариф по ЧР на 2010 г" xfId="259"/>
    <cellStyle name="Followed Hyperlink" xfId="260"/>
    <cellStyle name="Плохой" xfId="261"/>
    <cellStyle name="Плохой 2" xfId="262"/>
    <cellStyle name="Пояснение" xfId="263"/>
    <cellStyle name="Пояснение 2" xfId="264"/>
    <cellStyle name="Примечание" xfId="265"/>
    <cellStyle name="Примечание 2" xfId="266"/>
    <cellStyle name="Percent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Comma" xfId="273"/>
    <cellStyle name="Comma [0]" xfId="274"/>
    <cellStyle name="Формула" xfId="275"/>
    <cellStyle name="ФормулаВБ_Мониторинг инвестиций" xfId="276"/>
    <cellStyle name="ФормулаНаКонтроль" xfId="277"/>
    <cellStyle name="Хороший" xfId="278"/>
    <cellStyle name="Хороший 2" xfId="279"/>
    <cellStyle name="Шапка" xfId="2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4"/>
  <sheetViews>
    <sheetView tabSelected="1" view="pageBreakPreview" zoomScale="90" zoomScaleSheetLayoutView="90" zoomScalePageLayoutView="0" workbookViewId="0" topLeftCell="A235">
      <selection activeCell="E263" sqref="E263"/>
    </sheetView>
  </sheetViews>
  <sheetFormatPr defaultColWidth="9.140625" defaultRowHeight="12.75"/>
  <cols>
    <col min="1" max="1" width="6.140625" style="7" customWidth="1"/>
    <col min="2" max="2" width="41.421875" style="13" customWidth="1"/>
    <col min="3" max="3" width="13.8515625" style="13" hidden="1" customWidth="1"/>
    <col min="4" max="4" width="27.7109375" style="1" customWidth="1"/>
    <col min="5" max="5" width="37.00390625" style="1" customWidth="1"/>
    <col min="6" max="6" width="25.57421875" style="16" hidden="1" customWidth="1"/>
    <col min="7" max="7" width="9.140625" style="5" customWidth="1"/>
    <col min="8" max="16384" width="9.140625" style="1" customWidth="1"/>
  </cols>
  <sheetData>
    <row r="1" spans="1:5" ht="15.75">
      <c r="A1" s="82" t="s">
        <v>50</v>
      </c>
      <c r="B1" s="82"/>
      <c r="C1" s="82"/>
      <c r="D1" s="82"/>
      <c r="E1" s="82"/>
    </row>
    <row r="2" spans="1:5" ht="38.25" customHeight="1">
      <c r="A2" s="83" t="s">
        <v>163</v>
      </c>
      <c r="B2" s="83"/>
      <c r="C2" s="83"/>
      <c r="D2" s="83"/>
      <c r="E2" s="83"/>
    </row>
    <row r="3" spans="1:5" ht="12.75" customHeight="1">
      <c r="A3" s="84" t="s">
        <v>5</v>
      </c>
      <c r="B3" s="84"/>
      <c r="C3" s="84"/>
      <c r="D3" s="84"/>
      <c r="E3" s="84"/>
    </row>
    <row r="4" spans="1:6" ht="12.75">
      <c r="A4" s="85" t="s">
        <v>3</v>
      </c>
      <c r="B4" s="43" t="s">
        <v>2</v>
      </c>
      <c r="C4" s="44" t="s">
        <v>74</v>
      </c>
      <c r="D4" s="87" t="s">
        <v>1</v>
      </c>
      <c r="E4" s="88" t="s">
        <v>114</v>
      </c>
      <c r="F4" s="74" t="s">
        <v>79</v>
      </c>
    </row>
    <row r="5" spans="1:6" ht="27" customHeight="1">
      <c r="A5" s="85"/>
      <c r="B5" s="43"/>
      <c r="C5" s="86"/>
      <c r="D5" s="87"/>
      <c r="E5" s="89"/>
      <c r="F5" s="75"/>
    </row>
    <row r="6" spans="1:6" s="5" customFormat="1" ht="12.75">
      <c r="A6" s="76" t="s">
        <v>113</v>
      </c>
      <c r="B6" s="77"/>
      <c r="C6" s="44"/>
      <c r="D6" s="14" t="s">
        <v>18</v>
      </c>
      <c r="E6" s="14">
        <f>E7+E8+E9</f>
        <v>628322.37</v>
      </c>
      <c r="F6" s="18"/>
    </row>
    <row r="7" spans="1:6" s="5" customFormat="1" ht="12.75">
      <c r="A7" s="78"/>
      <c r="B7" s="79"/>
      <c r="C7" s="60"/>
      <c r="D7" s="10" t="s">
        <v>4</v>
      </c>
      <c r="E7" s="10">
        <f>E12+E17+E22+E26+E30+E34+E38+E42+E47+E51+E56+E60+E64+E69+E74+E79+E84+E88+E92+E97+E102+E107+E112+E116+E121+E125+E129+E133+E137+E141+E145+E149+E153+E158+E162+E167+E171+E176+E180+E184+E189+E194+E199+E203+E208+E212+E216+E221+E225+E229+E233+E237+E241+E245+E250+E254+E258+E262+E266+E270+E274+E278+E282+E286+E290+E294+E298+E302+E306+E310+E314+E318+E322+E326+E331+E335+E339+E343+E347+E351</f>
        <v>214135.245</v>
      </c>
      <c r="F7" s="18"/>
    </row>
    <row r="8" spans="1:6" s="5" customFormat="1" ht="12.75">
      <c r="A8" s="78"/>
      <c r="B8" s="79"/>
      <c r="C8" s="60"/>
      <c r="D8" s="10" t="s">
        <v>22</v>
      </c>
      <c r="E8" s="10">
        <f>E13+E18+E23+E27+E31+E35+E39+E43+E48+E52+E57+E61+E65+E70+E75+E80+E85+E89+E93+E98+E103+E108+E113+E117+E122+E126+E130+E134+E138+E142+E146+E150+E154+E159+E163+E168+E172+E177+E181+E185+E190+E195+E200+E204+E209+E213+E217+E222+E226+E230+E234+E238+E242+E246+E251+E255+E259+E263+E267+E271+E275+E279+E283+E287+E291+E295+E299+E303+E307+E311+E315+E319+E323+E327+E332+E336+E340+E344+E348+E352</f>
        <v>379949.76499999996</v>
      </c>
      <c r="F8" s="18"/>
    </row>
    <row r="9" spans="1:6" s="5" customFormat="1" ht="12.75">
      <c r="A9" s="80"/>
      <c r="B9" s="81"/>
      <c r="C9" s="61"/>
      <c r="D9" s="10" t="s">
        <v>26</v>
      </c>
      <c r="E9" s="10">
        <f>E14+E19+E24+E28+E32+E36+E40+E44+E49+E53+E58+E62+E66+E71+E76+E81+E86+E90+E94+E99+E104+E109+E114+E118+E123+E127+E131+E135+E139+E143+E147+E151+E155+E160+E164+E169+E173+E178+E182+E186+E191+E196+E201+E205+E210+E214+E218+E223+E227+E231+E235+E239+E243+E247+E252+E256+E260+E264+E268+E272+E276+E280+E284+E288+E292+E296+E300+E304+E308+E312+E316+E320+E324+E328+E333+E337+E341+E345+E349+E353</f>
        <v>34237.36</v>
      </c>
      <c r="F9" s="18"/>
    </row>
    <row r="10" spans="1:6" s="5" customFormat="1" ht="12.75">
      <c r="A10" s="57" t="s">
        <v>52</v>
      </c>
      <c r="B10" s="57"/>
      <c r="C10" s="57"/>
      <c r="D10" s="57"/>
      <c r="E10" s="4">
        <f>E11</f>
        <v>99.38</v>
      </c>
      <c r="F10" s="17"/>
    </row>
    <row r="11" spans="1:7" s="25" customFormat="1" ht="12.75">
      <c r="A11" s="58">
        <v>1</v>
      </c>
      <c r="B11" s="48" t="s">
        <v>53</v>
      </c>
      <c r="C11" s="55" t="s">
        <v>75</v>
      </c>
      <c r="D11" s="37" t="s">
        <v>0</v>
      </c>
      <c r="E11" s="37">
        <f>SUM(E12:E14)</f>
        <v>99.38</v>
      </c>
      <c r="F11" s="26"/>
      <c r="G11" s="24"/>
    </row>
    <row r="12" spans="1:7" s="27" customFormat="1" ht="12.75">
      <c r="A12" s="58"/>
      <c r="B12" s="48"/>
      <c r="C12" s="45"/>
      <c r="D12" s="19" t="s">
        <v>4</v>
      </c>
      <c r="E12" s="19">
        <v>10.94</v>
      </c>
      <c r="F12" s="52"/>
      <c r="G12" s="24"/>
    </row>
    <row r="13" spans="1:7" s="27" customFormat="1" ht="12.75">
      <c r="A13" s="58"/>
      <c r="B13" s="48"/>
      <c r="C13" s="45"/>
      <c r="D13" s="19" t="s">
        <v>22</v>
      </c>
      <c r="E13" s="19">
        <v>88.44</v>
      </c>
      <c r="F13" s="53"/>
      <c r="G13" s="24"/>
    </row>
    <row r="14" spans="1:7" s="27" customFormat="1" ht="12.75">
      <c r="A14" s="58"/>
      <c r="B14" s="48"/>
      <c r="C14" s="46"/>
      <c r="D14" s="19" t="s">
        <v>26</v>
      </c>
      <c r="E14" s="19">
        <v>0</v>
      </c>
      <c r="F14" s="54"/>
      <c r="G14" s="24"/>
    </row>
    <row r="15" spans="1:6" s="5" customFormat="1" ht="12.75" customHeight="1">
      <c r="A15" s="57" t="s">
        <v>25</v>
      </c>
      <c r="B15" s="57"/>
      <c r="C15" s="57"/>
      <c r="D15" s="57"/>
      <c r="E15" s="4">
        <f>E16</f>
        <v>508.72</v>
      </c>
      <c r="F15" s="17"/>
    </row>
    <row r="16" spans="1:6" s="28" customFormat="1" ht="12.75">
      <c r="A16" s="50" t="s">
        <v>51</v>
      </c>
      <c r="B16" s="48" t="s">
        <v>41</v>
      </c>
      <c r="C16" s="44" t="s">
        <v>75</v>
      </c>
      <c r="D16" s="37" t="s">
        <v>0</v>
      </c>
      <c r="E16" s="37">
        <f>SUM(E17:E19)</f>
        <v>508.72</v>
      </c>
      <c r="F16" s="26"/>
    </row>
    <row r="17" spans="1:6" s="28" customFormat="1" ht="12.75">
      <c r="A17" s="51"/>
      <c r="B17" s="48"/>
      <c r="C17" s="45"/>
      <c r="D17" s="19" t="s">
        <v>4</v>
      </c>
      <c r="E17" s="19">
        <v>0</v>
      </c>
      <c r="F17" s="52"/>
    </row>
    <row r="18" spans="1:6" s="28" customFormat="1" ht="12.75">
      <c r="A18" s="51"/>
      <c r="B18" s="48"/>
      <c r="C18" s="45"/>
      <c r="D18" s="19" t="s">
        <v>22</v>
      </c>
      <c r="E18" s="19">
        <v>420.61</v>
      </c>
      <c r="F18" s="53"/>
    </row>
    <row r="19" spans="1:6" s="28" customFormat="1" ht="12.75">
      <c r="A19" s="62"/>
      <c r="B19" s="48"/>
      <c r="C19" s="46"/>
      <c r="D19" s="19" t="s">
        <v>26</v>
      </c>
      <c r="E19" s="19">
        <v>88.11</v>
      </c>
      <c r="F19" s="54"/>
    </row>
    <row r="20" spans="1:6" ht="12.75" customHeight="1">
      <c r="A20" s="57" t="s">
        <v>19</v>
      </c>
      <c r="B20" s="57"/>
      <c r="C20" s="57"/>
      <c r="D20" s="57"/>
      <c r="E20" s="4">
        <f>E21+E25+E29+E33+E37+E41</f>
        <v>5923.87</v>
      </c>
      <c r="F20" s="17"/>
    </row>
    <row r="21" spans="1:7" s="25" customFormat="1" ht="12.75">
      <c r="A21" s="58">
        <v>3</v>
      </c>
      <c r="B21" s="48" t="s">
        <v>6</v>
      </c>
      <c r="C21" s="55" t="s">
        <v>75</v>
      </c>
      <c r="D21" s="37" t="s">
        <v>0</v>
      </c>
      <c r="E21" s="37">
        <f>SUM(E22:E24)</f>
        <v>401.14000000000004</v>
      </c>
      <c r="F21" s="26"/>
      <c r="G21" s="24"/>
    </row>
    <row r="22" spans="1:7" s="27" customFormat="1" ht="12.75">
      <c r="A22" s="58"/>
      <c r="B22" s="48"/>
      <c r="C22" s="45"/>
      <c r="D22" s="19" t="s">
        <v>4</v>
      </c>
      <c r="E22" s="19">
        <v>205</v>
      </c>
      <c r="F22" s="52"/>
      <c r="G22" s="24"/>
    </row>
    <row r="23" spans="1:7" s="27" customFormat="1" ht="12.75">
      <c r="A23" s="58"/>
      <c r="B23" s="48"/>
      <c r="C23" s="45"/>
      <c r="D23" s="19" t="s">
        <v>22</v>
      </c>
      <c r="E23" s="19">
        <v>170.1</v>
      </c>
      <c r="F23" s="53"/>
      <c r="G23" s="24"/>
    </row>
    <row r="24" spans="1:7" s="27" customFormat="1" ht="12.75">
      <c r="A24" s="58"/>
      <c r="B24" s="48"/>
      <c r="C24" s="46"/>
      <c r="D24" s="19" t="s">
        <v>26</v>
      </c>
      <c r="E24" s="19">
        <v>26.04</v>
      </c>
      <c r="F24" s="54"/>
      <c r="G24" s="24"/>
    </row>
    <row r="25" spans="1:7" s="25" customFormat="1" ht="12.75">
      <c r="A25" s="58" t="s">
        <v>87</v>
      </c>
      <c r="B25" s="48" t="s">
        <v>45</v>
      </c>
      <c r="C25" s="55" t="s">
        <v>75</v>
      </c>
      <c r="D25" s="37" t="s">
        <v>0</v>
      </c>
      <c r="E25" s="37">
        <f>SUM(E26:E28)</f>
        <v>827.23</v>
      </c>
      <c r="F25" s="26"/>
      <c r="G25" s="24"/>
    </row>
    <row r="26" spans="1:7" s="27" customFormat="1" ht="12.75">
      <c r="A26" s="58"/>
      <c r="B26" s="48"/>
      <c r="C26" s="45"/>
      <c r="D26" s="19" t="s">
        <v>4</v>
      </c>
      <c r="E26" s="19">
        <v>41.34</v>
      </c>
      <c r="F26" s="52"/>
      <c r="G26" s="24"/>
    </row>
    <row r="27" spans="1:7" s="27" customFormat="1" ht="12.75">
      <c r="A27" s="58"/>
      <c r="B27" s="48"/>
      <c r="C27" s="45"/>
      <c r="D27" s="19" t="s">
        <v>22</v>
      </c>
      <c r="E27" s="19">
        <v>432.94</v>
      </c>
      <c r="F27" s="53"/>
      <c r="G27" s="24"/>
    </row>
    <row r="28" spans="1:7" s="27" customFormat="1" ht="12.75">
      <c r="A28" s="58"/>
      <c r="B28" s="48"/>
      <c r="C28" s="46"/>
      <c r="D28" s="19" t="s">
        <v>26</v>
      </c>
      <c r="E28" s="19">
        <v>352.95</v>
      </c>
      <c r="F28" s="54"/>
      <c r="G28" s="24"/>
    </row>
    <row r="29" spans="1:7" s="25" customFormat="1" ht="12.75">
      <c r="A29" s="58" t="s">
        <v>88</v>
      </c>
      <c r="B29" s="48" t="s">
        <v>45</v>
      </c>
      <c r="C29" s="55" t="s">
        <v>75</v>
      </c>
      <c r="D29" s="37" t="s">
        <v>0</v>
      </c>
      <c r="E29" s="37">
        <f>SUM(E30:E32)</f>
        <v>0</v>
      </c>
      <c r="F29" s="26"/>
      <c r="G29" s="24"/>
    </row>
    <row r="30" spans="1:7" s="27" customFormat="1" ht="12.75">
      <c r="A30" s="58"/>
      <c r="B30" s="48"/>
      <c r="C30" s="45"/>
      <c r="D30" s="19" t="s">
        <v>4</v>
      </c>
      <c r="E30" s="19">
        <v>0</v>
      </c>
      <c r="F30" s="52"/>
      <c r="G30" s="24"/>
    </row>
    <row r="31" spans="1:7" s="27" customFormat="1" ht="12.75">
      <c r="A31" s="58"/>
      <c r="B31" s="48"/>
      <c r="C31" s="45"/>
      <c r="D31" s="19" t="s">
        <v>22</v>
      </c>
      <c r="E31" s="19">
        <v>0</v>
      </c>
      <c r="F31" s="53"/>
      <c r="G31" s="24"/>
    </row>
    <row r="32" spans="1:7" s="27" customFormat="1" ht="12.75">
      <c r="A32" s="58"/>
      <c r="B32" s="48"/>
      <c r="C32" s="46"/>
      <c r="D32" s="19" t="s">
        <v>26</v>
      </c>
      <c r="E32" s="19">
        <v>0</v>
      </c>
      <c r="F32" s="54"/>
      <c r="G32" s="24"/>
    </row>
    <row r="33" spans="1:7" s="25" customFormat="1" ht="12.75">
      <c r="A33" s="58">
        <v>5</v>
      </c>
      <c r="B33" s="48" t="s">
        <v>117</v>
      </c>
      <c r="C33" s="55" t="s">
        <v>76</v>
      </c>
      <c r="D33" s="37" t="s">
        <v>0</v>
      </c>
      <c r="E33" s="37">
        <f>SUM(E34:E36)</f>
        <v>4260.29</v>
      </c>
      <c r="F33" s="26"/>
      <c r="G33" s="24"/>
    </row>
    <row r="34" spans="1:7" s="27" customFormat="1" ht="12.75">
      <c r="A34" s="58"/>
      <c r="B34" s="48"/>
      <c r="C34" s="45"/>
      <c r="D34" s="19" t="s">
        <v>4</v>
      </c>
      <c r="E34" s="19">
        <v>3706.86</v>
      </c>
      <c r="F34" s="52"/>
      <c r="G34" s="24"/>
    </row>
    <row r="35" spans="1:7" s="27" customFormat="1" ht="12.75">
      <c r="A35" s="58"/>
      <c r="B35" s="48"/>
      <c r="C35" s="45"/>
      <c r="D35" s="19" t="s">
        <v>22</v>
      </c>
      <c r="E35" s="19">
        <v>139.77</v>
      </c>
      <c r="F35" s="53"/>
      <c r="G35" s="24"/>
    </row>
    <row r="36" spans="1:7" s="27" customFormat="1" ht="12.75">
      <c r="A36" s="58"/>
      <c r="B36" s="48"/>
      <c r="C36" s="46"/>
      <c r="D36" s="19" t="s">
        <v>26</v>
      </c>
      <c r="E36" s="19">
        <v>413.66</v>
      </c>
      <c r="F36" s="54"/>
      <c r="G36" s="24"/>
    </row>
    <row r="37" spans="1:7" s="29" customFormat="1" ht="12.75" customHeight="1">
      <c r="A37" s="40" t="s">
        <v>89</v>
      </c>
      <c r="B37" s="48" t="s">
        <v>33</v>
      </c>
      <c r="C37" s="55" t="s">
        <v>75</v>
      </c>
      <c r="D37" s="37" t="s">
        <v>0</v>
      </c>
      <c r="E37" s="37">
        <f>SUM(E38:E40)</f>
        <v>329.20000000000005</v>
      </c>
      <c r="F37" s="26"/>
      <c r="G37" s="28"/>
    </row>
    <row r="38" spans="1:7" s="30" customFormat="1" ht="12.75" customHeight="1">
      <c r="A38" s="41"/>
      <c r="B38" s="48"/>
      <c r="C38" s="45"/>
      <c r="D38" s="19" t="s">
        <v>4</v>
      </c>
      <c r="E38" s="19">
        <v>0</v>
      </c>
      <c r="F38" s="52"/>
      <c r="G38" s="28"/>
    </row>
    <row r="39" spans="1:7" s="30" customFormat="1" ht="12.75">
      <c r="A39" s="41"/>
      <c r="B39" s="48"/>
      <c r="C39" s="45"/>
      <c r="D39" s="19" t="s">
        <v>22</v>
      </c>
      <c r="E39" s="19">
        <v>304.41</v>
      </c>
      <c r="F39" s="53"/>
      <c r="G39" s="28"/>
    </row>
    <row r="40" spans="1:7" s="30" customFormat="1" ht="12.75">
      <c r="A40" s="42"/>
      <c r="B40" s="48"/>
      <c r="C40" s="46"/>
      <c r="D40" s="19" t="s">
        <v>26</v>
      </c>
      <c r="E40" s="19">
        <v>24.79</v>
      </c>
      <c r="F40" s="54"/>
      <c r="G40" s="28"/>
    </row>
    <row r="41" spans="1:7" s="30" customFormat="1" ht="12.75">
      <c r="A41" s="40" t="s">
        <v>90</v>
      </c>
      <c r="B41" s="55" t="s">
        <v>34</v>
      </c>
      <c r="C41" s="55" t="s">
        <v>75</v>
      </c>
      <c r="D41" s="37" t="s">
        <v>0</v>
      </c>
      <c r="E41" s="37">
        <f>SUM(E42:E44)</f>
        <v>106.00999999999999</v>
      </c>
      <c r="F41" s="26"/>
      <c r="G41" s="28"/>
    </row>
    <row r="42" spans="1:7" s="30" customFormat="1" ht="12.75" customHeight="1">
      <c r="A42" s="41"/>
      <c r="B42" s="56"/>
      <c r="C42" s="45"/>
      <c r="D42" s="19" t="s">
        <v>4</v>
      </c>
      <c r="E42" s="19">
        <v>0</v>
      </c>
      <c r="F42" s="52"/>
      <c r="G42" s="28"/>
    </row>
    <row r="43" spans="1:7" s="30" customFormat="1" ht="12.75">
      <c r="A43" s="41"/>
      <c r="B43" s="56"/>
      <c r="C43" s="45"/>
      <c r="D43" s="19" t="s">
        <v>22</v>
      </c>
      <c r="E43" s="19">
        <v>58.39</v>
      </c>
      <c r="F43" s="53"/>
      <c r="G43" s="28"/>
    </row>
    <row r="44" spans="1:7" s="30" customFormat="1" ht="12.75">
      <c r="A44" s="42"/>
      <c r="B44" s="59"/>
      <c r="C44" s="46"/>
      <c r="D44" s="19" t="s">
        <v>26</v>
      </c>
      <c r="E44" s="19">
        <v>47.62</v>
      </c>
      <c r="F44" s="54"/>
      <c r="G44" s="28"/>
    </row>
    <row r="45" spans="1:6" ht="12" customHeight="1">
      <c r="A45" s="57" t="s">
        <v>54</v>
      </c>
      <c r="B45" s="57"/>
      <c r="C45" s="57"/>
      <c r="D45" s="57"/>
      <c r="E45" s="4">
        <f>E46+E50</f>
        <v>2683.1200000000003</v>
      </c>
      <c r="F45" s="17"/>
    </row>
    <row r="46" spans="1:7" s="25" customFormat="1" ht="12.75">
      <c r="A46" s="58">
        <v>7</v>
      </c>
      <c r="B46" s="48" t="s">
        <v>35</v>
      </c>
      <c r="C46" s="55" t="s">
        <v>75</v>
      </c>
      <c r="D46" s="37" t="s">
        <v>0</v>
      </c>
      <c r="E46" s="37">
        <f>SUM(E47:E49)</f>
        <v>2107.3</v>
      </c>
      <c r="F46" s="26"/>
      <c r="G46" s="24"/>
    </row>
    <row r="47" spans="1:7" s="27" customFormat="1" ht="12.75">
      <c r="A47" s="58"/>
      <c r="B47" s="48"/>
      <c r="C47" s="45"/>
      <c r="D47" s="19" t="s">
        <v>4</v>
      </c>
      <c r="E47" s="19">
        <v>1325.02</v>
      </c>
      <c r="F47" s="52"/>
      <c r="G47" s="24"/>
    </row>
    <row r="48" spans="1:7" s="27" customFormat="1" ht="12.75">
      <c r="A48" s="58"/>
      <c r="B48" s="48"/>
      <c r="C48" s="45"/>
      <c r="D48" s="19" t="s">
        <v>22</v>
      </c>
      <c r="E48" s="19">
        <v>430.95</v>
      </c>
      <c r="F48" s="53"/>
      <c r="G48" s="24"/>
    </row>
    <row r="49" spans="1:7" s="27" customFormat="1" ht="12.75">
      <c r="A49" s="58"/>
      <c r="B49" s="48"/>
      <c r="C49" s="46"/>
      <c r="D49" s="19" t="s">
        <v>26</v>
      </c>
      <c r="E49" s="19">
        <v>351.33</v>
      </c>
      <c r="F49" s="54"/>
      <c r="G49" s="24"/>
    </row>
    <row r="50" spans="1:7" s="25" customFormat="1" ht="12.75" customHeight="1">
      <c r="A50" s="50" t="s">
        <v>91</v>
      </c>
      <c r="B50" s="48" t="s">
        <v>118</v>
      </c>
      <c r="C50" s="55" t="s">
        <v>75</v>
      </c>
      <c r="D50" s="37" t="s">
        <v>0</v>
      </c>
      <c r="E50" s="37">
        <f>SUM(E51:E53)</f>
        <v>575.82</v>
      </c>
      <c r="F50" s="26"/>
      <c r="G50" s="24"/>
    </row>
    <row r="51" spans="1:7" s="27" customFormat="1" ht="12.75">
      <c r="A51" s="51"/>
      <c r="B51" s="48"/>
      <c r="C51" s="45"/>
      <c r="D51" s="19" t="s">
        <v>4</v>
      </c>
      <c r="E51" s="19">
        <v>187.4</v>
      </c>
      <c r="F51" s="52"/>
      <c r="G51" s="24"/>
    </row>
    <row r="52" spans="1:7" s="27" customFormat="1" ht="12.75">
      <c r="A52" s="51"/>
      <c r="B52" s="48"/>
      <c r="C52" s="45"/>
      <c r="D52" s="19" t="s">
        <v>22</v>
      </c>
      <c r="E52" s="19">
        <v>0</v>
      </c>
      <c r="F52" s="53"/>
      <c r="G52" s="24"/>
    </row>
    <row r="53" spans="1:7" s="27" customFormat="1" ht="12.75">
      <c r="A53" s="51"/>
      <c r="B53" s="48"/>
      <c r="C53" s="46"/>
      <c r="D53" s="19" t="s">
        <v>26</v>
      </c>
      <c r="E53" s="19">
        <v>388.42</v>
      </c>
      <c r="F53" s="54"/>
      <c r="G53" s="24"/>
    </row>
    <row r="54" spans="1:7" s="35" customFormat="1" ht="12.75" customHeight="1">
      <c r="A54" s="57" t="s">
        <v>55</v>
      </c>
      <c r="B54" s="57"/>
      <c r="C54" s="57"/>
      <c r="D54" s="57"/>
      <c r="E54" s="4">
        <f>E55+E63+E59</f>
        <v>3451.39</v>
      </c>
      <c r="F54" s="26"/>
      <c r="G54" s="12"/>
    </row>
    <row r="55" spans="1:7" s="32" customFormat="1" ht="12.75">
      <c r="A55" s="40">
        <v>9</v>
      </c>
      <c r="B55" s="44" t="s">
        <v>119</v>
      </c>
      <c r="C55" s="44" t="s">
        <v>75</v>
      </c>
      <c r="D55" s="37" t="s">
        <v>0</v>
      </c>
      <c r="E55" s="37">
        <f>SUM(E56:E58)</f>
        <v>1500.35</v>
      </c>
      <c r="F55" s="26"/>
      <c r="G55" s="31"/>
    </row>
    <row r="56" spans="1:7" s="32" customFormat="1" ht="12.75">
      <c r="A56" s="41"/>
      <c r="B56" s="60"/>
      <c r="C56" s="45"/>
      <c r="D56" s="19" t="s">
        <v>4</v>
      </c>
      <c r="E56" s="19">
        <v>470.38</v>
      </c>
      <c r="F56" s="52"/>
      <c r="G56" s="31"/>
    </row>
    <row r="57" spans="1:7" s="32" customFormat="1" ht="12" customHeight="1">
      <c r="A57" s="41"/>
      <c r="B57" s="60"/>
      <c r="C57" s="45"/>
      <c r="D57" s="19" t="s">
        <v>22</v>
      </c>
      <c r="E57" s="19">
        <v>701.76</v>
      </c>
      <c r="F57" s="53"/>
      <c r="G57" s="31"/>
    </row>
    <row r="58" spans="1:7" s="32" customFormat="1" ht="12.75">
      <c r="A58" s="41"/>
      <c r="B58" s="60"/>
      <c r="C58" s="46"/>
      <c r="D58" s="19" t="s">
        <v>26</v>
      </c>
      <c r="E58" s="19">
        <v>328.21</v>
      </c>
      <c r="F58" s="54"/>
      <c r="G58" s="31"/>
    </row>
    <row r="59" spans="1:7" s="25" customFormat="1" ht="12.75" customHeight="1">
      <c r="A59" s="50" t="s">
        <v>92</v>
      </c>
      <c r="B59" s="48" t="s">
        <v>42</v>
      </c>
      <c r="C59" s="55" t="s">
        <v>75</v>
      </c>
      <c r="D59" s="37" t="s">
        <v>0</v>
      </c>
      <c r="E59" s="37">
        <f>SUM(E60:E62)</f>
        <v>1836.45</v>
      </c>
      <c r="F59" s="26"/>
      <c r="G59" s="24"/>
    </row>
    <row r="60" spans="1:7" s="27" customFormat="1" ht="12" customHeight="1">
      <c r="A60" s="51"/>
      <c r="B60" s="48"/>
      <c r="C60" s="45"/>
      <c r="D60" s="19" t="s">
        <v>4</v>
      </c>
      <c r="E60" s="19">
        <v>827.96</v>
      </c>
      <c r="F60" s="52"/>
      <c r="G60" s="24"/>
    </row>
    <row r="61" spans="1:7" s="27" customFormat="1" ht="12.75">
      <c r="A61" s="51"/>
      <c r="B61" s="48"/>
      <c r="C61" s="45"/>
      <c r="D61" s="19" t="s">
        <v>22</v>
      </c>
      <c r="E61" s="19">
        <v>0</v>
      </c>
      <c r="F61" s="53"/>
      <c r="G61" s="24"/>
    </row>
    <row r="62" spans="1:7" s="27" customFormat="1" ht="12.75">
      <c r="A62" s="51"/>
      <c r="B62" s="48"/>
      <c r="C62" s="46"/>
      <c r="D62" s="19" t="s">
        <v>26</v>
      </c>
      <c r="E62" s="19">
        <v>1008.49</v>
      </c>
      <c r="F62" s="54"/>
      <c r="G62" s="24"/>
    </row>
    <row r="63" spans="1:7" s="25" customFormat="1" ht="12.75" customHeight="1">
      <c r="A63" s="50" t="s">
        <v>93</v>
      </c>
      <c r="B63" s="48" t="s">
        <v>120</v>
      </c>
      <c r="C63" s="55" t="s">
        <v>75</v>
      </c>
      <c r="D63" s="37" t="s">
        <v>0</v>
      </c>
      <c r="E63" s="37">
        <f>SUM(E64:E66)</f>
        <v>114.59</v>
      </c>
      <c r="F63" s="26"/>
      <c r="G63" s="24"/>
    </row>
    <row r="64" spans="1:7" s="27" customFormat="1" ht="12.75">
      <c r="A64" s="51"/>
      <c r="B64" s="48"/>
      <c r="C64" s="45"/>
      <c r="D64" s="19" t="s">
        <v>4</v>
      </c>
      <c r="E64" s="19">
        <v>0</v>
      </c>
      <c r="F64" s="52"/>
      <c r="G64" s="24"/>
    </row>
    <row r="65" spans="1:7" s="27" customFormat="1" ht="12.75">
      <c r="A65" s="51"/>
      <c r="B65" s="48"/>
      <c r="C65" s="45"/>
      <c r="D65" s="19" t="s">
        <v>22</v>
      </c>
      <c r="E65" s="19">
        <v>88.75</v>
      </c>
      <c r="F65" s="53"/>
      <c r="G65" s="24"/>
    </row>
    <row r="66" spans="1:7" s="27" customFormat="1" ht="12.75">
      <c r="A66" s="51"/>
      <c r="B66" s="48"/>
      <c r="C66" s="46"/>
      <c r="D66" s="19" t="s">
        <v>26</v>
      </c>
      <c r="E66" s="19">
        <v>25.84</v>
      </c>
      <c r="F66" s="54"/>
      <c r="G66" s="24"/>
    </row>
    <row r="67" spans="1:6" ht="12.75" customHeight="1">
      <c r="A67" s="57" t="s">
        <v>57</v>
      </c>
      <c r="B67" s="57"/>
      <c r="C67" s="57"/>
      <c r="D67" s="57"/>
      <c r="E67" s="4">
        <f>E68</f>
        <v>0</v>
      </c>
      <c r="F67" s="17"/>
    </row>
    <row r="68" spans="1:7" s="25" customFormat="1" ht="12.75" customHeight="1">
      <c r="A68" s="50" t="s">
        <v>94</v>
      </c>
      <c r="B68" s="48" t="s">
        <v>58</v>
      </c>
      <c r="C68" s="55" t="s">
        <v>75</v>
      </c>
      <c r="D68" s="37" t="s">
        <v>0</v>
      </c>
      <c r="E68" s="37">
        <f>SUM(E69:E71)</f>
        <v>0</v>
      </c>
      <c r="F68" s="26"/>
      <c r="G68" s="24"/>
    </row>
    <row r="69" spans="1:7" s="27" customFormat="1" ht="12.75">
      <c r="A69" s="51"/>
      <c r="B69" s="48"/>
      <c r="C69" s="45"/>
      <c r="D69" s="19" t="s">
        <v>4</v>
      </c>
      <c r="E69" s="19">
        <v>0</v>
      </c>
      <c r="F69" s="52"/>
      <c r="G69" s="24"/>
    </row>
    <row r="70" spans="1:7" s="27" customFormat="1" ht="12.75">
      <c r="A70" s="51"/>
      <c r="B70" s="48"/>
      <c r="C70" s="45"/>
      <c r="D70" s="19" t="s">
        <v>22</v>
      </c>
      <c r="E70" s="19">
        <v>0</v>
      </c>
      <c r="F70" s="53"/>
      <c r="G70" s="24"/>
    </row>
    <row r="71" spans="1:7" s="27" customFormat="1" ht="12.75">
      <c r="A71" s="51"/>
      <c r="B71" s="48"/>
      <c r="C71" s="46"/>
      <c r="D71" s="19" t="s">
        <v>26</v>
      </c>
      <c r="E71" s="19">
        <v>0</v>
      </c>
      <c r="F71" s="54"/>
      <c r="G71" s="24"/>
    </row>
    <row r="72" spans="1:6" ht="12.75" customHeight="1">
      <c r="A72" s="57" t="s">
        <v>46</v>
      </c>
      <c r="B72" s="57"/>
      <c r="C72" s="57"/>
      <c r="D72" s="57"/>
      <c r="E72" s="4">
        <f>E73</f>
        <v>1593.85</v>
      </c>
      <c r="F72" s="17"/>
    </row>
    <row r="73" spans="1:7" s="25" customFormat="1" ht="12.75" customHeight="1">
      <c r="A73" s="50" t="s">
        <v>95</v>
      </c>
      <c r="B73" s="48" t="s">
        <v>7</v>
      </c>
      <c r="C73" s="55" t="s">
        <v>75</v>
      </c>
      <c r="D73" s="37" t="s">
        <v>0</v>
      </c>
      <c r="E73" s="37">
        <f>SUM(E74:E76)</f>
        <v>1593.85</v>
      </c>
      <c r="F73" s="26"/>
      <c r="G73" s="24"/>
    </row>
    <row r="74" spans="1:7" s="27" customFormat="1" ht="12.75" customHeight="1">
      <c r="A74" s="51"/>
      <c r="B74" s="48"/>
      <c r="C74" s="45"/>
      <c r="D74" s="19" t="s">
        <v>4</v>
      </c>
      <c r="E74" s="19">
        <v>326.9</v>
      </c>
      <c r="F74" s="52"/>
      <c r="G74" s="24"/>
    </row>
    <row r="75" spans="1:7" s="27" customFormat="1" ht="12.75">
      <c r="A75" s="51"/>
      <c r="B75" s="48"/>
      <c r="C75" s="45"/>
      <c r="D75" s="19" t="s">
        <v>22</v>
      </c>
      <c r="E75" s="19">
        <v>791.24</v>
      </c>
      <c r="F75" s="53"/>
      <c r="G75" s="24"/>
    </row>
    <row r="76" spans="1:7" s="27" customFormat="1" ht="12.75">
      <c r="A76" s="51"/>
      <c r="B76" s="48"/>
      <c r="C76" s="46"/>
      <c r="D76" s="19" t="s">
        <v>26</v>
      </c>
      <c r="E76" s="19">
        <v>475.71</v>
      </c>
      <c r="F76" s="54"/>
      <c r="G76" s="24"/>
    </row>
    <row r="77" spans="1:6" ht="12.75" customHeight="1">
      <c r="A77" s="57" t="s">
        <v>80</v>
      </c>
      <c r="B77" s="57"/>
      <c r="C77" s="57"/>
      <c r="D77" s="57"/>
      <c r="E77" s="4">
        <f>E78</f>
        <v>710.1500000000001</v>
      </c>
      <c r="F77" s="17"/>
    </row>
    <row r="78" spans="1:7" s="25" customFormat="1" ht="12.75" customHeight="1">
      <c r="A78" s="50">
        <v>14</v>
      </c>
      <c r="B78" s="48" t="s">
        <v>121</v>
      </c>
      <c r="C78" s="55" t="s">
        <v>75</v>
      </c>
      <c r="D78" s="37" t="s">
        <v>0</v>
      </c>
      <c r="E78" s="37">
        <f>SUM(E79:E81)</f>
        <v>710.1500000000001</v>
      </c>
      <c r="F78" s="26"/>
      <c r="G78" s="24"/>
    </row>
    <row r="79" spans="1:7" s="27" customFormat="1" ht="12.75" customHeight="1">
      <c r="A79" s="51"/>
      <c r="B79" s="48"/>
      <c r="C79" s="45"/>
      <c r="D79" s="19" t="s">
        <v>4</v>
      </c>
      <c r="E79" s="19">
        <v>170.58</v>
      </c>
      <c r="F79" s="52"/>
      <c r="G79" s="24"/>
    </row>
    <row r="80" spans="1:7" s="27" customFormat="1" ht="12.75">
      <c r="A80" s="51"/>
      <c r="B80" s="48"/>
      <c r="C80" s="45"/>
      <c r="D80" s="19" t="s">
        <v>22</v>
      </c>
      <c r="E80" s="19">
        <v>539.57</v>
      </c>
      <c r="F80" s="53"/>
      <c r="G80" s="24"/>
    </row>
    <row r="81" spans="1:7" s="27" customFormat="1" ht="12.75">
      <c r="A81" s="51"/>
      <c r="B81" s="48"/>
      <c r="C81" s="46"/>
      <c r="D81" s="19" t="s">
        <v>26</v>
      </c>
      <c r="E81" s="19">
        <v>0</v>
      </c>
      <c r="F81" s="54"/>
      <c r="G81" s="24"/>
    </row>
    <row r="82" spans="1:6" ht="12.75">
      <c r="A82" s="57" t="s">
        <v>66</v>
      </c>
      <c r="B82" s="57"/>
      <c r="C82" s="57"/>
      <c r="D82" s="57"/>
      <c r="E82" s="4">
        <f>E83+E87+E91</f>
        <v>2110.07</v>
      </c>
      <c r="F82" s="17"/>
    </row>
    <row r="83" spans="1:7" s="25" customFormat="1" ht="12.75" customHeight="1">
      <c r="A83" s="50">
        <v>15</v>
      </c>
      <c r="B83" s="48" t="s">
        <v>56</v>
      </c>
      <c r="C83" s="55" t="s">
        <v>75</v>
      </c>
      <c r="D83" s="37" t="s">
        <v>0</v>
      </c>
      <c r="E83" s="37">
        <f>SUM(E84:E86)</f>
        <v>486.40999999999997</v>
      </c>
      <c r="F83" s="26"/>
      <c r="G83" s="24"/>
    </row>
    <row r="84" spans="1:7" s="27" customFormat="1" ht="12.75">
      <c r="A84" s="51"/>
      <c r="B84" s="48"/>
      <c r="C84" s="45"/>
      <c r="D84" s="19" t="s">
        <v>4</v>
      </c>
      <c r="E84" s="19">
        <v>121.16</v>
      </c>
      <c r="F84" s="52"/>
      <c r="G84" s="24"/>
    </row>
    <row r="85" spans="1:7" s="27" customFormat="1" ht="12.75">
      <c r="A85" s="51"/>
      <c r="B85" s="48"/>
      <c r="C85" s="45"/>
      <c r="D85" s="19" t="s">
        <v>22</v>
      </c>
      <c r="E85" s="19">
        <v>365.25</v>
      </c>
      <c r="F85" s="53"/>
      <c r="G85" s="24"/>
    </row>
    <row r="86" spans="1:7" s="27" customFormat="1" ht="12.75">
      <c r="A86" s="51"/>
      <c r="B86" s="48"/>
      <c r="C86" s="46"/>
      <c r="D86" s="19" t="s">
        <v>26</v>
      </c>
      <c r="E86" s="19">
        <v>0</v>
      </c>
      <c r="F86" s="54"/>
      <c r="G86" s="24"/>
    </row>
    <row r="87" spans="1:7" s="25" customFormat="1" ht="12.75" customHeight="1">
      <c r="A87" s="50">
        <v>16</v>
      </c>
      <c r="B87" s="48" t="s">
        <v>62</v>
      </c>
      <c r="C87" s="55" t="s">
        <v>75</v>
      </c>
      <c r="D87" s="37" t="s">
        <v>0</v>
      </c>
      <c r="E87" s="37">
        <f>SUM(E88:E90)</f>
        <v>1387.8</v>
      </c>
      <c r="F87" s="26"/>
      <c r="G87" s="24"/>
    </row>
    <row r="88" spans="1:7" s="27" customFormat="1" ht="12.75">
      <c r="A88" s="51"/>
      <c r="B88" s="48"/>
      <c r="C88" s="45"/>
      <c r="D88" s="19" t="s">
        <v>4</v>
      </c>
      <c r="E88" s="19">
        <v>0</v>
      </c>
      <c r="F88" s="52"/>
      <c r="G88" s="24"/>
    </row>
    <row r="89" spans="1:7" s="27" customFormat="1" ht="12.75">
      <c r="A89" s="51"/>
      <c r="B89" s="48"/>
      <c r="C89" s="45"/>
      <c r="D89" s="19" t="s">
        <v>22</v>
      </c>
      <c r="E89" s="19">
        <v>1130.81</v>
      </c>
      <c r="F89" s="53"/>
      <c r="G89" s="24"/>
    </row>
    <row r="90" spans="1:7" s="27" customFormat="1" ht="12.75">
      <c r="A90" s="51"/>
      <c r="B90" s="48"/>
      <c r="C90" s="46"/>
      <c r="D90" s="19" t="s">
        <v>26</v>
      </c>
      <c r="E90" s="19">
        <v>256.99</v>
      </c>
      <c r="F90" s="54"/>
      <c r="G90" s="24"/>
    </row>
    <row r="91" spans="1:7" s="27" customFormat="1" ht="12.75" customHeight="1">
      <c r="A91" s="71" t="s">
        <v>96</v>
      </c>
      <c r="B91" s="48" t="s">
        <v>67</v>
      </c>
      <c r="C91" s="55" t="s">
        <v>75</v>
      </c>
      <c r="D91" s="37" t="s">
        <v>0</v>
      </c>
      <c r="E91" s="37">
        <f>SUM(E92:E94)</f>
        <v>235.85999999999999</v>
      </c>
      <c r="F91" s="26"/>
      <c r="G91" s="24"/>
    </row>
    <row r="92" spans="1:7" s="27" customFormat="1" ht="12.75">
      <c r="A92" s="72"/>
      <c r="B92" s="48"/>
      <c r="C92" s="45"/>
      <c r="D92" s="19" t="s">
        <v>4</v>
      </c>
      <c r="E92" s="19">
        <v>0</v>
      </c>
      <c r="F92" s="52"/>
      <c r="G92" s="24"/>
    </row>
    <row r="93" spans="1:7" s="27" customFormat="1" ht="12.75">
      <c r="A93" s="72"/>
      <c r="B93" s="48"/>
      <c r="C93" s="45"/>
      <c r="D93" s="19" t="s">
        <v>22</v>
      </c>
      <c r="E93" s="19">
        <v>56.22</v>
      </c>
      <c r="F93" s="53"/>
      <c r="G93" s="24"/>
    </row>
    <row r="94" spans="1:7" s="27" customFormat="1" ht="12.75">
      <c r="A94" s="73"/>
      <c r="B94" s="48"/>
      <c r="C94" s="46"/>
      <c r="D94" s="19" t="s">
        <v>26</v>
      </c>
      <c r="E94" s="19">
        <v>179.64</v>
      </c>
      <c r="F94" s="54"/>
      <c r="G94" s="24"/>
    </row>
    <row r="95" spans="1:6" ht="12.75" customHeight="1">
      <c r="A95" s="57" t="s">
        <v>47</v>
      </c>
      <c r="B95" s="57"/>
      <c r="C95" s="57"/>
      <c r="D95" s="57"/>
      <c r="E95" s="4">
        <f>E96</f>
        <v>1397.4499999999998</v>
      </c>
      <c r="F95" s="17"/>
    </row>
    <row r="96" spans="1:7" s="32" customFormat="1" ht="12.75">
      <c r="A96" s="58">
        <v>18</v>
      </c>
      <c r="B96" s="43" t="s">
        <v>36</v>
      </c>
      <c r="C96" s="44" t="s">
        <v>75</v>
      </c>
      <c r="D96" s="37" t="s">
        <v>0</v>
      </c>
      <c r="E96" s="37">
        <f>SUM(E97:E99)</f>
        <v>1397.4499999999998</v>
      </c>
      <c r="F96" s="26"/>
      <c r="G96" s="31"/>
    </row>
    <row r="97" spans="1:7" s="32" customFormat="1" ht="12.75">
      <c r="A97" s="58"/>
      <c r="B97" s="43"/>
      <c r="C97" s="45"/>
      <c r="D97" s="19" t="s">
        <v>4</v>
      </c>
      <c r="E97" s="19">
        <v>389.92</v>
      </c>
      <c r="F97" s="52"/>
      <c r="G97" s="31"/>
    </row>
    <row r="98" spans="1:7" s="32" customFormat="1" ht="12.75">
      <c r="A98" s="58"/>
      <c r="B98" s="43"/>
      <c r="C98" s="45"/>
      <c r="D98" s="19" t="s">
        <v>22</v>
      </c>
      <c r="E98" s="19">
        <v>632.42</v>
      </c>
      <c r="F98" s="53"/>
      <c r="G98" s="31"/>
    </row>
    <row r="99" spans="1:7" s="32" customFormat="1" ht="12.75">
      <c r="A99" s="58"/>
      <c r="B99" s="43"/>
      <c r="C99" s="46"/>
      <c r="D99" s="19" t="s">
        <v>26</v>
      </c>
      <c r="E99" s="19">
        <v>375.11</v>
      </c>
      <c r="F99" s="54"/>
      <c r="G99" s="31"/>
    </row>
    <row r="100" spans="1:6" ht="12.75" customHeight="1">
      <c r="A100" s="57" t="s">
        <v>60</v>
      </c>
      <c r="B100" s="57"/>
      <c r="C100" s="57"/>
      <c r="D100" s="57"/>
      <c r="E100" s="4">
        <f>E101</f>
        <v>647.9200000000001</v>
      </c>
      <c r="F100" s="17"/>
    </row>
    <row r="101" spans="1:7" s="30" customFormat="1" ht="12.75" customHeight="1">
      <c r="A101" s="40">
        <v>19</v>
      </c>
      <c r="B101" s="43" t="s">
        <v>64</v>
      </c>
      <c r="C101" s="44" t="s">
        <v>75</v>
      </c>
      <c r="D101" s="37" t="s">
        <v>0</v>
      </c>
      <c r="E101" s="37">
        <f>SUM(E102:E104)</f>
        <v>647.9200000000001</v>
      </c>
      <c r="F101" s="26"/>
      <c r="G101" s="28"/>
    </row>
    <row r="102" spans="1:7" s="30" customFormat="1" ht="12.75">
      <c r="A102" s="41"/>
      <c r="B102" s="43"/>
      <c r="C102" s="45"/>
      <c r="D102" s="19" t="s">
        <v>4</v>
      </c>
      <c r="E102" s="19">
        <v>93.07</v>
      </c>
      <c r="F102" s="52"/>
      <c r="G102" s="28"/>
    </row>
    <row r="103" spans="1:7" s="30" customFormat="1" ht="12.75">
      <c r="A103" s="41"/>
      <c r="B103" s="43"/>
      <c r="C103" s="45"/>
      <c r="D103" s="19" t="s">
        <v>22</v>
      </c>
      <c r="E103" s="19">
        <v>229.87</v>
      </c>
      <c r="F103" s="53"/>
      <c r="G103" s="28"/>
    </row>
    <row r="104" spans="1:7" s="30" customFormat="1" ht="12.75">
      <c r="A104" s="41"/>
      <c r="B104" s="43"/>
      <c r="C104" s="46"/>
      <c r="D104" s="19" t="s">
        <v>26</v>
      </c>
      <c r="E104" s="19">
        <v>324.98</v>
      </c>
      <c r="F104" s="54"/>
      <c r="G104" s="28"/>
    </row>
    <row r="105" spans="1:6" ht="12.75" customHeight="1">
      <c r="A105" s="57" t="s">
        <v>59</v>
      </c>
      <c r="B105" s="57"/>
      <c r="C105" s="57"/>
      <c r="D105" s="57"/>
      <c r="E105" s="4">
        <f>E106</f>
        <v>2761.6499999999996</v>
      </c>
      <c r="F105" s="17"/>
    </row>
    <row r="106" spans="1:7" s="32" customFormat="1" ht="12.75" customHeight="1">
      <c r="A106" s="40">
        <v>20</v>
      </c>
      <c r="B106" s="44" t="s">
        <v>8</v>
      </c>
      <c r="C106" s="44" t="s">
        <v>75</v>
      </c>
      <c r="D106" s="37" t="s">
        <v>0</v>
      </c>
      <c r="E106" s="37">
        <f>SUM(E107:E109)</f>
        <v>2761.6499999999996</v>
      </c>
      <c r="F106" s="26"/>
      <c r="G106" s="31"/>
    </row>
    <row r="107" spans="1:7" s="32" customFormat="1" ht="12.75" customHeight="1">
      <c r="A107" s="41"/>
      <c r="B107" s="60"/>
      <c r="C107" s="45"/>
      <c r="D107" s="19" t="s">
        <v>4</v>
      </c>
      <c r="E107" s="19">
        <v>382.9</v>
      </c>
      <c r="F107" s="52"/>
      <c r="G107" s="31"/>
    </row>
    <row r="108" spans="1:7" s="32" customFormat="1" ht="12.75">
      <c r="A108" s="41"/>
      <c r="B108" s="60"/>
      <c r="C108" s="45"/>
      <c r="D108" s="19" t="s">
        <v>22</v>
      </c>
      <c r="E108" s="19">
        <v>1859.78</v>
      </c>
      <c r="F108" s="53"/>
      <c r="G108" s="31"/>
    </row>
    <row r="109" spans="1:7" s="32" customFormat="1" ht="12.75">
      <c r="A109" s="41"/>
      <c r="B109" s="60"/>
      <c r="C109" s="46"/>
      <c r="D109" s="19" t="s">
        <v>26</v>
      </c>
      <c r="E109" s="19">
        <v>518.97</v>
      </c>
      <c r="F109" s="54"/>
      <c r="G109" s="31"/>
    </row>
    <row r="110" spans="1:6" ht="12.75" customHeight="1">
      <c r="A110" s="57" t="s">
        <v>81</v>
      </c>
      <c r="B110" s="57"/>
      <c r="C110" s="57"/>
      <c r="D110" s="57"/>
      <c r="E110" s="4">
        <f>E111+E115</f>
        <v>1237.0600000000002</v>
      </c>
      <c r="F110" s="17"/>
    </row>
    <row r="111" spans="1:7" s="32" customFormat="1" ht="12.75">
      <c r="A111" s="50" t="s">
        <v>97</v>
      </c>
      <c r="B111" s="43" t="s">
        <v>156</v>
      </c>
      <c r="C111" s="44" t="s">
        <v>77</v>
      </c>
      <c r="D111" s="37" t="s">
        <v>0</v>
      </c>
      <c r="E111" s="37">
        <f>SUM(E112:E114)</f>
        <v>112.66</v>
      </c>
      <c r="F111" s="26"/>
      <c r="G111" s="31"/>
    </row>
    <row r="112" spans="1:7" s="32" customFormat="1" ht="12.75">
      <c r="A112" s="51"/>
      <c r="B112" s="43"/>
      <c r="C112" s="45"/>
      <c r="D112" s="19" t="s">
        <v>4</v>
      </c>
      <c r="E112" s="19">
        <v>81.06</v>
      </c>
      <c r="F112" s="52"/>
      <c r="G112" s="31"/>
    </row>
    <row r="113" spans="1:7" s="32" customFormat="1" ht="12.75">
      <c r="A113" s="51"/>
      <c r="B113" s="43"/>
      <c r="C113" s="45"/>
      <c r="D113" s="19" t="s">
        <v>22</v>
      </c>
      <c r="E113" s="19">
        <v>31.6</v>
      </c>
      <c r="F113" s="53"/>
      <c r="G113" s="31"/>
    </row>
    <row r="114" spans="1:7" s="32" customFormat="1" ht="15" customHeight="1">
      <c r="A114" s="62"/>
      <c r="B114" s="43"/>
      <c r="C114" s="46"/>
      <c r="D114" s="19" t="s">
        <v>26</v>
      </c>
      <c r="E114" s="19">
        <v>0</v>
      </c>
      <c r="F114" s="54"/>
      <c r="G114" s="31"/>
    </row>
    <row r="115" spans="1:7" s="13" customFormat="1" ht="12.75" customHeight="1">
      <c r="A115" s="50" t="s">
        <v>70</v>
      </c>
      <c r="B115" s="44" t="s">
        <v>65</v>
      </c>
      <c r="C115" s="44" t="s">
        <v>75</v>
      </c>
      <c r="D115" s="37" t="s">
        <v>0</v>
      </c>
      <c r="E115" s="37">
        <f>SUM(E116:E118)</f>
        <v>1124.4</v>
      </c>
      <c r="F115" s="26"/>
      <c r="G115" s="12"/>
    </row>
    <row r="116" spans="1:7" s="13" customFormat="1" ht="12.75">
      <c r="A116" s="51"/>
      <c r="B116" s="60"/>
      <c r="C116" s="45"/>
      <c r="D116" s="19" t="s">
        <v>4</v>
      </c>
      <c r="E116" s="19">
        <v>440.33</v>
      </c>
      <c r="F116" s="52"/>
      <c r="G116" s="12"/>
    </row>
    <row r="117" spans="1:7" s="13" customFormat="1" ht="12.75">
      <c r="A117" s="51"/>
      <c r="B117" s="60"/>
      <c r="C117" s="45"/>
      <c r="D117" s="19" t="s">
        <v>22</v>
      </c>
      <c r="E117" s="19">
        <v>549.71</v>
      </c>
      <c r="F117" s="53"/>
      <c r="G117" s="12"/>
    </row>
    <row r="118" spans="1:7" s="13" customFormat="1" ht="12.75">
      <c r="A118" s="62"/>
      <c r="B118" s="60"/>
      <c r="C118" s="46"/>
      <c r="D118" s="19" t="s">
        <v>26</v>
      </c>
      <c r="E118" s="19">
        <v>134.36</v>
      </c>
      <c r="F118" s="54"/>
      <c r="G118" s="12"/>
    </row>
    <row r="119" spans="1:6" ht="12.75">
      <c r="A119" s="57" t="s">
        <v>82</v>
      </c>
      <c r="B119" s="57"/>
      <c r="C119" s="57"/>
      <c r="D119" s="57"/>
      <c r="E119" s="4">
        <f>E120+E124+E128+E132+E136+E140+E144+E148+E152</f>
        <v>19269.37</v>
      </c>
      <c r="F119" s="17"/>
    </row>
    <row r="120" spans="1:7" s="27" customFormat="1" ht="12.75" customHeight="1">
      <c r="A120" s="58">
        <v>23</v>
      </c>
      <c r="B120" s="43" t="s">
        <v>9</v>
      </c>
      <c r="C120" s="44" t="s">
        <v>78</v>
      </c>
      <c r="D120" s="37" t="s">
        <v>0</v>
      </c>
      <c r="E120" s="37">
        <f>SUM(E121:E123)</f>
        <v>2514.51</v>
      </c>
      <c r="F120" s="26"/>
      <c r="G120" s="24"/>
    </row>
    <row r="121" spans="1:7" s="27" customFormat="1" ht="12.75" customHeight="1">
      <c r="A121" s="58"/>
      <c r="B121" s="43"/>
      <c r="C121" s="45"/>
      <c r="D121" s="19" t="s">
        <v>4</v>
      </c>
      <c r="E121" s="19">
        <v>1108.37</v>
      </c>
      <c r="F121" s="52"/>
      <c r="G121" s="24"/>
    </row>
    <row r="122" spans="1:7" s="25" customFormat="1" ht="12.75" customHeight="1">
      <c r="A122" s="58"/>
      <c r="B122" s="43"/>
      <c r="C122" s="45"/>
      <c r="D122" s="19" t="s">
        <v>22</v>
      </c>
      <c r="E122" s="19">
        <v>791.11</v>
      </c>
      <c r="F122" s="53"/>
      <c r="G122" s="24"/>
    </row>
    <row r="123" spans="1:7" s="27" customFormat="1" ht="12.75">
      <c r="A123" s="58"/>
      <c r="B123" s="43"/>
      <c r="C123" s="46"/>
      <c r="D123" s="19" t="s">
        <v>26</v>
      </c>
      <c r="E123" s="19">
        <v>615.03</v>
      </c>
      <c r="F123" s="54"/>
      <c r="G123" s="24"/>
    </row>
    <row r="124" spans="1:7" s="27" customFormat="1" ht="12.75" customHeight="1">
      <c r="A124" s="58">
        <v>24</v>
      </c>
      <c r="B124" s="43" t="s">
        <v>37</v>
      </c>
      <c r="C124" s="44" t="s">
        <v>76</v>
      </c>
      <c r="D124" s="37" t="s">
        <v>0</v>
      </c>
      <c r="E124" s="37">
        <f>SUM(E125:E127)</f>
        <v>230.79999999999998</v>
      </c>
      <c r="F124" s="26"/>
      <c r="G124" s="24"/>
    </row>
    <row r="125" spans="1:7" s="27" customFormat="1" ht="12.75" customHeight="1">
      <c r="A125" s="58"/>
      <c r="B125" s="43"/>
      <c r="C125" s="45"/>
      <c r="D125" s="19" t="s">
        <v>4</v>
      </c>
      <c r="E125" s="19">
        <v>187.92</v>
      </c>
      <c r="F125" s="52"/>
      <c r="G125" s="24"/>
    </row>
    <row r="126" spans="1:7" s="25" customFormat="1" ht="12.75" customHeight="1">
      <c r="A126" s="58"/>
      <c r="B126" s="43"/>
      <c r="C126" s="45"/>
      <c r="D126" s="19" t="s">
        <v>22</v>
      </c>
      <c r="E126" s="19">
        <v>0</v>
      </c>
      <c r="F126" s="53"/>
      <c r="G126" s="24"/>
    </row>
    <row r="127" spans="1:7" s="27" customFormat="1" ht="12.75">
      <c r="A127" s="58"/>
      <c r="B127" s="43"/>
      <c r="C127" s="46"/>
      <c r="D127" s="19" t="s">
        <v>26</v>
      </c>
      <c r="E127" s="19">
        <v>42.88</v>
      </c>
      <c r="F127" s="54"/>
      <c r="G127" s="24"/>
    </row>
    <row r="128" spans="1:7" s="27" customFormat="1" ht="12.75">
      <c r="A128" s="58">
        <v>25</v>
      </c>
      <c r="B128" s="43" t="s">
        <v>10</v>
      </c>
      <c r="C128" s="44" t="s">
        <v>78</v>
      </c>
      <c r="D128" s="37" t="s">
        <v>0</v>
      </c>
      <c r="E128" s="37">
        <f>SUM(E129:E131)</f>
        <v>5066.780000000001</v>
      </c>
      <c r="F128" s="26"/>
      <c r="G128" s="24"/>
    </row>
    <row r="129" spans="1:7" s="27" customFormat="1" ht="12.75">
      <c r="A129" s="58"/>
      <c r="B129" s="43"/>
      <c r="C129" s="45"/>
      <c r="D129" s="19" t="s">
        <v>4</v>
      </c>
      <c r="E129" s="19">
        <v>0</v>
      </c>
      <c r="F129" s="52"/>
      <c r="G129" s="24"/>
    </row>
    <row r="130" spans="1:7" s="27" customFormat="1" ht="12.75">
      <c r="A130" s="58"/>
      <c r="B130" s="43"/>
      <c r="C130" s="45"/>
      <c r="D130" s="19" t="s">
        <v>22</v>
      </c>
      <c r="E130" s="19">
        <v>3354.05</v>
      </c>
      <c r="F130" s="53"/>
      <c r="G130" s="24"/>
    </row>
    <row r="131" spans="1:7" s="25" customFormat="1" ht="12.75">
      <c r="A131" s="58"/>
      <c r="B131" s="43"/>
      <c r="C131" s="46"/>
      <c r="D131" s="19" t="s">
        <v>26</v>
      </c>
      <c r="E131" s="19">
        <v>1712.73</v>
      </c>
      <c r="F131" s="54"/>
      <c r="G131" s="24"/>
    </row>
    <row r="132" spans="1:7" s="27" customFormat="1" ht="12.75">
      <c r="A132" s="58">
        <v>26</v>
      </c>
      <c r="B132" s="43" t="s">
        <v>11</v>
      </c>
      <c r="C132" s="44" t="s">
        <v>75</v>
      </c>
      <c r="D132" s="37" t="s">
        <v>0</v>
      </c>
      <c r="E132" s="37">
        <f>SUM(E133:E135)</f>
        <v>4788.76</v>
      </c>
      <c r="F132" s="26"/>
      <c r="G132" s="24"/>
    </row>
    <row r="133" spans="1:7" s="27" customFormat="1" ht="12.75">
      <c r="A133" s="58"/>
      <c r="B133" s="43"/>
      <c r="C133" s="45"/>
      <c r="D133" s="19" t="s">
        <v>4</v>
      </c>
      <c r="E133" s="19">
        <v>0</v>
      </c>
      <c r="F133" s="52"/>
      <c r="G133" s="24"/>
    </row>
    <row r="134" spans="1:7" s="27" customFormat="1" ht="12.75">
      <c r="A134" s="58"/>
      <c r="B134" s="43"/>
      <c r="C134" s="45"/>
      <c r="D134" s="19" t="s">
        <v>22</v>
      </c>
      <c r="E134" s="19">
        <v>946.61</v>
      </c>
      <c r="F134" s="53"/>
      <c r="G134" s="24"/>
    </row>
    <row r="135" spans="1:7" s="27" customFormat="1" ht="12.75">
      <c r="A135" s="58"/>
      <c r="B135" s="43"/>
      <c r="C135" s="46"/>
      <c r="D135" s="19" t="s">
        <v>26</v>
      </c>
      <c r="E135" s="19">
        <v>3842.15</v>
      </c>
      <c r="F135" s="54"/>
      <c r="G135" s="24"/>
    </row>
    <row r="136" spans="1:7" s="27" customFormat="1" ht="12.75">
      <c r="A136" s="50" t="s">
        <v>98</v>
      </c>
      <c r="B136" s="43" t="s">
        <v>126</v>
      </c>
      <c r="C136" s="44" t="s">
        <v>75</v>
      </c>
      <c r="D136" s="37" t="s">
        <v>0</v>
      </c>
      <c r="E136" s="37">
        <f>SUM(E137:E139)</f>
        <v>408.56</v>
      </c>
      <c r="F136" s="26"/>
      <c r="G136" s="24"/>
    </row>
    <row r="137" spans="1:7" s="27" customFormat="1" ht="12.75">
      <c r="A137" s="51"/>
      <c r="B137" s="43"/>
      <c r="C137" s="45"/>
      <c r="D137" s="19" t="s">
        <v>4</v>
      </c>
      <c r="E137" s="19">
        <v>0</v>
      </c>
      <c r="F137" s="52"/>
      <c r="G137" s="24"/>
    </row>
    <row r="138" spans="1:7" s="27" customFormat="1" ht="12.75">
      <c r="A138" s="51"/>
      <c r="B138" s="43"/>
      <c r="C138" s="45"/>
      <c r="D138" s="19" t="s">
        <v>22</v>
      </c>
      <c r="E138" s="19">
        <v>28.86</v>
      </c>
      <c r="F138" s="53"/>
      <c r="G138" s="24"/>
    </row>
    <row r="139" spans="1:7" s="27" customFormat="1" ht="12.75">
      <c r="A139" s="62"/>
      <c r="B139" s="43"/>
      <c r="C139" s="46"/>
      <c r="D139" s="19" t="s">
        <v>26</v>
      </c>
      <c r="E139" s="19">
        <v>379.7</v>
      </c>
      <c r="F139" s="54"/>
      <c r="G139" s="24"/>
    </row>
    <row r="140" spans="1:7" s="27" customFormat="1" ht="12.75">
      <c r="A140" s="50" t="s">
        <v>99</v>
      </c>
      <c r="B140" s="43" t="s">
        <v>63</v>
      </c>
      <c r="C140" s="44" t="s">
        <v>75</v>
      </c>
      <c r="D140" s="37" t="s">
        <v>0</v>
      </c>
      <c r="E140" s="37">
        <f>SUM(E141:E143)</f>
        <v>638.38</v>
      </c>
      <c r="F140" s="26"/>
      <c r="G140" s="24"/>
    </row>
    <row r="141" spans="1:7" s="27" customFormat="1" ht="12.75">
      <c r="A141" s="51"/>
      <c r="B141" s="43"/>
      <c r="C141" s="45"/>
      <c r="D141" s="19" t="s">
        <v>4</v>
      </c>
      <c r="E141" s="19">
        <v>0</v>
      </c>
      <c r="F141" s="52"/>
      <c r="G141" s="24"/>
    </row>
    <row r="142" spans="1:7" s="27" customFormat="1" ht="12.75">
      <c r="A142" s="51"/>
      <c r="B142" s="43"/>
      <c r="C142" s="45"/>
      <c r="D142" s="19" t="s">
        <v>22</v>
      </c>
      <c r="E142" s="19">
        <v>326.35</v>
      </c>
      <c r="F142" s="53"/>
      <c r="G142" s="24"/>
    </row>
    <row r="143" spans="1:7" s="27" customFormat="1" ht="12.75">
      <c r="A143" s="62"/>
      <c r="B143" s="43"/>
      <c r="C143" s="46"/>
      <c r="D143" s="19" t="s">
        <v>26</v>
      </c>
      <c r="E143" s="19">
        <v>312.03</v>
      </c>
      <c r="F143" s="54"/>
      <c r="G143" s="24"/>
    </row>
    <row r="144" spans="1:7" s="27" customFormat="1" ht="12.75" customHeight="1">
      <c r="A144" s="50" t="s">
        <v>100</v>
      </c>
      <c r="B144" s="43" t="s">
        <v>130</v>
      </c>
      <c r="C144" s="44" t="s">
        <v>75</v>
      </c>
      <c r="D144" s="37" t="s">
        <v>0</v>
      </c>
      <c r="E144" s="37">
        <f>SUM(E145:E147)</f>
        <v>5363.28</v>
      </c>
      <c r="F144" s="26"/>
      <c r="G144" s="24"/>
    </row>
    <row r="145" spans="1:7" s="27" customFormat="1" ht="12.75">
      <c r="A145" s="51"/>
      <c r="B145" s="43"/>
      <c r="C145" s="45"/>
      <c r="D145" s="19" t="s">
        <v>4</v>
      </c>
      <c r="E145" s="19">
        <v>0</v>
      </c>
      <c r="F145" s="52"/>
      <c r="G145" s="24"/>
    </row>
    <row r="146" spans="1:7" s="27" customFormat="1" ht="12.75">
      <c r="A146" s="51"/>
      <c r="B146" s="43"/>
      <c r="C146" s="45"/>
      <c r="D146" s="19" t="s">
        <v>22</v>
      </c>
      <c r="E146" s="19">
        <v>3666.89</v>
      </c>
      <c r="F146" s="53"/>
      <c r="G146" s="24"/>
    </row>
    <row r="147" spans="1:7" s="27" customFormat="1" ht="12.75">
      <c r="A147" s="62"/>
      <c r="B147" s="43"/>
      <c r="C147" s="46"/>
      <c r="D147" s="19" t="s">
        <v>26</v>
      </c>
      <c r="E147" s="19">
        <v>1696.39</v>
      </c>
      <c r="F147" s="54"/>
      <c r="G147" s="24"/>
    </row>
    <row r="148" spans="1:7" s="27" customFormat="1" ht="12.75" customHeight="1">
      <c r="A148" s="50" t="s">
        <v>48</v>
      </c>
      <c r="B148" s="43" t="s">
        <v>131</v>
      </c>
      <c r="C148" s="44" t="s">
        <v>75</v>
      </c>
      <c r="D148" s="37" t="s">
        <v>0</v>
      </c>
      <c r="E148" s="37">
        <f>SUM(E149:E151)</f>
        <v>56.71</v>
      </c>
      <c r="F148" s="26"/>
      <c r="G148" s="24"/>
    </row>
    <row r="149" spans="1:7" s="27" customFormat="1" ht="12.75">
      <c r="A149" s="51"/>
      <c r="B149" s="43"/>
      <c r="C149" s="45"/>
      <c r="D149" s="19" t="s">
        <v>4</v>
      </c>
      <c r="E149" s="19">
        <v>0</v>
      </c>
      <c r="F149" s="52"/>
      <c r="G149" s="24"/>
    </row>
    <row r="150" spans="1:7" s="27" customFormat="1" ht="12.75">
      <c r="A150" s="51"/>
      <c r="B150" s="43"/>
      <c r="C150" s="45"/>
      <c r="D150" s="19" t="s">
        <v>22</v>
      </c>
      <c r="E150" s="19">
        <v>43.99</v>
      </c>
      <c r="F150" s="53"/>
      <c r="G150" s="24"/>
    </row>
    <row r="151" spans="1:7" s="27" customFormat="1" ht="12.75">
      <c r="A151" s="62"/>
      <c r="B151" s="43"/>
      <c r="C151" s="46"/>
      <c r="D151" s="19" t="s">
        <v>26</v>
      </c>
      <c r="E151" s="19">
        <v>12.72</v>
      </c>
      <c r="F151" s="54"/>
      <c r="G151" s="24"/>
    </row>
    <row r="152" spans="1:7" s="27" customFormat="1" ht="12.75" customHeight="1">
      <c r="A152" s="50" t="s">
        <v>71</v>
      </c>
      <c r="B152" s="43" t="s">
        <v>128</v>
      </c>
      <c r="C152" s="44" t="s">
        <v>75</v>
      </c>
      <c r="D152" s="37" t="s">
        <v>0</v>
      </c>
      <c r="E152" s="37">
        <f>SUM(E153:E155)</f>
        <v>201.59</v>
      </c>
      <c r="F152" s="26"/>
      <c r="G152" s="24"/>
    </row>
    <row r="153" spans="1:7" s="27" customFormat="1" ht="12.75">
      <c r="A153" s="51"/>
      <c r="B153" s="43"/>
      <c r="C153" s="45"/>
      <c r="D153" s="19" t="s">
        <v>4</v>
      </c>
      <c r="E153" s="19">
        <v>0</v>
      </c>
      <c r="F153" s="52"/>
      <c r="G153" s="24"/>
    </row>
    <row r="154" spans="1:7" s="27" customFormat="1" ht="12.75">
      <c r="A154" s="51"/>
      <c r="B154" s="43"/>
      <c r="C154" s="45"/>
      <c r="D154" s="19" t="s">
        <v>22</v>
      </c>
      <c r="E154" s="19">
        <v>199.4</v>
      </c>
      <c r="F154" s="53"/>
      <c r="G154" s="24"/>
    </row>
    <row r="155" spans="1:7" s="27" customFormat="1" ht="12.75">
      <c r="A155" s="62"/>
      <c r="B155" s="43"/>
      <c r="C155" s="46"/>
      <c r="D155" s="19" t="s">
        <v>26</v>
      </c>
      <c r="E155" s="19">
        <v>2.19</v>
      </c>
      <c r="F155" s="54"/>
      <c r="G155" s="24"/>
    </row>
    <row r="156" spans="1:6" ht="12.75">
      <c r="A156" s="57" t="s">
        <v>68</v>
      </c>
      <c r="B156" s="57"/>
      <c r="C156" s="57"/>
      <c r="D156" s="57"/>
      <c r="E156" s="4">
        <f>E157+E161</f>
        <v>1324.56</v>
      </c>
      <c r="F156" s="17"/>
    </row>
    <row r="157" spans="1:7" s="27" customFormat="1" ht="12.75" customHeight="1">
      <c r="A157" s="50" t="s">
        <v>101</v>
      </c>
      <c r="B157" s="43" t="s">
        <v>132</v>
      </c>
      <c r="C157" s="44" t="s">
        <v>75</v>
      </c>
      <c r="D157" s="37" t="s">
        <v>0</v>
      </c>
      <c r="E157" s="37">
        <f>SUM(E158:E160)</f>
        <v>1311.21</v>
      </c>
      <c r="F157" s="26"/>
      <c r="G157" s="24"/>
    </row>
    <row r="158" spans="1:7" s="27" customFormat="1" ht="12.75">
      <c r="A158" s="51"/>
      <c r="B158" s="43"/>
      <c r="C158" s="45"/>
      <c r="D158" s="19" t="s">
        <v>4</v>
      </c>
      <c r="E158" s="19">
        <v>885.15</v>
      </c>
      <c r="F158" s="52"/>
      <c r="G158" s="24"/>
    </row>
    <row r="159" spans="1:7" s="27" customFormat="1" ht="12.75">
      <c r="A159" s="51"/>
      <c r="B159" s="43"/>
      <c r="C159" s="45"/>
      <c r="D159" s="19" t="s">
        <v>22</v>
      </c>
      <c r="E159" s="19">
        <v>347.25</v>
      </c>
      <c r="F159" s="53"/>
      <c r="G159" s="24"/>
    </row>
    <row r="160" spans="1:7" s="27" customFormat="1" ht="12.75">
      <c r="A160" s="62"/>
      <c r="B160" s="43"/>
      <c r="C160" s="46"/>
      <c r="D160" s="19" t="s">
        <v>26</v>
      </c>
      <c r="E160" s="19">
        <v>78.81</v>
      </c>
      <c r="F160" s="54"/>
      <c r="G160" s="24"/>
    </row>
    <row r="161" spans="1:7" s="34" customFormat="1" ht="12.75" customHeight="1">
      <c r="A161" s="68" t="s">
        <v>102</v>
      </c>
      <c r="B161" s="43" t="s">
        <v>123</v>
      </c>
      <c r="C161" s="44" t="s">
        <v>75</v>
      </c>
      <c r="D161" s="37" t="s">
        <v>0</v>
      </c>
      <c r="E161" s="37">
        <f>SUM(E162:E164)</f>
        <v>13.35</v>
      </c>
      <c r="F161" s="26"/>
      <c r="G161" s="33"/>
    </row>
    <row r="162" spans="1:7" s="34" customFormat="1" ht="12.75">
      <c r="A162" s="69"/>
      <c r="B162" s="43"/>
      <c r="C162" s="45"/>
      <c r="D162" s="19" t="s">
        <v>4</v>
      </c>
      <c r="E162" s="19">
        <v>0</v>
      </c>
      <c r="F162" s="52"/>
      <c r="G162" s="33"/>
    </row>
    <row r="163" spans="1:7" s="34" customFormat="1" ht="12.75">
      <c r="A163" s="69"/>
      <c r="B163" s="43"/>
      <c r="C163" s="45"/>
      <c r="D163" s="19" t="s">
        <v>22</v>
      </c>
      <c r="E163" s="19">
        <v>0</v>
      </c>
      <c r="F163" s="53"/>
      <c r="G163" s="33"/>
    </row>
    <row r="164" spans="1:7" s="34" customFormat="1" ht="12.75">
      <c r="A164" s="70"/>
      <c r="B164" s="43"/>
      <c r="C164" s="46"/>
      <c r="D164" s="19" t="s">
        <v>26</v>
      </c>
      <c r="E164" s="19">
        <v>13.35</v>
      </c>
      <c r="F164" s="54"/>
      <c r="G164" s="33"/>
    </row>
    <row r="165" spans="1:6" ht="12.75">
      <c r="A165" s="57" t="s">
        <v>122</v>
      </c>
      <c r="B165" s="57"/>
      <c r="C165" s="57"/>
      <c r="D165" s="57"/>
      <c r="E165" s="4">
        <f>E166+E170</f>
        <v>369.49</v>
      </c>
      <c r="F165" s="17"/>
    </row>
    <row r="166" spans="1:7" s="27" customFormat="1" ht="12.75" customHeight="1">
      <c r="A166" s="50" t="s">
        <v>72</v>
      </c>
      <c r="B166" s="43" t="s">
        <v>133</v>
      </c>
      <c r="C166" s="44" t="s">
        <v>75</v>
      </c>
      <c r="D166" s="37" t="s">
        <v>0</v>
      </c>
      <c r="E166" s="37">
        <f>SUM(E167:E169)</f>
        <v>212.07999999999998</v>
      </c>
      <c r="F166" s="26"/>
      <c r="G166" s="24"/>
    </row>
    <row r="167" spans="1:7" s="27" customFormat="1" ht="12.75">
      <c r="A167" s="51"/>
      <c r="B167" s="43"/>
      <c r="C167" s="45"/>
      <c r="D167" s="19" t="s">
        <v>4</v>
      </c>
      <c r="E167" s="19">
        <v>118.32</v>
      </c>
      <c r="F167" s="52"/>
      <c r="G167" s="24"/>
    </row>
    <row r="168" spans="1:7" s="27" customFormat="1" ht="12.75">
      <c r="A168" s="51"/>
      <c r="B168" s="43"/>
      <c r="C168" s="45"/>
      <c r="D168" s="19" t="s">
        <v>22</v>
      </c>
      <c r="E168" s="19">
        <v>17.44</v>
      </c>
      <c r="F168" s="53"/>
      <c r="G168" s="24"/>
    </row>
    <row r="169" spans="1:7" s="27" customFormat="1" ht="12.75">
      <c r="A169" s="62"/>
      <c r="B169" s="43"/>
      <c r="C169" s="46"/>
      <c r="D169" s="19" t="s">
        <v>26</v>
      </c>
      <c r="E169" s="19">
        <v>76.32</v>
      </c>
      <c r="F169" s="54"/>
      <c r="G169" s="24"/>
    </row>
    <row r="170" spans="1:7" s="34" customFormat="1" ht="12.75" customHeight="1">
      <c r="A170" s="68" t="s">
        <v>73</v>
      </c>
      <c r="B170" s="43" t="s">
        <v>134</v>
      </c>
      <c r="C170" s="44" t="s">
        <v>75</v>
      </c>
      <c r="D170" s="37" t="s">
        <v>0</v>
      </c>
      <c r="E170" s="37">
        <f>SUM(E171:E173)</f>
        <v>157.41</v>
      </c>
      <c r="F170" s="26"/>
      <c r="G170" s="33"/>
    </row>
    <row r="171" spans="1:7" s="34" customFormat="1" ht="12.75">
      <c r="A171" s="69"/>
      <c r="B171" s="43"/>
      <c r="C171" s="45"/>
      <c r="D171" s="19" t="s">
        <v>4</v>
      </c>
      <c r="E171" s="19">
        <v>0</v>
      </c>
      <c r="F171" s="52"/>
      <c r="G171" s="33"/>
    </row>
    <row r="172" spans="1:7" s="34" customFormat="1" ht="12.75">
      <c r="A172" s="69"/>
      <c r="B172" s="43"/>
      <c r="C172" s="45"/>
      <c r="D172" s="19" t="s">
        <v>22</v>
      </c>
      <c r="E172" s="19">
        <v>137.81</v>
      </c>
      <c r="F172" s="53"/>
      <c r="G172" s="33"/>
    </row>
    <row r="173" spans="1:7" s="34" customFormat="1" ht="12.75">
      <c r="A173" s="70"/>
      <c r="B173" s="43"/>
      <c r="C173" s="46"/>
      <c r="D173" s="19" t="s">
        <v>26</v>
      </c>
      <c r="E173" s="19">
        <v>19.6</v>
      </c>
      <c r="F173" s="54"/>
      <c r="G173" s="33"/>
    </row>
    <row r="174" spans="1:6" ht="12.75">
      <c r="A174" s="57" t="s">
        <v>83</v>
      </c>
      <c r="B174" s="57"/>
      <c r="C174" s="57"/>
      <c r="D174" s="57"/>
      <c r="E174" s="4">
        <f>E175+E179+E183</f>
        <v>8115.54</v>
      </c>
      <c r="F174" s="17"/>
    </row>
    <row r="175" spans="1:7" s="13" customFormat="1" ht="12.75" customHeight="1">
      <c r="A175" s="58" t="s">
        <v>103</v>
      </c>
      <c r="B175" s="43" t="s">
        <v>12</v>
      </c>
      <c r="C175" s="44" t="s">
        <v>75</v>
      </c>
      <c r="D175" s="37" t="s">
        <v>0</v>
      </c>
      <c r="E175" s="37">
        <f>SUM(E176:E178)</f>
        <v>2452.95</v>
      </c>
      <c r="F175" s="26"/>
      <c r="G175" s="12"/>
    </row>
    <row r="176" spans="1:7" s="35" customFormat="1" ht="12.75">
      <c r="A176" s="58"/>
      <c r="B176" s="43"/>
      <c r="C176" s="45"/>
      <c r="D176" s="19" t="s">
        <v>4</v>
      </c>
      <c r="E176" s="19">
        <v>183.99</v>
      </c>
      <c r="F176" s="52"/>
      <c r="G176" s="12"/>
    </row>
    <row r="177" spans="1:7" s="13" customFormat="1" ht="12.75">
      <c r="A177" s="58"/>
      <c r="B177" s="43"/>
      <c r="C177" s="45"/>
      <c r="D177" s="19" t="s">
        <v>22</v>
      </c>
      <c r="E177" s="19">
        <v>1669.15</v>
      </c>
      <c r="F177" s="53"/>
      <c r="G177" s="12"/>
    </row>
    <row r="178" spans="1:7" s="13" customFormat="1" ht="12.75">
      <c r="A178" s="58"/>
      <c r="B178" s="43"/>
      <c r="C178" s="46"/>
      <c r="D178" s="19" t="s">
        <v>26</v>
      </c>
      <c r="E178" s="19">
        <v>599.81</v>
      </c>
      <c r="F178" s="54"/>
      <c r="G178" s="12"/>
    </row>
    <row r="179" spans="1:7" s="13" customFormat="1" ht="12.75" customHeight="1">
      <c r="A179" s="40" t="s">
        <v>104</v>
      </c>
      <c r="B179" s="43" t="s">
        <v>69</v>
      </c>
      <c r="C179" s="44" t="s">
        <v>75</v>
      </c>
      <c r="D179" s="37" t="s">
        <v>0</v>
      </c>
      <c r="E179" s="37">
        <f>SUM(E180:E182)</f>
        <v>650.6300000000001</v>
      </c>
      <c r="F179" s="26"/>
      <c r="G179" s="12"/>
    </row>
    <row r="180" spans="1:7" s="13" customFormat="1" ht="12.75">
      <c r="A180" s="66"/>
      <c r="B180" s="43"/>
      <c r="C180" s="45"/>
      <c r="D180" s="19" t="s">
        <v>4</v>
      </c>
      <c r="E180" s="19">
        <v>96.81</v>
      </c>
      <c r="F180" s="52"/>
      <c r="G180" s="12"/>
    </row>
    <row r="181" spans="1:7" s="13" customFormat="1" ht="12.75">
      <c r="A181" s="66"/>
      <c r="B181" s="43"/>
      <c r="C181" s="45"/>
      <c r="D181" s="19" t="s">
        <v>22</v>
      </c>
      <c r="E181" s="19">
        <v>553.82</v>
      </c>
      <c r="F181" s="53"/>
      <c r="G181" s="12"/>
    </row>
    <row r="182" spans="1:7" s="13" customFormat="1" ht="12.75">
      <c r="A182" s="67"/>
      <c r="B182" s="43"/>
      <c r="C182" s="46"/>
      <c r="D182" s="19" t="s">
        <v>26</v>
      </c>
      <c r="E182" s="19">
        <v>0</v>
      </c>
      <c r="F182" s="54"/>
      <c r="G182" s="12"/>
    </row>
    <row r="183" spans="1:7" s="27" customFormat="1" ht="12.75">
      <c r="A183" s="47" t="s">
        <v>105</v>
      </c>
      <c r="B183" s="48" t="s">
        <v>42</v>
      </c>
      <c r="C183" s="55" t="s">
        <v>75</v>
      </c>
      <c r="D183" s="37" t="s">
        <v>0</v>
      </c>
      <c r="E183" s="37">
        <f>SUM(E184:E186)</f>
        <v>5011.96</v>
      </c>
      <c r="F183" s="26"/>
      <c r="G183" s="24"/>
    </row>
    <row r="184" spans="1:7" s="27" customFormat="1" ht="12.75">
      <c r="A184" s="47"/>
      <c r="B184" s="48"/>
      <c r="C184" s="45"/>
      <c r="D184" s="19" t="s">
        <v>4</v>
      </c>
      <c r="E184" s="19">
        <v>3706.6</v>
      </c>
      <c r="F184" s="52"/>
      <c r="G184" s="24"/>
    </row>
    <row r="185" spans="1:7" s="27" customFormat="1" ht="12.75">
      <c r="A185" s="47"/>
      <c r="B185" s="48"/>
      <c r="C185" s="45"/>
      <c r="D185" s="19" t="s">
        <v>22</v>
      </c>
      <c r="E185" s="19">
        <v>1305.36</v>
      </c>
      <c r="F185" s="53"/>
      <c r="G185" s="24"/>
    </row>
    <row r="186" spans="1:7" s="27" customFormat="1" ht="12.75">
      <c r="A186" s="47"/>
      <c r="B186" s="48"/>
      <c r="C186" s="46"/>
      <c r="D186" s="19" t="s">
        <v>26</v>
      </c>
      <c r="E186" s="19">
        <v>0</v>
      </c>
      <c r="F186" s="54"/>
      <c r="G186" s="24"/>
    </row>
    <row r="187" spans="1:6" ht="12.75">
      <c r="A187" s="57" t="s">
        <v>31</v>
      </c>
      <c r="B187" s="57"/>
      <c r="C187" s="57"/>
      <c r="D187" s="57"/>
      <c r="E187" s="4">
        <f>E188</f>
        <v>185.3</v>
      </c>
      <c r="F187" s="17"/>
    </row>
    <row r="188" spans="1:7" s="27" customFormat="1" ht="12.75">
      <c r="A188" s="47" t="s">
        <v>106</v>
      </c>
      <c r="B188" s="48" t="s">
        <v>13</v>
      </c>
      <c r="C188" s="55" t="s">
        <v>75</v>
      </c>
      <c r="D188" s="37" t="s">
        <v>0</v>
      </c>
      <c r="E188" s="37">
        <f>SUM(E189:E191)</f>
        <v>185.3</v>
      </c>
      <c r="F188" s="26"/>
      <c r="G188" s="24"/>
    </row>
    <row r="189" spans="1:7" s="27" customFormat="1" ht="12.75">
      <c r="A189" s="47"/>
      <c r="B189" s="48"/>
      <c r="C189" s="45"/>
      <c r="D189" s="19" t="s">
        <v>4</v>
      </c>
      <c r="E189" s="19">
        <v>0</v>
      </c>
      <c r="F189" s="52"/>
      <c r="G189" s="24"/>
    </row>
    <row r="190" spans="1:7" s="27" customFormat="1" ht="12.75">
      <c r="A190" s="47"/>
      <c r="B190" s="48"/>
      <c r="C190" s="45"/>
      <c r="D190" s="19" t="s">
        <v>22</v>
      </c>
      <c r="E190" s="19">
        <v>140.35</v>
      </c>
      <c r="F190" s="53"/>
      <c r="G190" s="24"/>
    </row>
    <row r="191" spans="1:7" s="27" customFormat="1" ht="12.75">
      <c r="A191" s="47"/>
      <c r="B191" s="48"/>
      <c r="C191" s="46"/>
      <c r="D191" s="19" t="s">
        <v>26</v>
      </c>
      <c r="E191" s="19">
        <v>44.95</v>
      </c>
      <c r="F191" s="54"/>
      <c r="G191" s="24"/>
    </row>
    <row r="192" spans="1:7" s="36" customFormat="1" ht="12.75" customHeight="1">
      <c r="A192" s="57" t="s">
        <v>20</v>
      </c>
      <c r="B192" s="57"/>
      <c r="C192" s="57"/>
      <c r="D192" s="57"/>
      <c r="E192" s="4">
        <f>E193</f>
        <v>312.77</v>
      </c>
      <c r="F192" s="26"/>
      <c r="G192" s="31"/>
    </row>
    <row r="193" spans="1:7" s="32" customFormat="1" ht="12.75">
      <c r="A193" s="58">
        <v>37</v>
      </c>
      <c r="B193" s="43" t="s">
        <v>38</v>
      </c>
      <c r="C193" s="44" t="s">
        <v>75</v>
      </c>
      <c r="D193" s="37" t="s">
        <v>0</v>
      </c>
      <c r="E193" s="37">
        <f>SUM(E194:E196)</f>
        <v>312.77</v>
      </c>
      <c r="F193" s="26"/>
      <c r="G193" s="31"/>
    </row>
    <row r="194" spans="1:7" s="32" customFormat="1" ht="12.75">
      <c r="A194" s="58"/>
      <c r="B194" s="43"/>
      <c r="C194" s="45"/>
      <c r="D194" s="19" t="s">
        <v>4</v>
      </c>
      <c r="E194" s="19">
        <v>93.19</v>
      </c>
      <c r="F194" s="52"/>
      <c r="G194" s="31"/>
    </row>
    <row r="195" spans="1:7" s="32" customFormat="1" ht="12.75">
      <c r="A195" s="58"/>
      <c r="B195" s="43"/>
      <c r="C195" s="45"/>
      <c r="D195" s="19" t="s">
        <v>22</v>
      </c>
      <c r="E195" s="19">
        <v>195.45</v>
      </c>
      <c r="F195" s="53"/>
      <c r="G195" s="31"/>
    </row>
    <row r="196" spans="1:7" s="32" customFormat="1" ht="12.75">
      <c r="A196" s="58"/>
      <c r="B196" s="43"/>
      <c r="C196" s="46"/>
      <c r="D196" s="19" t="s">
        <v>26</v>
      </c>
      <c r="E196" s="19">
        <v>24.13</v>
      </c>
      <c r="F196" s="54"/>
      <c r="G196" s="31"/>
    </row>
    <row r="197" spans="1:6" ht="12.75">
      <c r="A197" s="57" t="s">
        <v>84</v>
      </c>
      <c r="B197" s="57"/>
      <c r="C197" s="57"/>
      <c r="D197" s="57"/>
      <c r="E197" s="4">
        <f>E198+E202</f>
        <v>11469.56</v>
      </c>
      <c r="F197" s="17"/>
    </row>
    <row r="198" spans="1:7" s="13" customFormat="1" ht="12.75" customHeight="1">
      <c r="A198" s="58">
        <v>38</v>
      </c>
      <c r="B198" s="44" t="s">
        <v>124</v>
      </c>
      <c r="C198" s="44" t="s">
        <v>75</v>
      </c>
      <c r="D198" s="37" t="s">
        <v>0</v>
      </c>
      <c r="E198" s="37">
        <f>SUM(E199:E201)</f>
        <v>9638.58</v>
      </c>
      <c r="F198" s="26"/>
      <c r="G198" s="12"/>
    </row>
    <row r="199" spans="1:7" s="13" customFormat="1" ht="12.75">
      <c r="A199" s="58"/>
      <c r="B199" s="60"/>
      <c r="C199" s="45"/>
      <c r="D199" s="19" t="s">
        <v>4</v>
      </c>
      <c r="E199" s="19">
        <v>6224.54</v>
      </c>
      <c r="F199" s="52"/>
      <c r="G199" s="12"/>
    </row>
    <row r="200" spans="1:7" s="13" customFormat="1" ht="12.75">
      <c r="A200" s="58"/>
      <c r="B200" s="60"/>
      <c r="C200" s="45"/>
      <c r="D200" s="19" t="s">
        <v>22</v>
      </c>
      <c r="E200" s="19">
        <v>3414.04</v>
      </c>
      <c r="F200" s="53"/>
      <c r="G200" s="12"/>
    </row>
    <row r="201" spans="1:7" s="13" customFormat="1" ht="12.75">
      <c r="A201" s="58"/>
      <c r="B201" s="60"/>
      <c r="C201" s="46"/>
      <c r="D201" s="19" t="s">
        <v>26</v>
      </c>
      <c r="E201" s="19">
        <v>0</v>
      </c>
      <c r="F201" s="54"/>
      <c r="G201" s="12"/>
    </row>
    <row r="202" spans="1:7" s="27" customFormat="1" ht="12.75" customHeight="1">
      <c r="A202" s="50" t="s">
        <v>107</v>
      </c>
      <c r="B202" s="55" t="s">
        <v>29</v>
      </c>
      <c r="C202" s="55" t="s">
        <v>75</v>
      </c>
      <c r="D202" s="37" t="s">
        <v>0</v>
      </c>
      <c r="E202" s="37">
        <f>SUM(E203:E205)</f>
        <v>1830.98</v>
      </c>
      <c r="F202" s="26"/>
      <c r="G202" s="24"/>
    </row>
    <row r="203" spans="1:7" s="27" customFormat="1" ht="12.75">
      <c r="A203" s="51"/>
      <c r="B203" s="56"/>
      <c r="C203" s="45"/>
      <c r="D203" s="19" t="s">
        <v>4</v>
      </c>
      <c r="E203" s="19">
        <v>1830.98</v>
      </c>
      <c r="F203" s="52"/>
      <c r="G203" s="24"/>
    </row>
    <row r="204" spans="1:7" s="27" customFormat="1" ht="12.75">
      <c r="A204" s="51"/>
      <c r="B204" s="56"/>
      <c r="C204" s="45"/>
      <c r="D204" s="19" t="s">
        <v>22</v>
      </c>
      <c r="E204" s="19">
        <v>0</v>
      </c>
      <c r="F204" s="53"/>
      <c r="G204" s="24"/>
    </row>
    <row r="205" spans="1:7" s="25" customFormat="1" ht="12.75" customHeight="1">
      <c r="A205" s="62"/>
      <c r="B205" s="59"/>
      <c r="C205" s="46"/>
      <c r="D205" s="19" t="s">
        <v>26</v>
      </c>
      <c r="E205" s="19">
        <v>0</v>
      </c>
      <c r="F205" s="54"/>
      <c r="G205" s="24"/>
    </row>
    <row r="206" spans="1:6" ht="12.75">
      <c r="A206" s="57" t="s">
        <v>150</v>
      </c>
      <c r="B206" s="57"/>
      <c r="C206" s="57"/>
      <c r="D206" s="57"/>
      <c r="E206" s="4">
        <f>E207+E211+E215</f>
        <v>15462.02</v>
      </c>
      <c r="F206" s="17"/>
    </row>
    <row r="207" spans="1:7" s="27" customFormat="1" ht="12.75">
      <c r="A207" s="40">
        <v>39</v>
      </c>
      <c r="B207" s="44" t="s">
        <v>39</v>
      </c>
      <c r="C207" s="44" t="s">
        <v>76</v>
      </c>
      <c r="D207" s="37" t="s">
        <v>0</v>
      </c>
      <c r="E207" s="37">
        <f>SUM(E208:E210)</f>
        <v>4891.52</v>
      </c>
      <c r="F207" s="26"/>
      <c r="G207" s="24"/>
    </row>
    <row r="208" spans="1:7" s="27" customFormat="1" ht="12.75">
      <c r="A208" s="41"/>
      <c r="B208" s="60"/>
      <c r="C208" s="45"/>
      <c r="D208" s="19" t="s">
        <v>4</v>
      </c>
      <c r="E208" s="19">
        <v>3434.32</v>
      </c>
      <c r="F208" s="52"/>
      <c r="G208" s="24"/>
    </row>
    <row r="209" spans="1:7" s="27" customFormat="1" ht="12.75">
      <c r="A209" s="41"/>
      <c r="B209" s="60"/>
      <c r="C209" s="45"/>
      <c r="D209" s="19" t="s">
        <v>22</v>
      </c>
      <c r="E209" s="19">
        <v>1457.2</v>
      </c>
      <c r="F209" s="53"/>
      <c r="G209" s="24"/>
    </row>
    <row r="210" spans="1:7" s="25" customFormat="1" ht="12.75">
      <c r="A210" s="41"/>
      <c r="B210" s="60"/>
      <c r="C210" s="46"/>
      <c r="D210" s="19" t="s">
        <v>26</v>
      </c>
      <c r="E210" s="19">
        <v>0</v>
      </c>
      <c r="F210" s="54"/>
      <c r="G210" s="24"/>
    </row>
    <row r="211" spans="1:7" s="27" customFormat="1" ht="12.75">
      <c r="A211" s="58">
        <v>40</v>
      </c>
      <c r="B211" s="48" t="s">
        <v>125</v>
      </c>
      <c r="C211" s="55" t="s">
        <v>75</v>
      </c>
      <c r="D211" s="37" t="s">
        <v>0</v>
      </c>
      <c r="E211" s="37">
        <f>SUM(E212:E214)</f>
        <v>9361.32</v>
      </c>
      <c r="F211" s="26"/>
      <c r="G211" s="24"/>
    </row>
    <row r="212" spans="1:7" s="27" customFormat="1" ht="12.75">
      <c r="A212" s="58"/>
      <c r="B212" s="48"/>
      <c r="C212" s="45"/>
      <c r="D212" s="19" t="s">
        <v>4</v>
      </c>
      <c r="E212" s="19">
        <f>14201.16-13200</f>
        <v>1001.1599999999999</v>
      </c>
      <c r="F212" s="52"/>
      <c r="G212" s="24"/>
    </row>
    <row r="213" spans="1:7" s="27" customFormat="1" ht="12.75">
      <c r="A213" s="58"/>
      <c r="B213" s="48"/>
      <c r="C213" s="45"/>
      <c r="D213" s="19" t="s">
        <v>22</v>
      </c>
      <c r="E213" s="19">
        <f>5777.73+550.04</f>
        <v>6327.7699999999995</v>
      </c>
      <c r="F213" s="53"/>
      <c r="G213" s="24"/>
    </row>
    <row r="214" spans="1:7" s="27" customFormat="1" ht="12.75" customHeight="1">
      <c r="A214" s="58"/>
      <c r="B214" s="48"/>
      <c r="C214" s="46"/>
      <c r="D214" s="19" t="s">
        <v>26</v>
      </c>
      <c r="E214" s="19">
        <v>2032.39</v>
      </c>
      <c r="F214" s="54"/>
      <c r="G214" s="24"/>
    </row>
    <row r="215" spans="1:7" s="13" customFormat="1" ht="12.75">
      <c r="A215" s="58">
        <v>41</v>
      </c>
      <c r="B215" s="44" t="s">
        <v>14</v>
      </c>
      <c r="C215" s="44" t="s">
        <v>76</v>
      </c>
      <c r="D215" s="37" t="s">
        <v>0</v>
      </c>
      <c r="E215" s="37">
        <f>SUM(E216:E218)</f>
        <v>1209.18</v>
      </c>
      <c r="F215" s="26"/>
      <c r="G215" s="12"/>
    </row>
    <row r="216" spans="1:7" s="13" customFormat="1" ht="12.75">
      <c r="A216" s="58"/>
      <c r="B216" s="60"/>
      <c r="C216" s="45"/>
      <c r="D216" s="19" t="s">
        <v>4</v>
      </c>
      <c r="E216" s="19">
        <v>1026.91</v>
      </c>
      <c r="F216" s="52"/>
      <c r="G216" s="12"/>
    </row>
    <row r="217" spans="1:7" s="13" customFormat="1" ht="12.75">
      <c r="A217" s="58"/>
      <c r="B217" s="60"/>
      <c r="C217" s="45"/>
      <c r="D217" s="19" t="s">
        <v>22</v>
      </c>
      <c r="E217" s="19">
        <v>0</v>
      </c>
      <c r="F217" s="53"/>
      <c r="G217" s="12"/>
    </row>
    <row r="218" spans="1:7" s="13" customFormat="1" ht="12.75">
      <c r="A218" s="58"/>
      <c r="B218" s="61"/>
      <c r="C218" s="46"/>
      <c r="D218" s="19" t="s">
        <v>26</v>
      </c>
      <c r="E218" s="19">
        <v>182.27</v>
      </c>
      <c r="F218" s="54"/>
      <c r="G218" s="12"/>
    </row>
    <row r="219" spans="1:6" ht="12.75">
      <c r="A219" s="63" t="s">
        <v>61</v>
      </c>
      <c r="B219" s="64"/>
      <c r="C219" s="64"/>
      <c r="D219" s="65"/>
      <c r="E219" s="4">
        <f>E220+E224+E228+E232+E236+E240+E244</f>
        <v>85215.35</v>
      </c>
      <c r="F219" s="17"/>
    </row>
    <row r="220" spans="1:7" s="25" customFormat="1" ht="12.75">
      <c r="A220" s="40">
        <v>42</v>
      </c>
      <c r="B220" s="44" t="s">
        <v>40</v>
      </c>
      <c r="C220" s="44" t="s">
        <v>75</v>
      </c>
      <c r="D220" s="37" t="s">
        <v>0</v>
      </c>
      <c r="E220" s="37">
        <f>SUM(E221:E223)</f>
        <v>305.25</v>
      </c>
      <c r="F220" s="26"/>
      <c r="G220" s="24"/>
    </row>
    <row r="221" spans="1:7" s="27" customFormat="1" ht="13.5" customHeight="1">
      <c r="A221" s="41"/>
      <c r="B221" s="60"/>
      <c r="C221" s="45"/>
      <c r="D221" s="19" t="s">
        <v>4</v>
      </c>
      <c r="E221" s="19">
        <v>293</v>
      </c>
      <c r="F221" s="52"/>
      <c r="G221" s="24"/>
    </row>
    <row r="222" spans="1:7" s="27" customFormat="1" ht="12.75">
      <c r="A222" s="41"/>
      <c r="B222" s="60"/>
      <c r="C222" s="45"/>
      <c r="D222" s="19" t="s">
        <v>22</v>
      </c>
      <c r="E222" s="19">
        <v>12.25</v>
      </c>
      <c r="F222" s="53"/>
      <c r="G222" s="24"/>
    </row>
    <row r="223" spans="1:7" s="27" customFormat="1" ht="12.75" customHeight="1">
      <c r="A223" s="42"/>
      <c r="B223" s="61"/>
      <c r="C223" s="46"/>
      <c r="D223" s="19" t="s">
        <v>26</v>
      </c>
      <c r="E223" s="19">
        <v>0</v>
      </c>
      <c r="F223" s="54"/>
      <c r="G223" s="24"/>
    </row>
    <row r="224" spans="1:7" s="13" customFormat="1" ht="12.75">
      <c r="A224" s="40">
        <v>43</v>
      </c>
      <c r="B224" s="43" t="s">
        <v>15</v>
      </c>
      <c r="C224" s="44" t="s">
        <v>76</v>
      </c>
      <c r="D224" s="37" t="s">
        <v>0</v>
      </c>
      <c r="E224" s="37">
        <f>SUM(E225:E227)</f>
        <v>0</v>
      </c>
      <c r="F224" s="26"/>
      <c r="G224" s="12"/>
    </row>
    <row r="225" spans="1:7" s="35" customFormat="1" ht="12.75">
      <c r="A225" s="41"/>
      <c r="B225" s="43"/>
      <c r="C225" s="45"/>
      <c r="D225" s="19" t="s">
        <v>4</v>
      </c>
      <c r="E225" s="19">
        <v>0</v>
      </c>
      <c r="F225" s="52"/>
      <c r="G225" s="12"/>
    </row>
    <row r="226" spans="1:7" s="13" customFormat="1" ht="12.75">
      <c r="A226" s="41"/>
      <c r="B226" s="43"/>
      <c r="C226" s="45"/>
      <c r="D226" s="19" t="s">
        <v>22</v>
      </c>
      <c r="E226" s="19">
        <v>0</v>
      </c>
      <c r="F226" s="53"/>
      <c r="G226" s="12"/>
    </row>
    <row r="227" spans="1:7" s="13" customFormat="1" ht="12.75">
      <c r="A227" s="42"/>
      <c r="B227" s="43"/>
      <c r="C227" s="46"/>
      <c r="D227" s="19" t="s">
        <v>26</v>
      </c>
      <c r="E227" s="19">
        <v>0</v>
      </c>
      <c r="F227" s="54"/>
      <c r="G227" s="12"/>
    </row>
    <row r="228" spans="1:7" s="27" customFormat="1" ht="12.75" customHeight="1">
      <c r="A228" s="58">
        <v>44</v>
      </c>
      <c r="B228" s="43" t="s">
        <v>16</v>
      </c>
      <c r="C228" s="44" t="s">
        <v>76</v>
      </c>
      <c r="D228" s="37" t="s">
        <v>0</v>
      </c>
      <c r="E228" s="37">
        <f>SUM(E229:E231)</f>
        <v>48.72</v>
      </c>
      <c r="F228" s="26"/>
      <c r="G228" s="24"/>
    </row>
    <row r="229" spans="1:7" s="27" customFormat="1" ht="12.75">
      <c r="A229" s="58"/>
      <c r="B229" s="43"/>
      <c r="C229" s="45"/>
      <c r="D229" s="19" t="s">
        <v>4</v>
      </c>
      <c r="E229" s="19">
        <v>0</v>
      </c>
      <c r="F229" s="52"/>
      <c r="G229" s="24"/>
    </row>
    <row r="230" spans="1:7" s="25" customFormat="1" ht="12.75">
      <c r="A230" s="58"/>
      <c r="B230" s="43"/>
      <c r="C230" s="45"/>
      <c r="D230" s="19" t="s">
        <v>22</v>
      </c>
      <c r="E230" s="19">
        <v>7.43</v>
      </c>
      <c r="F230" s="53"/>
      <c r="G230" s="24"/>
    </row>
    <row r="231" spans="1:7" s="27" customFormat="1" ht="13.5" customHeight="1">
      <c r="A231" s="58"/>
      <c r="B231" s="43"/>
      <c r="C231" s="46"/>
      <c r="D231" s="19" t="s">
        <v>26</v>
      </c>
      <c r="E231" s="19">
        <v>41.29</v>
      </c>
      <c r="F231" s="54"/>
      <c r="G231" s="24"/>
    </row>
    <row r="232" spans="1:7" s="32" customFormat="1" ht="13.5" customHeight="1">
      <c r="A232" s="40">
        <v>45</v>
      </c>
      <c r="B232" s="43" t="s">
        <v>32</v>
      </c>
      <c r="C232" s="44" t="s">
        <v>75</v>
      </c>
      <c r="D232" s="37" t="s">
        <v>0</v>
      </c>
      <c r="E232" s="37">
        <f>SUM(E233:E235)</f>
        <v>28879.43</v>
      </c>
      <c r="F232" s="26"/>
      <c r="G232" s="31"/>
    </row>
    <row r="233" spans="1:7" s="32" customFormat="1" ht="13.5" customHeight="1">
      <c r="A233" s="41"/>
      <c r="B233" s="43"/>
      <c r="C233" s="45"/>
      <c r="D233" s="19" t="s">
        <v>4</v>
      </c>
      <c r="E233" s="19">
        <v>0</v>
      </c>
      <c r="F233" s="52"/>
      <c r="G233" s="31"/>
    </row>
    <row r="234" spans="1:7" s="32" customFormat="1" ht="13.5" customHeight="1">
      <c r="A234" s="41"/>
      <c r="B234" s="43"/>
      <c r="C234" s="45"/>
      <c r="D234" s="19" t="s">
        <v>22</v>
      </c>
      <c r="E234" s="19">
        <v>28879.43</v>
      </c>
      <c r="F234" s="53"/>
      <c r="G234" s="31"/>
    </row>
    <row r="235" spans="1:7" s="32" customFormat="1" ht="13.5" customHeight="1">
      <c r="A235" s="42"/>
      <c r="B235" s="43"/>
      <c r="C235" s="46"/>
      <c r="D235" s="19" t="s">
        <v>26</v>
      </c>
      <c r="E235" s="19">
        <v>0</v>
      </c>
      <c r="F235" s="54"/>
      <c r="G235" s="31"/>
    </row>
    <row r="236" spans="1:7" s="27" customFormat="1" ht="12.75" customHeight="1">
      <c r="A236" s="58">
        <v>46</v>
      </c>
      <c r="B236" s="43" t="s">
        <v>129</v>
      </c>
      <c r="C236" s="44" t="s">
        <v>76</v>
      </c>
      <c r="D236" s="37" t="s">
        <v>0</v>
      </c>
      <c r="E236" s="37">
        <f>SUM(E237:E239)</f>
        <v>1094.67</v>
      </c>
      <c r="F236" s="26"/>
      <c r="G236" s="24"/>
    </row>
    <row r="237" spans="1:7" s="27" customFormat="1" ht="12.75">
      <c r="A237" s="58"/>
      <c r="B237" s="43"/>
      <c r="C237" s="45"/>
      <c r="D237" s="19" t="s">
        <v>4</v>
      </c>
      <c r="E237" s="19">
        <v>284.47</v>
      </c>
      <c r="F237" s="52"/>
      <c r="G237" s="24"/>
    </row>
    <row r="238" spans="1:7" s="25" customFormat="1" ht="12.75">
      <c r="A238" s="58"/>
      <c r="B238" s="43"/>
      <c r="C238" s="45"/>
      <c r="D238" s="19" t="s">
        <v>22</v>
      </c>
      <c r="E238" s="19">
        <f>78.56+731.64</f>
        <v>810.2</v>
      </c>
      <c r="F238" s="53"/>
      <c r="G238" s="24"/>
    </row>
    <row r="239" spans="1:7" s="27" customFormat="1" ht="13.5" customHeight="1">
      <c r="A239" s="58"/>
      <c r="B239" s="43"/>
      <c r="C239" s="46"/>
      <c r="D239" s="19" t="s">
        <v>26</v>
      </c>
      <c r="E239" s="19">
        <v>0</v>
      </c>
      <c r="F239" s="54"/>
      <c r="G239" s="24"/>
    </row>
    <row r="240" spans="1:7" s="27" customFormat="1" ht="12.75" customHeight="1">
      <c r="A240" s="58" t="s">
        <v>161</v>
      </c>
      <c r="B240" s="43" t="s">
        <v>147</v>
      </c>
      <c r="C240" s="44" t="s">
        <v>76</v>
      </c>
      <c r="D240" s="37" t="s">
        <v>0</v>
      </c>
      <c r="E240" s="37">
        <f>SUM(E241:E243)</f>
        <v>52046.1</v>
      </c>
      <c r="F240" s="26"/>
      <c r="G240" s="24"/>
    </row>
    <row r="241" spans="1:7" s="27" customFormat="1" ht="12.75">
      <c r="A241" s="58"/>
      <c r="B241" s="43"/>
      <c r="C241" s="45"/>
      <c r="D241" s="19" t="s">
        <v>4</v>
      </c>
      <c r="E241" s="19">
        <v>31652.975</v>
      </c>
      <c r="F241" s="52"/>
      <c r="G241" s="24"/>
    </row>
    <row r="242" spans="1:7" s="25" customFormat="1" ht="12.75">
      <c r="A242" s="58"/>
      <c r="B242" s="43"/>
      <c r="C242" s="45"/>
      <c r="D242" s="19" t="s">
        <v>22</v>
      </c>
      <c r="E242" s="19">
        <v>20393.125</v>
      </c>
      <c r="F242" s="53"/>
      <c r="G242" s="24"/>
    </row>
    <row r="243" spans="1:7" s="27" customFormat="1" ht="13.5" customHeight="1">
      <c r="A243" s="58"/>
      <c r="B243" s="43"/>
      <c r="C243" s="46"/>
      <c r="D243" s="19" t="s">
        <v>26</v>
      </c>
      <c r="E243" s="19">
        <v>0</v>
      </c>
      <c r="F243" s="54"/>
      <c r="G243" s="24"/>
    </row>
    <row r="244" spans="1:7" s="27" customFormat="1" ht="13.5" customHeight="1">
      <c r="A244" s="58" t="s">
        <v>162</v>
      </c>
      <c r="B244" s="43" t="s">
        <v>160</v>
      </c>
      <c r="C244" s="44" t="s">
        <v>76</v>
      </c>
      <c r="D244" s="37" t="s">
        <v>0</v>
      </c>
      <c r="E244" s="37">
        <f>SUM(E245:E247)</f>
        <v>2841.1800000000003</v>
      </c>
      <c r="F244" s="20"/>
      <c r="G244" s="24"/>
    </row>
    <row r="245" spans="1:7" s="27" customFormat="1" ht="13.5" customHeight="1">
      <c r="A245" s="58"/>
      <c r="B245" s="43"/>
      <c r="C245" s="45"/>
      <c r="D245" s="19" t="s">
        <v>4</v>
      </c>
      <c r="E245" s="19">
        <v>2184.32</v>
      </c>
      <c r="F245" s="20"/>
      <c r="G245" s="24"/>
    </row>
    <row r="246" spans="1:7" s="27" customFormat="1" ht="13.5" customHeight="1">
      <c r="A246" s="58"/>
      <c r="B246" s="43"/>
      <c r="C246" s="45"/>
      <c r="D246" s="19" t="s">
        <v>22</v>
      </c>
      <c r="E246" s="19">
        <v>656.86</v>
      </c>
      <c r="F246" s="20"/>
      <c r="G246" s="24"/>
    </row>
    <row r="247" spans="1:7" s="27" customFormat="1" ht="13.5" customHeight="1">
      <c r="A247" s="58"/>
      <c r="B247" s="43"/>
      <c r="C247" s="46"/>
      <c r="D247" s="19" t="s">
        <v>26</v>
      </c>
      <c r="E247" s="19">
        <v>0</v>
      </c>
      <c r="F247" s="20"/>
      <c r="G247" s="24"/>
    </row>
    <row r="248" spans="1:6" ht="12.75" customHeight="1">
      <c r="A248" s="57" t="s">
        <v>151</v>
      </c>
      <c r="B248" s="57"/>
      <c r="C248" s="57"/>
      <c r="D248" s="57"/>
      <c r="E248" s="4">
        <f>E249+E253+E257+E261+E265+E269+E273+E277+E281+E285+E289+E293+E297+E301+E305+E309+E313+E317+E321+E325</f>
        <v>444232.46</v>
      </c>
      <c r="F248" s="17"/>
    </row>
    <row r="249" spans="1:7" s="13" customFormat="1" ht="12.75" customHeight="1">
      <c r="A249" s="50" t="s">
        <v>135</v>
      </c>
      <c r="B249" s="43" t="s">
        <v>127</v>
      </c>
      <c r="C249" s="44" t="s">
        <v>75</v>
      </c>
      <c r="D249" s="37" t="s">
        <v>0</v>
      </c>
      <c r="E249" s="37">
        <f>E250+E251+E252</f>
        <v>258.34</v>
      </c>
      <c r="F249" s="26"/>
      <c r="G249" s="12"/>
    </row>
    <row r="250" spans="1:7" s="35" customFormat="1" ht="12.75">
      <c r="A250" s="51"/>
      <c r="B250" s="43"/>
      <c r="C250" s="45"/>
      <c r="D250" s="19" t="s">
        <v>4</v>
      </c>
      <c r="E250" s="19">
        <v>258.34</v>
      </c>
      <c r="F250" s="52"/>
      <c r="G250" s="12"/>
    </row>
    <row r="251" spans="1:7" s="13" customFormat="1" ht="12.75">
      <c r="A251" s="51"/>
      <c r="B251" s="43"/>
      <c r="C251" s="45"/>
      <c r="D251" s="19" t="s">
        <v>22</v>
      </c>
      <c r="E251" s="19">
        <v>0</v>
      </c>
      <c r="F251" s="53"/>
      <c r="G251" s="12"/>
    </row>
    <row r="252" spans="1:7" s="13" customFormat="1" ht="12.75">
      <c r="A252" s="62"/>
      <c r="B252" s="43"/>
      <c r="C252" s="46"/>
      <c r="D252" s="19" t="s">
        <v>26</v>
      </c>
      <c r="E252" s="19">
        <v>0</v>
      </c>
      <c r="F252" s="53"/>
      <c r="G252" s="12"/>
    </row>
    <row r="253" spans="1:7" s="13" customFormat="1" ht="12.75" customHeight="1">
      <c r="A253" s="50" t="s">
        <v>136</v>
      </c>
      <c r="B253" s="43" t="s">
        <v>85</v>
      </c>
      <c r="C253" s="44" t="s">
        <v>75</v>
      </c>
      <c r="D253" s="37" t="s">
        <v>0</v>
      </c>
      <c r="E253" s="37">
        <f>SUM(E254:E256)</f>
        <v>455.18</v>
      </c>
      <c r="F253" s="26"/>
      <c r="G253" s="12"/>
    </row>
    <row r="254" spans="1:7" s="35" customFormat="1" ht="12.75" customHeight="1">
      <c r="A254" s="51"/>
      <c r="B254" s="43"/>
      <c r="C254" s="45"/>
      <c r="D254" s="19" t="s">
        <v>4</v>
      </c>
      <c r="E254" s="19">
        <v>455.18</v>
      </c>
      <c r="F254" s="52"/>
      <c r="G254" s="12"/>
    </row>
    <row r="255" spans="1:7" s="13" customFormat="1" ht="12.75">
      <c r="A255" s="51"/>
      <c r="B255" s="43"/>
      <c r="C255" s="45"/>
      <c r="D255" s="19" t="s">
        <v>22</v>
      </c>
      <c r="E255" s="19">
        <v>0</v>
      </c>
      <c r="F255" s="53"/>
      <c r="G255" s="12"/>
    </row>
    <row r="256" spans="1:7" s="13" customFormat="1" ht="12.75">
      <c r="A256" s="62"/>
      <c r="B256" s="43"/>
      <c r="C256" s="45"/>
      <c r="D256" s="19" t="s">
        <v>26</v>
      </c>
      <c r="E256" s="19">
        <v>0</v>
      </c>
      <c r="F256" s="53"/>
      <c r="G256" s="12"/>
    </row>
    <row r="257" spans="1:7" s="13" customFormat="1" ht="12.75" customHeight="1">
      <c r="A257" s="40" t="s">
        <v>108</v>
      </c>
      <c r="B257" s="44" t="s">
        <v>30</v>
      </c>
      <c r="C257" s="44" t="s">
        <v>76</v>
      </c>
      <c r="D257" s="37" t="s">
        <v>0</v>
      </c>
      <c r="E257" s="37">
        <f>SUM(E258:E260)</f>
        <v>207873.51</v>
      </c>
      <c r="F257" s="26"/>
      <c r="G257" s="12"/>
    </row>
    <row r="258" spans="1:7" s="13" customFormat="1" ht="12.75">
      <c r="A258" s="41"/>
      <c r="B258" s="60"/>
      <c r="C258" s="45"/>
      <c r="D258" s="19" t="s">
        <v>4</v>
      </c>
      <c r="E258" s="19">
        <v>78900</v>
      </c>
      <c r="F258" s="52"/>
      <c r="G258" s="12"/>
    </row>
    <row r="259" spans="1:7" s="13" customFormat="1" ht="12.75">
      <c r="A259" s="41"/>
      <c r="B259" s="60"/>
      <c r="C259" s="45"/>
      <c r="D259" s="19" t="s">
        <v>22</v>
      </c>
      <c r="E259" s="19">
        <v>128973.51</v>
      </c>
      <c r="F259" s="53"/>
      <c r="G259" s="12"/>
    </row>
    <row r="260" spans="1:7" s="13" customFormat="1" ht="12.75">
      <c r="A260" s="42"/>
      <c r="B260" s="61"/>
      <c r="C260" s="45"/>
      <c r="D260" s="19" t="s">
        <v>26</v>
      </c>
      <c r="E260" s="19">
        <v>0</v>
      </c>
      <c r="F260" s="54"/>
      <c r="G260" s="12"/>
    </row>
    <row r="261" spans="1:7" s="13" customFormat="1" ht="12.75">
      <c r="A261" s="40" t="s">
        <v>109</v>
      </c>
      <c r="B261" s="44" t="s">
        <v>146</v>
      </c>
      <c r="C261" s="44" t="s">
        <v>76</v>
      </c>
      <c r="D261" s="37" t="s">
        <v>0</v>
      </c>
      <c r="E261" s="37">
        <f>SUM(E262:E264)</f>
        <v>9190.23</v>
      </c>
      <c r="F261" s="26"/>
      <c r="G261" s="12"/>
    </row>
    <row r="262" spans="1:7" s="13" customFormat="1" ht="12.75">
      <c r="A262" s="41"/>
      <c r="B262" s="60"/>
      <c r="C262" s="45"/>
      <c r="D262" s="19" t="s">
        <v>4</v>
      </c>
      <c r="E262" s="19">
        <v>2343.3</v>
      </c>
      <c r="F262" s="52"/>
      <c r="G262" s="12"/>
    </row>
    <row r="263" spans="1:7" s="13" customFormat="1" ht="12.75">
      <c r="A263" s="41"/>
      <c r="B263" s="60"/>
      <c r="C263" s="45"/>
      <c r="D263" s="19" t="s">
        <v>22</v>
      </c>
      <c r="E263" s="19">
        <v>6846.93</v>
      </c>
      <c r="F263" s="53"/>
      <c r="G263" s="12"/>
    </row>
    <row r="264" spans="1:7" s="13" customFormat="1" ht="12.75">
      <c r="A264" s="42"/>
      <c r="B264" s="61"/>
      <c r="C264" s="45"/>
      <c r="D264" s="19" t="s">
        <v>26</v>
      </c>
      <c r="E264" s="19">
        <v>0</v>
      </c>
      <c r="F264" s="54"/>
      <c r="G264" s="12"/>
    </row>
    <row r="265" spans="1:7" s="32" customFormat="1" ht="12.75">
      <c r="A265" s="47" t="s">
        <v>110</v>
      </c>
      <c r="B265" s="43" t="s">
        <v>157</v>
      </c>
      <c r="C265" s="44" t="s">
        <v>76</v>
      </c>
      <c r="D265" s="37" t="s">
        <v>0</v>
      </c>
      <c r="E265" s="37">
        <f>SUM(E266:E268)</f>
        <v>626.51</v>
      </c>
      <c r="F265" s="26"/>
      <c r="G265" s="31"/>
    </row>
    <row r="266" spans="1:7" s="32" customFormat="1" ht="12.75">
      <c r="A266" s="47"/>
      <c r="B266" s="43"/>
      <c r="C266" s="45"/>
      <c r="D266" s="19" t="s">
        <v>4</v>
      </c>
      <c r="E266" s="19">
        <v>9.33</v>
      </c>
      <c r="F266" s="52"/>
      <c r="G266" s="31"/>
    </row>
    <row r="267" spans="1:7" s="32" customFormat="1" ht="12.75">
      <c r="A267" s="47"/>
      <c r="B267" s="43"/>
      <c r="C267" s="45"/>
      <c r="D267" s="19" t="s">
        <v>22</v>
      </c>
      <c r="E267" s="19">
        <v>322.07</v>
      </c>
      <c r="F267" s="53"/>
      <c r="G267" s="31"/>
    </row>
    <row r="268" spans="1:7" s="32" customFormat="1" ht="12.75">
      <c r="A268" s="47"/>
      <c r="B268" s="43"/>
      <c r="C268" s="45"/>
      <c r="D268" s="19" t="s">
        <v>26</v>
      </c>
      <c r="E268" s="19">
        <v>295.11</v>
      </c>
      <c r="F268" s="54"/>
      <c r="G268" s="31"/>
    </row>
    <row r="269" spans="1:7" s="27" customFormat="1" ht="12.75" customHeight="1">
      <c r="A269" s="58">
        <v>50</v>
      </c>
      <c r="B269" s="43" t="s">
        <v>115</v>
      </c>
      <c r="C269" s="44" t="s">
        <v>76</v>
      </c>
      <c r="D269" s="37" t="s">
        <v>0</v>
      </c>
      <c r="E269" s="37">
        <f>SUM(E270:E272)</f>
        <v>966.51</v>
      </c>
      <c r="F269" s="26"/>
      <c r="G269" s="24"/>
    </row>
    <row r="270" spans="1:7" s="27" customFormat="1" ht="12.75" customHeight="1">
      <c r="A270" s="58"/>
      <c r="B270" s="43"/>
      <c r="C270" s="45"/>
      <c r="D270" s="19" t="s">
        <v>4</v>
      </c>
      <c r="E270" s="19">
        <v>910</v>
      </c>
      <c r="F270" s="52"/>
      <c r="G270" s="24"/>
    </row>
    <row r="271" spans="1:7" s="25" customFormat="1" ht="12.75" customHeight="1">
      <c r="A271" s="58"/>
      <c r="B271" s="43"/>
      <c r="C271" s="45"/>
      <c r="D271" s="19" t="s">
        <v>22</v>
      </c>
      <c r="E271" s="19">
        <v>0</v>
      </c>
      <c r="F271" s="53"/>
      <c r="G271" s="24"/>
    </row>
    <row r="272" spans="1:7" s="27" customFormat="1" ht="13.5" customHeight="1">
      <c r="A272" s="58"/>
      <c r="B272" s="43"/>
      <c r="C272" s="45"/>
      <c r="D272" s="19" t="s">
        <v>26</v>
      </c>
      <c r="E272" s="19">
        <v>56.51</v>
      </c>
      <c r="F272" s="54"/>
      <c r="G272" s="24"/>
    </row>
    <row r="273" spans="1:7" s="27" customFormat="1" ht="12.75">
      <c r="A273" s="58">
        <v>51</v>
      </c>
      <c r="B273" s="48" t="s">
        <v>24</v>
      </c>
      <c r="C273" s="44" t="s">
        <v>76</v>
      </c>
      <c r="D273" s="37" t="s">
        <v>0</v>
      </c>
      <c r="E273" s="37">
        <f>SUM(E274:E276)</f>
        <v>12485.18</v>
      </c>
      <c r="F273" s="26"/>
      <c r="G273" s="24"/>
    </row>
    <row r="274" spans="1:7" s="27" customFormat="1" ht="12.75">
      <c r="A274" s="58"/>
      <c r="B274" s="48"/>
      <c r="C274" s="45"/>
      <c r="D274" s="19" t="s">
        <v>4</v>
      </c>
      <c r="E274" s="19">
        <v>777.44</v>
      </c>
      <c r="F274" s="52"/>
      <c r="G274" s="24"/>
    </row>
    <row r="275" spans="1:7" s="25" customFormat="1" ht="12" customHeight="1">
      <c r="A275" s="58"/>
      <c r="B275" s="48"/>
      <c r="C275" s="45"/>
      <c r="D275" s="19" t="s">
        <v>22</v>
      </c>
      <c r="E275" s="19">
        <v>2732.25</v>
      </c>
      <c r="F275" s="53"/>
      <c r="G275" s="24"/>
    </row>
    <row r="276" spans="1:7" s="27" customFormat="1" ht="12.75">
      <c r="A276" s="58"/>
      <c r="B276" s="48"/>
      <c r="C276" s="45"/>
      <c r="D276" s="19" t="s">
        <v>26</v>
      </c>
      <c r="E276" s="19">
        <v>8975.49</v>
      </c>
      <c r="F276" s="54"/>
      <c r="G276" s="24"/>
    </row>
    <row r="277" spans="1:7" s="32" customFormat="1" ht="12.75">
      <c r="A277" s="58">
        <v>52</v>
      </c>
      <c r="B277" s="48" t="s">
        <v>116</v>
      </c>
      <c r="C277" s="44" t="s">
        <v>76</v>
      </c>
      <c r="D277" s="37" t="s">
        <v>0</v>
      </c>
      <c r="E277" s="37">
        <f>SUM(E278:E280)</f>
        <v>278.28</v>
      </c>
      <c r="F277" s="26"/>
      <c r="G277" s="31"/>
    </row>
    <row r="278" spans="1:7" s="32" customFormat="1" ht="12.75">
      <c r="A278" s="58"/>
      <c r="B278" s="48"/>
      <c r="C278" s="45"/>
      <c r="D278" s="19" t="s">
        <v>4</v>
      </c>
      <c r="E278" s="19">
        <v>0</v>
      </c>
      <c r="F278" s="52"/>
      <c r="G278" s="31"/>
    </row>
    <row r="279" spans="1:7" s="32" customFormat="1" ht="12.75">
      <c r="A279" s="58"/>
      <c r="B279" s="48"/>
      <c r="C279" s="45"/>
      <c r="D279" s="19" t="s">
        <v>22</v>
      </c>
      <c r="E279" s="19">
        <v>278.28</v>
      </c>
      <c r="F279" s="53"/>
      <c r="G279" s="31"/>
    </row>
    <row r="280" spans="1:7" s="32" customFormat="1" ht="12.75">
      <c r="A280" s="58"/>
      <c r="B280" s="48"/>
      <c r="C280" s="45"/>
      <c r="D280" s="19" t="s">
        <v>26</v>
      </c>
      <c r="E280" s="19">
        <v>0</v>
      </c>
      <c r="F280" s="53"/>
      <c r="G280" s="31"/>
    </row>
    <row r="281" spans="1:7" s="32" customFormat="1" ht="12.75">
      <c r="A281" s="58">
        <v>53</v>
      </c>
      <c r="B281" s="55" t="s">
        <v>17</v>
      </c>
      <c r="C281" s="44" t="s">
        <v>76</v>
      </c>
      <c r="D281" s="37" t="s">
        <v>0</v>
      </c>
      <c r="E281" s="37">
        <f>SUM(E282:E284)</f>
        <v>265.16</v>
      </c>
      <c r="F281" s="26"/>
      <c r="G281" s="31"/>
    </row>
    <row r="282" spans="1:7" s="32" customFormat="1" ht="12.75">
      <c r="A282" s="58"/>
      <c r="B282" s="56"/>
      <c r="C282" s="45"/>
      <c r="D282" s="19" t="s">
        <v>4</v>
      </c>
      <c r="E282" s="19">
        <v>0</v>
      </c>
      <c r="F282" s="52"/>
      <c r="G282" s="31"/>
    </row>
    <row r="283" spans="1:7" s="32" customFormat="1" ht="12.75">
      <c r="A283" s="58"/>
      <c r="B283" s="56"/>
      <c r="C283" s="45"/>
      <c r="D283" s="19" t="s">
        <v>22</v>
      </c>
      <c r="E283" s="19">
        <v>221.78</v>
      </c>
      <c r="F283" s="53"/>
      <c r="G283" s="31"/>
    </row>
    <row r="284" spans="1:7" s="32" customFormat="1" ht="12.75">
      <c r="A284" s="58"/>
      <c r="B284" s="59"/>
      <c r="C284" s="45"/>
      <c r="D284" s="19" t="s">
        <v>26</v>
      </c>
      <c r="E284" s="19">
        <v>43.38</v>
      </c>
      <c r="F284" s="54"/>
      <c r="G284" s="31"/>
    </row>
    <row r="285" spans="1:7" s="32" customFormat="1" ht="12.75">
      <c r="A285" s="58">
        <v>54</v>
      </c>
      <c r="B285" s="55" t="s">
        <v>49</v>
      </c>
      <c r="C285" s="44" t="s">
        <v>76</v>
      </c>
      <c r="D285" s="37" t="s">
        <v>0</v>
      </c>
      <c r="E285" s="37">
        <f>SUM(E286:E288)</f>
        <v>262.43</v>
      </c>
      <c r="F285" s="26"/>
      <c r="G285" s="31"/>
    </row>
    <row r="286" spans="1:7" s="32" customFormat="1" ht="12.75">
      <c r="A286" s="58"/>
      <c r="B286" s="56"/>
      <c r="C286" s="45"/>
      <c r="D286" s="19" t="s">
        <v>4</v>
      </c>
      <c r="E286" s="19">
        <v>90.8</v>
      </c>
      <c r="F286" s="52"/>
      <c r="G286" s="31"/>
    </row>
    <row r="287" spans="1:7" s="32" customFormat="1" ht="12.75" customHeight="1">
      <c r="A287" s="58"/>
      <c r="B287" s="56"/>
      <c r="C287" s="45"/>
      <c r="D287" s="19" t="s">
        <v>22</v>
      </c>
      <c r="E287" s="19">
        <v>151.81</v>
      </c>
      <c r="F287" s="53"/>
      <c r="G287" s="31"/>
    </row>
    <row r="288" spans="1:7" s="36" customFormat="1" ht="12" customHeight="1">
      <c r="A288" s="58"/>
      <c r="B288" s="59"/>
      <c r="C288" s="45"/>
      <c r="D288" s="19" t="s">
        <v>26</v>
      </c>
      <c r="E288" s="19">
        <v>19.82</v>
      </c>
      <c r="F288" s="54"/>
      <c r="G288" s="31"/>
    </row>
    <row r="289" spans="1:7" s="27" customFormat="1" ht="12.75">
      <c r="A289" s="58">
        <v>55</v>
      </c>
      <c r="B289" s="55" t="s">
        <v>23</v>
      </c>
      <c r="C289" s="44" t="s">
        <v>76</v>
      </c>
      <c r="D289" s="37" t="s">
        <v>0</v>
      </c>
      <c r="E289" s="37">
        <f>SUM(E290:E292)</f>
        <v>8548.32</v>
      </c>
      <c r="F289" s="26"/>
      <c r="G289" s="24"/>
    </row>
    <row r="290" spans="1:7" s="27" customFormat="1" ht="12.75">
      <c r="A290" s="58"/>
      <c r="B290" s="56"/>
      <c r="C290" s="45"/>
      <c r="D290" s="19" t="s">
        <v>4</v>
      </c>
      <c r="E290" s="19">
        <v>2175</v>
      </c>
      <c r="F290" s="52"/>
      <c r="G290" s="24"/>
    </row>
    <row r="291" spans="1:7" s="27" customFormat="1" ht="12.75" customHeight="1">
      <c r="A291" s="58"/>
      <c r="B291" s="56"/>
      <c r="C291" s="45"/>
      <c r="D291" s="19" t="s">
        <v>22</v>
      </c>
      <c r="E291" s="19">
        <v>2765.57</v>
      </c>
      <c r="F291" s="53"/>
      <c r="G291" s="24"/>
    </row>
    <row r="292" spans="1:7" s="25" customFormat="1" ht="13.5" customHeight="1">
      <c r="A292" s="58"/>
      <c r="B292" s="59"/>
      <c r="C292" s="45"/>
      <c r="D292" s="19" t="s">
        <v>26</v>
      </c>
      <c r="E292" s="19">
        <v>3607.75</v>
      </c>
      <c r="F292" s="54"/>
      <c r="G292" s="24"/>
    </row>
    <row r="293" spans="1:7" s="27" customFormat="1" ht="12.75">
      <c r="A293" s="58">
        <v>56</v>
      </c>
      <c r="B293" s="55" t="s">
        <v>158</v>
      </c>
      <c r="C293" s="44" t="s">
        <v>76</v>
      </c>
      <c r="D293" s="37" t="s">
        <v>0</v>
      </c>
      <c r="E293" s="37">
        <f>SUM(E294:E296)</f>
        <v>1320.1100000000001</v>
      </c>
      <c r="F293" s="26"/>
      <c r="G293" s="24"/>
    </row>
    <row r="294" spans="1:7" s="27" customFormat="1" ht="12.75">
      <c r="A294" s="58"/>
      <c r="B294" s="56"/>
      <c r="C294" s="45"/>
      <c r="D294" s="19" t="s">
        <v>4</v>
      </c>
      <c r="E294" s="19">
        <v>519.95</v>
      </c>
      <c r="F294" s="52"/>
      <c r="G294" s="24"/>
    </row>
    <row r="295" spans="1:7" s="27" customFormat="1" ht="12.75" customHeight="1">
      <c r="A295" s="58"/>
      <c r="B295" s="56"/>
      <c r="C295" s="45"/>
      <c r="D295" s="19" t="s">
        <v>22</v>
      </c>
      <c r="E295" s="19">
        <v>0</v>
      </c>
      <c r="F295" s="53"/>
      <c r="G295" s="24"/>
    </row>
    <row r="296" spans="1:7" s="25" customFormat="1" ht="13.5" customHeight="1">
      <c r="A296" s="58"/>
      <c r="B296" s="59"/>
      <c r="C296" s="45"/>
      <c r="D296" s="19" t="s">
        <v>26</v>
      </c>
      <c r="E296" s="19">
        <v>800.16</v>
      </c>
      <c r="F296" s="54"/>
      <c r="G296" s="24"/>
    </row>
    <row r="297" spans="1:7" s="13" customFormat="1" ht="12.75">
      <c r="A297" s="58">
        <v>57</v>
      </c>
      <c r="B297" s="55" t="s">
        <v>43</v>
      </c>
      <c r="C297" s="44" t="s">
        <v>76</v>
      </c>
      <c r="D297" s="37" t="s">
        <v>0</v>
      </c>
      <c r="E297" s="37">
        <f>SUM(E298:E300)</f>
        <v>740.26</v>
      </c>
      <c r="F297" s="26"/>
      <c r="G297" s="12"/>
    </row>
    <row r="298" spans="1:7" s="13" customFormat="1" ht="12.75">
      <c r="A298" s="58"/>
      <c r="B298" s="56"/>
      <c r="C298" s="45"/>
      <c r="D298" s="19" t="s">
        <v>4</v>
      </c>
      <c r="E298" s="19">
        <v>15.81</v>
      </c>
      <c r="F298" s="52"/>
      <c r="G298" s="12"/>
    </row>
    <row r="299" spans="1:7" s="13" customFormat="1" ht="12.75">
      <c r="A299" s="58"/>
      <c r="B299" s="56"/>
      <c r="C299" s="45"/>
      <c r="D299" s="19" t="s">
        <v>22</v>
      </c>
      <c r="E299" s="19">
        <v>81.79</v>
      </c>
      <c r="F299" s="53"/>
      <c r="G299" s="12"/>
    </row>
    <row r="300" spans="1:7" s="13" customFormat="1" ht="12.75">
      <c r="A300" s="58"/>
      <c r="B300" s="59"/>
      <c r="C300" s="45"/>
      <c r="D300" s="19" t="s">
        <v>26</v>
      </c>
      <c r="E300" s="19">
        <v>642.66</v>
      </c>
      <c r="F300" s="54"/>
      <c r="G300" s="12"/>
    </row>
    <row r="301" spans="1:7" s="32" customFormat="1" ht="12.75">
      <c r="A301" s="58">
        <v>58</v>
      </c>
      <c r="B301" s="55" t="s">
        <v>159</v>
      </c>
      <c r="C301" s="44" t="s">
        <v>76</v>
      </c>
      <c r="D301" s="37" t="s">
        <v>0</v>
      </c>
      <c r="E301" s="37">
        <f>SUM(E302:E304)</f>
        <v>5004.92</v>
      </c>
      <c r="F301" s="26"/>
      <c r="G301" s="31"/>
    </row>
    <row r="302" spans="1:7" s="32" customFormat="1" ht="12.75">
      <c r="A302" s="58"/>
      <c r="B302" s="56"/>
      <c r="C302" s="45"/>
      <c r="D302" s="19" t="s">
        <v>4</v>
      </c>
      <c r="E302" s="19">
        <v>0</v>
      </c>
      <c r="F302" s="52"/>
      <c r="G302" s="31"/>
    </row>
    <row r="303" spans="1:7" s="32" customFormat="1" ht="12.75">
      <c r="A303" s="58"/>
      <c r="B303" s="56"/>
      <c r="C303" s="45"/>
      <c r="D303" s="19" t="s">
        <v>22</v>
      </c>
      <c r="E303" s="19">
        <v>3073.69</v>
      </c>
      <c r="F303" s="53"/>
      <c r="G303" s="31"/>
    </row>
    <row r="304" spans="1:7" s="32" customFormat="1" ht="12.75">
      <c r="A304" s="58"/>
      <c r="B304" s="59"/>
      <c r="C304" s="45"/>
      <c r="D304" s="19" t="s">
        <v>26</v>
      </c>
      <c r="E304" s="19">
        <v>1931.23</v>
      </c>
      <c r="F304" s="54"/>
      <c r="G304" s="31"/>
    </row>
    <row r="305" spans="1:7" s="27" customFormat="1" ht="12.75">
      <c r="A305" s="58">
        <v>59</v>
      </c>
      <c r="B305" s="55" t="s">
        <v>137</v>
      </c>
      <c r="C305" s="44" t="s">
        <v>76</v>
      </c>
      <c r="D305" s="37" t="s">
        <v>0</v>
      </c>
      <c r="E305" s="37">
        <f>SUM(E306:E308)</f>
        <v>42.11</v>
      </c>
      <c r="F305" s="26"/>
      <c r="G305" s="24"/>
    </row>
    <row r="306" spans="1:7" s="27" customFormat="1" ht="12.75">
      <c r="A306" s="58"/>
      <c r="B306" s="56"/>
      <c r="C306" s="45"/>
      <c r="D306" s="19" t="s">
        <v>4</v>
      </c>
      <c r="E306" s="19">
        <v>0</v>
      </c>
      <c r="F306" s="52"/>
      <c r="G306" s="24"/>
    </row>
    <row r="307" spans="1:7" s="27" customFormat="1" ht="12.75" customHeight="1">
      <c r="A307" s="58"/>
      <c r="B307" s="56"/>
      <c r="C307" s="45"/>
      <c r="D307" s="19" t="s">
        <v>22</v>
      </c>
      <c r="E307" s="19">
        <v>0</v>
      </c>
      <c r="F307" s="53"/>
      <c r="G307" s="24"/>
    </row>
    <row r="308" spans="1:7" s="25" customFormat="1" ht="13.5" customHeight="1">
      <c r="A308" s="58"/>
      <c r="B308" s="59"/>
      <c r="C308" s="45"/>
      <c r="D308" s="19" t="s">
        <v>26</v>
      </c>
      <c r="E308" s="19">
        <v>42.11</v>
      </c>
      <c r="F308" s="54"/>
      <c r="G308" s="24"/>
    </row>
    <row r="309" spans="1:7" s="32" customFormat="1" ht="13.5" customHeight="1">
      <c r="A309" s="40" t="s">
        <v>138</v>
      </c>
      <c r="B309" s="43" t="s">
        <v>86</v>
      </c>
      <c r="C309" s="44" t="s">
        <v>75</v>
      </c>
      <c r="D309" s="37" t="s">
        <v>0</v>
      </c>
      <c r="E309" s="37">
        <f>SUM(E310:E312)</f>
        <v>95368.18</v>
      </c>
      <c r="F309" s="26"/>
      <c r="G309" s="31"/>
    </row>
    <row r="310" spans="1:7" s="32" customFormat="1" ht="13.5" customHeight="1">
      <c r="A310" s="41"/>
      <c r="B310" s="43"/>
      <c r="C310" s="45"/>
      <c r="D310" s="19" t="s">
        <v>4</v>
      </c>
      <c r="E310" s="19">
        <v>24760.67</v>
      </c>
      <c r="F310" s="52"/>
      <c r="G310" s="31"/>
    </row>
    <row r="311" spans="1:7" s="32" customFormat="1" ht="13.5" customHeight="1">
      <c r="A311" s="41"/>
      <c r="B311" s="43"/>
      <c r="C311" s="45"/>
      <c r="D311" s="19" t="s">
        <v>22</v>
      </c>
      <c r="E311" s="19">
        <v>70607.51</v>
      </c>
      <c r="F311" s="53"/>
      <c r="G311" s="31"/>
    </row>
    <row r="312" spans="1:7" s="32" customFormat="1" ht="13.5" customHeight="1">
      <c r="A312" s="42"/>
      <c r="B312" s="43"/>
      <c r="C312" s="46"/>
      <c r="D312" s="19" t="s">
        <v>26</v>
      </c>
      <c r="E312" s="19">
        <v>0</v>
      </c>
      <c r="F312" s="54"/>
      <c r="G312" s="31"/>
    </row>
    <row r="313" spans="1:7" s="32" customFormat="1" ht="18" customHeight="1">
      <c r="A313" s="40" t="s">
        <v>139</v>
      </c>
      <c r="B313" s="43" t="s">
        <v>149</v>
      </c>
      <c r="C313" s="44" t="s">
        <v>75</v>
      </c>
      <c r="D313" s="37" t="s">
        <v>0</v>
      </c>
      <c r="E313" s="37">
        <f>SUM(E314:E316)</f>
        <v>94980.04000000001</v>
      </c>
      <c r="F313" s="26"/>
      <c r="G313" s="31"/>
    </row>
    <row r="314" spans="1:7" s="32" customFormat="1" ht="15.75" customHeight="1">
      <c r="A314" s="41"/>
      <c r="B314" s="43"/>
      <c r="C314" s="45"/>
      <c r="D314" s="19" t="s">
        <v>4</v>
      </c>
      <c r="E314" s="19">
        <v>23091.16</v>
      </c>
      <c r="F314" s="52"/>
      <c r="G314" s="31"/>
    </row>
    <row r="315" spans="1:7" s="32" customFormat="1" ht="13.5" customHeight="1">
      <c r="A315" s="41"/>
      <c r="B315" s="43"/>
      <c r="C315" s="45"/>
      <c r="D315" s="19" t="s">
        <v>22</v>
      </c>
      <c r="E315" s="19">
        <v>71888.88</v>
      </c>
      <c r="F315" s="53"/>
      <c r="G315" s="31"/>
    </row>
    <row r="316" spans="1:7" s="32" customFormat="1" ht="18" customHeight="1">
      <c r="A316" s="42"/>
      <c r="B316" s="43"/>
      <c r="C316" s="46"/>
      <c r="D316" s="19" t="s">
        <v>26</v>
      </c>
      <c r="E316" s="19">
        <v>0</v>
      </c>
      <c r="F316" s="54"/>
      <c r="G316" s="31"/>
    </row>
    <row r="317" spans="1:7" s="32" customFormat="1" ht="18.75" customHeight="1">
      <c r="A317" s="40" t="s">
        <v>140</v>
      </c>
      <c r="B317" s="43" t="s">
        <v>148</v>
      </c>
      <c r="C317" s="44" t="s">
        <v>75</v>
      </c>
      <c r="D317" s="37" t="s">
        <v>0</v>
      </c>
      <c r="E317" s="37">
        <f>SUM(E318:E320)</f>
        <v>4168.32</v>
      </c>
      <c r="F317" s="26"/>
      <c r="G317" s="31"/>
    </row>
    <row r="318" spans="1:7" s="32" customFormat="1" ht="13.5" customHeight="1">
      <c r="A318" s="41"/>
      <c r="B318" s="43"/>
      <c r="C318" s="45"/>
      <c r="D318" s="19" t="s">
        <v>4</v>
      </c>
      <c r="E318" s="19">
        <v>524.88</v>
      </c>
      <c r="F318" s="52"/>
      <c r="G318" s="31"/>
    </row>
    <row r="319" spans="1:7" s="32" customFormat="1" ht="13.5" customHeight="1">
      <c r="A319" s="41"/>
      <c r="B319" s="43"/>
      <c r="C319" s="45"/>
      <c r="D319" s="19" t="s">
        <v>22</v>
      </c>
      <c r="E319" s="19">
        <v>3643.44</v>
      </c>
      <c r="F319" s="53"/>
      <c r="G319" s="31"/>
    </row>
    <row r="320" spans="1:7" s="32" customFormat="1" ht="18" customHeight="1">
      <c r="A320" s="42"/>
      <c r="B320" s="43"/>
      <c r="C320" s="46"/>
      <c r="D320" s="19" t="s">
        <v>26</v>
      </c>
      <c r="E320" s="19">
        <v>0</v>
      </c>
      <c r="F320" s="54"/>
      <c r="G320" s="31"/>
    </row>
    <row r="321" spans="1:7" s="32" customFormat="1" ht="18" customHeight="1">
      <c r="A321" s="40" t="s">
        <v>153</v>
      </c>
      <c r="B321" s="43" t="s">
        <v>152</v>
      </c>
      <c r="C321" s="44" t="s">
        <v>75</v>
      </c>
      <c r="D321" s="37" t="s">
        <v>0</v>
      </c>
      <c r="E321" s="37">
        <f>SUM(E322:E324)</f>
        <v>257.65</v>
      </c>
      <c r="F321" s="20"/>
      <c r="G321" s="31"/>
    </row>
    <row r="322" spans="1:7" s="32" customFormat="1" ht="25.5" customHeight="1">
      <c r="A322" s="41"/>
      <c r="B322" s="43"/>
      <c r="C322" s="45"/>
      <c r="D322" s="19" t="s">
        <v>4</v>
      </c>
      <c r="E322" s="19">
        <v>0</v>
      </c>
      <c r="F322" s="20"/>
      <c r="G322" s="31"/>
    </row>
    <row r="323" spans="1:7" s="32" customFormat="1" ht="26.25" customHeight="1">
      <c r="A323" s="41"/>
      <c r="B323" s="43"/>
      <c r="C323" s="45"/>
      <c r="D323" s="19" t="s">
        <v>22</v>
      </c>
      <c r="E323" s="19">
        <v>244.73</v>
      </c>
      <c r="F323" s="20"/>
      <c r="G323" s="31"/>
    </row>
    <row r="324" spans="1:7" s="32" customFormat="1" ht="25.5" customHeight="1">
      <c r="A324" s="42"/>
      <c r="B324" s="43"/>
      <c r="C324" s="46"/>
      <c r="D324" s="19" t="s">
        <v>26</v>
      </c>
      <c r="E324" s="19">
        <v>12.92</v>
      </c>
      <c r="F324" s="20"/>
      <c r="G324" s="31"/>
    </row>
    <row r="325" spans="1:7" s="32" customFormat="1" ht="13.5" customHeight="1">
      <c r="A325" s="40">
        <v>61</v>
      </c>
      <c r="B325" s="43" t="s">
        <v>141</v>
      </c>
      <c r="C325" s="44" t="s">
        <v>76</v>
      </c>
      <c r="D325" s="37" t="s">
        <v>0</v>
      </c>
      <c r="E325" s="37">
        <f>SUM(E326:E328)</f>
        <v>1141.22</v>
      </c>
      <c r="F325" s="20"/>
      <c r="G325" s="31"/>
    </row>
    <row r="326" spans="1:7" s="32" customFormat="1" ht="13.5" customHeight="1">
      <c r="A326" s="41"/>
      <c r="B326" s="43"/>
      <c r="C326" s="45"/>
      <c r="D326" s="19" t="s">
        <v>4</v>
      </c>
      <c r="E326" s="19">
        <v>101.9</v>
      </c>
      <c r="F326" s="20"/>
      <c r="G326" s="31"/>
    </row>
    <row r="327" spans="1:7" s="32" customFormat="1" ht="13.5" customHeight="1">
      <c r="A327" s="41"/>
      <c r="B327" s="43"/>
      <c r="C327" s="45"/>
      <c r="D327" s="19" t="s">
        <v>22</v>
      </c>
      <c r="E327" s="19">
        <v>1012.87</v>
      </c>
      <c r="F327" s="20"/>
      <c r="G327" s="31"/>
    </row>
    <row r="328" spans="1:7" s="32" customFormat="1" ht="13.5" customHeight="1">
      <c r="A328" s="42"/>
      <c r="B328" s="43"/>
      <c r="C328" s="46"/>
      <c r="D328" s="19" t="s">
        <v>26</v>
      </c>
      <c r="E328" s="19">
        <v>26.45</v>
      </c>
      <c r="F328" s="20"/>
      <c r="G328" s="31"/>
    </row>
    <row r="329" spans="1:6" ht="12.75">
      <c r="A329" s="57" t="s">
        <v>21</v>
      </c>
      <c r="B329" s="57"/>
      <c r="C329" s="57"/>
      <c r="D329" s="57"/>
      <c r="E329" s="4">
        <f>E330+E334+E338+E342+E346+E350</f>
        <v>19241.32</v>
      </c>
      <c r="F329" s="17"/>
    </row>
    <row r="330" spans="1:7" s="27" customFormat="1" ht="12.75">
      <c r="A330" s="58">
        <v>62</v>
      </c>
      <c r="B330" s="55" t="s">
        <v>164</v>
      </c>
      <c r="C330" s="44" t="s">
        <v>76</v>
      </c>
      <c r="D330" s="37" t="s">
        <v>0</v>
      </c>
      <c r="E330" s="37">
        <f>SUM(E331:E333)</f>
        <v>311.83</v>
      </c>
      <c r="F330" s="26"/>
      <c r="G330" s="24"/>
    </row>
    <row r="331" spans="1:7" s="27" customFormat="1" ht="12.75">
      <c r="A331" s="58"/>
      <c r="B331" s="56"/>
      <c r="C331" s="45"/>
      <c r="D331" s="19" t="s">
        <v>4</v>
      </c>
      <c r="E331" s="19">
        <v>0</v>
      </c>
      <c r="F331" s="52"/>
      <c r="G331" s="24"/>
    </row>
    <row r="332" spans="1:7" s="27" customFormat="1" ht="12.75" customHeight="1">
      <c r="A332" s="58"/>
      <c r="B332" s="56"/>
      <c r="C332" s="45"/>
      <c r="D332" s="19" t="s">
        <v>22</v>
      </c>
      <c r="E332" s="19">
        <v>311.83</v>
      </c>
      <c r="F332" s="53"/>
      <c r="G332" s="24"/>
    </row>
    <row r="333" spans="1:7" s="25" customFormat="1" ht="13.5" customHeight="1">
      <c r="A333" s="58"/>
      <c r="B333" s="59"/>
      <c r="C333" s="45"/>
      <c r="D333" s="19" t="s">
        <v>26</v>
      </c>
      <c r="E333" s="19">
        <v>0</v>
      </c>
      <c r="F333" s="54"/>
      <c r="G333" s="24"/>
    </row>
    <row r="334" spans="1:7" s="27" customFormat="1" ht="12.75">
      <c r="A334" s="50" t="s">
        <v>154</v>
      </c>
      <c r="B334" s="55" t="s">
        <v>112</v>
      </c>
      <c r="C334" s="44" t="s">
        <v>75</v>
      </c>
      <c r="D334" s="37" t="s">
        <v>0</v>
      </c>
      <c r="E334" s="37">
        <f>SUM(E335:E337)</f>
        <v>1243.94</v>
      </c>
      <c r="F334" s="26"/>
      <c r="G334" s="24"/>
    </row>
    <row r="335" spans="1:7" s="27" customFormat="1" ht="12.75">
      <c r="A335" s="51"/>
      <c r="B335" s="56"/>
      <c r="C335" s="45"/>
      <c r="D335" s="19" t="s">
        <v>4</v>
      </c>
      <c r="E335" s="19">
        <v>631.79</v>
      </c>
      <c r="F335" s="52"/>
      <c r="G335" s="24"/>
    </row>
    <row r="336" spans="1:7" s="27" customFormat="1" ht="12.75">
      <c r="A336" s="51"/>
      <c r="B336" s="56"/>
      <c r="C336" s="45"/>
      <c r="D336" s="19" t="s">
        <v>22</v>
      </c>
      <c r="E336" s="19">
        <v>238.17</v>
      </c>
      <c r="F336" s="53"/>
      <c r="G336" s="24"/>
    </row>
    <row r="337" spans="1:7" s="25" customFormat="1" ht="12.75">
      <c r="A337" s="51"/>
      <c r="B337" s="56"/>
      <c r="C337" s="45"/>
      <c r="D337" s="19" t="s">
        <v>26</v>
      </c>
      <c r="E337" s="19">
        <v>373.98</v>
      </c>
      <c r="F337" s="54"/>
      <c r="G337" s="24"/>
    </row>
    <row r="338" spans="1:7" s="27" customFormat="1" ht="12.75">
      <c r="A338" s="50" t="s">
        <v>155</v>
      </c>
      <c r="B338" s="55" t="s">
        <v>44</v>
      </c>
      <c r="C338" s="44" t="s">
        <v>75</v>
      </c>
      <c r="D338" s="37" t="s">
        <v>0</v>
      </c>
      <c r="E338" s="37">
        <f>SUM(E339:E341)</f>
        <v>11549.24</v>
      </c>
      <c r="F338" s="26"/>
      <c r="G338" s="24"/>
    </row>
    <row r="339" spans="1:7" s="27" customFormat="1" ht="12.75">
      <c r="A339" s="51"/>
      <c r="B339" s="56"/>
      <c r="C339" s="45"/>
      <c r="D339" s="19" t="s">
        <v>4</v>
      </c>
      <c r="E339" s="19">
        <v>11292.35</v>
      </c>
      <c r="F339" s="52"/>
      <c r="G339" s="24"/>
    </row>
    <row r="340" spans="1:7" s="27" customFormat="1" ht="12.75">
      <c r="A340" s="51"/>
      <c r="B340" s="56"/>
      <c r="C340" s="45"/>
      <c r="D340" s="19" t="s">
        <v>22</v>
      </c>
      <c r="E340" s="19">
        <v>0</v>
      </c>
      <c r="F340" s="53"/>
      <c r="G340" s="24"/>
    </row>
    <row r="341" spans="1:7" s="25" customFormat="1" ht="12.75">
      <c r="A341" s="51"/>
      <c r="B341" s="56"/>
      <c r="C341" s="45"/>
      <c r="D341" s="19" t="s">
        <v>26</v>
      </c>
      <c r="E341" s="19">
        <v>256.89</v>
      </c>
      <c r="F341" s="54"/>
      <c r="G341" s="24"/>
    </row>
    <row r="342" spans="1:7" s="27" customFormat="1" ht="12.75" customHeight="1">
      <c r="A342" s="50" t="s">
        <v>111</v>
      </c>
      <c r="B342" s="48" t="s">
        <v>156</v>
      </c>
      <c r="C342" s="44" t="s">
        <v>76</v>
      </c>
      <c r="D342" s="37" t="s">
        <v>0</v>
      </c>
      <c r="E342" s="37">
        <f>SUM(E343:E345)</f>
        <v>37.75</v>
      </c>
      <c r="F342" s="26"/>
      <c r="G342" s="24"/>
    </row>
    <row r="343" spans="1:7" s="27" customFormat="1" ht="12.75">
      <c r="A343" s="51"/>
      <c r="B343" s="48"/>
      <c r="C343" s="45"/>
      <c r="D343" s="19" t="s">
        <v>4</v>
      </c>
      <c r="E343" s="19">
        <v>0</v>
      </c>
      <c r="F343" s="52"/>
      <c r="G343" s="24"/>
    </row>
    <row r="344" spans="1:7" s="27" customFormat="1" ht="12.75">
      <c r="A344" s="51"/>
      <c r="B344" s="48"/>
      <c r="C344" s="45"/>
      <c r="D344" s="19" t="s">
        <v>22</v>
      </c>
      <c r="E344" s="19">
        <v>0</v>
      </c>
      <c r="F344" s="53"/>
      <c r="G344" s="24"/>
    </row>
    <row r="345" spans="1:7" s="25" customFormat="1" ht="12.75">
      <c r="A345" s="51"/>
      <c r="B345" s="48"/>
      <c r="C345" s="45"/>
      <c r="D345" s="19" t="s">
        <v>26</v>
      </c>
      <c r="E345" s="19">
        <v>37.75</v>
      </c>
      <c r="F345" s="54"/>
      <c r="G345" s="24"/>
    </row>
    <row r="346" spans="1:7" s="27" customFormat="1" ht="12.75" customHeight="1">
      <c r="A346" s="47" t="s">
        <v>143</v>
      </c>
      <c r="B346" s="48" t="s">
        <v>142</v>
      </c>
      <c r="C346" s="43" t="s">
        <v>75</v>
      </c>
      <c r="D346" s="37" t="s">
        <v>0</v>
      </c>
      <c r="E346" s="37">
        <f>SUM(E347:E349)</f>
        <v>695.0999999999999</v>
      </c>
      <c r="F346" s="26"/>
      <c r="G346" s="24"/>
    </row>
    <row r="347" spans="1:7" s="27" customFormat="1" ht="12.75">
      <c r="A347" s="47"/>
      <c r="B347" s="48"/>
      <c r="C347" s="49"/>
      <c r="D347" s="19" t="s">
        <v>4</v>
      </c>
      <c r="E347" s="19">
        <v>575.5</v>
      </c>
      <c r="F347" s="52"/>
      <c r="G347" s="24"/>
    </row>
    <row r="348" spans="1:7" s="27" customFormat="1" ht="12.75">
      <c r="A348" s="47"/>
      <c r="B348" s="48"/>
      <c r="C348" s="49"/>
      <c r="D348" s="19" t="s">
        <v>22</v>
      </c>
      <c r="E348" s="19">
        <v>54.41</v>
      </c>
      <c r="F348" s="53"/>
      <c r="G348" s="24"/>
    </row>
    <row r="349" spans="1:7" s="25" customFormat="1" ht="12.75">
      <c r="A349" s="47"/>
      <c r="B349" s="48"/>
      <c r="C349" s="49"/>
      <c r="D349" s="19" t="s">
        <v>26</v>
      </c>
      <c r="E349" s="19">
        <v>65.19</v>
      </c>
      <c r="F349" s="54"/>
      <c r="G349" s="24"/>
    </row>
    <row r="350" spans="1:7" s="25" customFormat="1" ht="12.75">
      <c r="A350" s="47" t="s">
        <v>144</v>
      </c>
      <c r="B350" s="48" t="s">
        <v>145</v>
      </c>
      <c r="C350" s="43" t="s">
        <v>75</v>
      </c>
      <c r="D350" s="37" t="s">
        <v>0</v>
      </c>
      <c r="E350" s="37">
        <f>SUM(E351:E353)</f>
        <v>5403.46</v>
      </c>
      <c r="F350" s="23"/>
      <c r="G350" s="24"/>
    </row>
    <row r="351" spans="1:7" s="25" customFormat="1" ht="12.75">
      <c r="A351" s="47"/>
      <c r="B351" s="48"/>
      <c r="C351" s="49"/>
      <c r="D351" s="19" t="s">
        <v>4</v>
      </c>
      <c r="E351" s="19">
        <v>3608</v>
      </c>
      <c r="F351" s="23"/>
      <c r="G351" s="24"/>
    </row>
    <row r="352" spans="1:7" s="25" customFormat="1" ht="12.75">
      <c r="A352" s="47"/>
      <c r="B352" s="48"/>
      <c r="C352" s="49"/>
      <c r="D352" s="19" t="s">
        <v>22</v>
      </c>
      <c r="E352" s="19">
        <f>1297.7+497.76</f>
        <v>1795.46</v>
      </c>
      <c r="F352" s="23"/>
      <c r="G352" s="24"/>
    </row>
    <row r="353" spans="1:7" s="25" customFormat="1" ht="12.75">
      <c r="A353" s="47"/>
      <c r="B353" s="48"/>
      <c r="C353" s="49"/>
      <c r="D353" s="19" t="s">
        <v>26</v>
      </c>
      <c r="E353" s="19">
        <v>0</v>
      </c>
      <c r="F353" s="23"/>
      <c r="G353" s="24"/>
    </row>
    <row r="354" spans="1:5" ht="13.5">
      <c r="A354" s="9"/>
      <c r="B354" s="11"/>
      <c r="C354" s="11"/>
      <c r="D354" s="21" t="s">
        <v>27</v>
      </c>
      <c r="E354" s="22">
        <f>E329+E248+E219+E206+E197+E192+E187+E174+E165+E156+E119+E110+E105+E100+E95+E82+E77+E72+E67+E54+E45+E20+E15+E10</f>
        <v>628322.3700000002</v>
      </c>
    </row>
    <row r="355" spans="1:5" ht="13.5">
      <c r="A355" s="38"/>
      <c r="B355" s="38"/>
      <c r="C355" s="38"/>
      <c r="D355" s="38"/>
      <c r="E355" s="8">
        <f>E354-E6</f>
        <v>0</v>
      </c>
    </row>
    <row r="356" spans="1:5" ht="13.5">
      <c r="A356" s="39" t="s">
        <v>28</v>
      </c>
      <c r="B356" s="39"/>
      <c r="C356" s="39"/>
      <c r="D356" s="39"/>
      <c r="E356" s="15">
        <v>63</v>
      </c>
    </row>
    <row r="357" spans="1:7" s="2" customFormat="1" ht="13.5" customHeight="1">
      <c r="A357" s="6"/>
      <c r="B357" s="12"/>
      <c r="C357" s="12"/>
      <c r="D357" s="5"/>
      <c r="E357" s="5"/>
      <c r="F357" s="16"/>
      <c r="G357" s="5"/>
    </row>
    <row r="358" spans="1:5" ht="12.75">
      <c r="A358" s="6"/>
      <c r="B358" s="12"/>
      <c r="C358" s="12"/>
      <c r="D358" s="5"/>
      <c r="E358" s="5"/>
    </row>
    <row r="359" spans="1:5" ht="12.75">
      <c r="A359" s="6"/>
      <c r="B359" s="12"/>
      <c r="C359" s="12"/>
      <c r="D359" s="5"/>
      <c r="E359" s="5"/>
    </row>
    <row r="361" spans="1:7" s="2" customFormat="1" ht="12" customHeight="1">
      <c r="A361" s="7"/>
      <c r="B361" s="13"/>
      <c r="C361" s="13"/>
      <c r="D361" s="1"/>
      <c r="E361" s="1"/>
      <c r="F361" s="16"/>
      <c r="G361" s="5"/>
    </row>
    <row r="365" spans="1:7" s="2" customFormat="1" ht="12.75">
      <c r="A365" s="7"/>
      <c r="B365" s="13"/>
      <c r="C365" s="13"/>
      <c r="D365" s="1"/>
      <c r="E365" s="1"/>
      <c r="F365" s="16"/>
      <c r="G365" s="5"/>
    </row>
    <row r="369" spans="1:7" s="2" customFormat="1" ht="12.75">
      <c r="A369" s="7"/>
      <c r="B369" s="13"/>
      <c r="C369" s="13"/>
      <c r="D369" s="1"/>
      <c r="E369" s="1"/>
      <c r="F369" s="16"/>
      <c r="G369" s="5"/>
    </row>
    <row r="373" spans="1:7" s="2" customFormat="1" ht="12.75">
      <c r="A373" s="7"/>
      <c r="B373" s="13"/>
      <c r="C373" s="13"/>
      <c r="D373" s="1"/>
      <c r="E373" s="1"/>
      <c r="F373" s="16"/>
      <c r="G373" s="5"/>
    </row>
    <row r="377" spans="1:7" s="2" customFormat="1" ht="12.75">
      <c r="A377" s="7"/>
      <c r="B377" s="13"/>
      <c r="C377" s="13"/>
      <c r="D377" s="1"/>
      <c r="E377" s="1"/>
      <c r="F377" s="16"/>
      <c r="G377" s="5"/>
    </row>
    <row r="381" spans="1:7" s="2" customFormat="1" ht="12.75">
      <c r="A381" s="7"/>
      <c r="B381" s="13"/>
      <c r="C381" s="13"/>
      <c r="D381" s="1"/>
      <c r="E381" s="1"/>
      <c r="F381" s="16"/>
      <c r="G381" s="5"/>
    </row>
    <row r="425" ht="13.5" customHeight="1"/>
    <row r="426" spans="1:7" s="3" customFormat="1" ht="12.75" customHeight="1">
      <c r="A426" s="7"/>
      <c r="B426" s="13"/>
      <c r="C426" s="13"/>
      <c r="D426" s="1"/>
      <c r="E426" s="1"/>
      <c r="F426" s="16"/>
      <c r="G426" s="5"/>
    </row>
    <row r="430" spans="1:7" s="2" customFormat="1" ht="12.75" customHeight="1">
      <c r="A430" s="7"/>
      <c r="B430" s="13"/>
      <c r="C430" s="13"/>
      <c r="D430" s="1"/>
      <c r="E430" s="1"/>
      <c r="F430" s="16"/>
      <c r="G430" s="5"/>
    </row>
    <row r="434" spans="1:7" s="2" customFormat="1" ht="12.75">
      <c r="A434" s="7"/>
      <c r="B434" s="13"/>
      <c r="C434" s="13"/>
      <c r="D434" s="1"/>
      <c r="E434" s="1"/>
      <c r="F434" s="16"/>
      <c r="G434" s="5"/>
    </row>
    <row r="445" ht="15.75" customHeight="1"/>
    <row r="446" ht="18" customHeight="1"/>
    <row r="447" ht="17.25" customHeight="1"/>
    <row r="448" ht="18" customHeight="1"/>
  </sheetData>
  <sheetProtection/>
  <mergeCells count="353">
    <mergeCell ref="A1:E1"/>
    <mergeCell ref="A2:E2"/>
    <mergeCell ref="A3:E3"/>
    <mergeCell ref="A4:A5"/>
    <mergeCell ref="B4:B5"/>
    <mergeCell ref="C4:C5"/>
    <mergeCell ref="D4:D5"/>
    <mergeCell ref="E4:E5"/>
    <mergeCell ref="F4:F5"/>
    <mergeCell ref="A6:B9"/>
    <mergeCell ref="C6:C9"/>
    <mergeCell ref="A10:D10"/>
    <mergeCell ref="A11:A14"/>
    <mergeCell ref="B11:B14"/>
    <mergeCell ref="C11:C14"/>
    <mergeCell ref="F12:F14"/>
    <mergeCell ref="A15:D15"/>
    <mergeCell ref="A16:A19"/>
    <mergeCell ref="B16:B19"/>
    <mergeCell ref="C16:C19"/>
    <mergeCell ref="F17:F19"/>
    <mergeCell ref="A20:D20"/>
    <mergeCell ref="A21:A24"/>
    <mergeCell ref="B21:B24"/>
    <mergeCell ref="C21:C24"/>
    <mergeCell ref="F22:F24"/>
    <mergeCell ref="A25:A28"/>
    <mergeCell ref="B25:B28"/>
    <mergeCell ref="C25:C28"/>
    <mergeCell ref="F26:F28"/>
    <mergeCell ref="A29:A32"/>
    <mergeCell ref="B29:B32"/>
    <mergeCell ref="C29:C32"/>
    <mergeCell ref="F30:F32"/>
    <mergeCell ref="A33:A36"/>
    <mergeCell ref="B33:B36"/>
    <mergeCell ref="C33:C36"/>
    <mergeCell ref="F34:F36"/>
    <mergeCell ref="A37:A40"/>
    <mergeCell ref="B37:B40"/>
    <mergeCell ref="C37:C40"/>
    <mergeCell ref="F38:F40"/>
    <mergeCell ref="A41:A44"/>
    <mergeCell ref="B41:B44"/>
    <mergeCell ref="C41:C44"/>
    <mergeCell ref="F42:F44"/>
    <mergeCell ref="A45:D45"/>
    <mergeCell ref="A46:A49"/>
    <mergeCell ref="B46:B49"/>
    <mergeCell ref="C46:C49"/>
    <mergeCell ref="F47:F49"/>
    <mergeCell ref="A50:A53"/>
    <mergeCell ref="B50:B53"/>
    <mergeCell ref="C50:C53"/>
    <mergeCell ref="F51:F53"/>
    <mergeCell ref="A54:D54"/>
    <mergeCell ref="A55:A58"/>
    <mergeCell ref="B55:B58"/>
    <mergeCell ref="C55:C58"/>
    <mergeCell ref="F56:F58"/>
    <mergeCell ref="A59:A62"/>
    <mergeCell ref="B59:B62"/>
    <mergeCell ref="C59:C62"/>
    <mergeCell ref="F60:F62"/>
    <mergeCell ref="A63:A66"/>
    <mergeCell ref="B63:B66"/>
    <mergeCell ref="C63:C66"/>
    <mergeCell ref="F64:F66"/>
    <mergeCell ref="A67:D67"/>
    <mergeCell ref="A68:A71"/>
    <mergeCell ref="B68:B71"/>
    <mergeCell ref="C68:C71"/>
    <mergeCell ref="F69:F71"/>
    <mergeCell ref="A72:D72"/>
    <mergeCell ref="A73:A76"/>
    <mergeCell ref="B73:B76"/>
    <mergeCell ref="C73:C76"/>
    <mergeCell ref="F74:F76"/>
    <mergeCell ref="A77:D77"/>
    <mergeCell ref="A78:A81"/>
    <mergeCell ref="B78:B81"/>
    <mergeCell ref="C78:C81"/>
    <mergeCell ref="F79:F81"/>
    <mergeCell ref="A82:D82"/>
    <mergeCell ref="A83:A86"/>
    <mergeCell ref="B83:B86"/>
    <mergeCell ref="C83:C86"/>
    <mergeCell ref="F84:F86"/>
    <mergeCell ref="A87:A90"/>
    <mergeCell ref="B87:B90"/>
    <mergeCell ref="C87:C90"/>
    <mergeCell ref="F88:F90"/>
    <mergeCell ref="A91:A94"/>
    <mergeCell ref="B91:B94"/>
    <mergeCell ref="C91:C94"/>
    <mergeCell ref="F92:F94"/>
    <mergeCell ref="A95:D95"/>
    <mergeCell ref="A96:A99"/>
    <mergeCell ref="B96:B99"/>
    <mergeCell ref="C96:C99"/>
    <mergeCell ref="F97:F99"/>
    <mergeCell ref="A100:D100"/>
    <mergeCell ref="A101:A104"/>
    <mergeCell ref="B101:B104"/>
    <mergeCell ref="C101:C104"/>
    <mergeCell ref="F102:F104"/>
    <mergeCell ref="A105:D105"/>
    <mergeCell ref="A106:A109"/>
    <mergeCell ref="B106:B109"/>
    <mergeCell ref="C106:C109"/>
    <mergeCell ref="F107:F109"/>
    <mergeCell ref="A110:D110"/>
    <mergeCell ref="A111:A114"/>
    <mergeCell ref="B111:B114"/>
    <mergeCell ref="C111:C114"/>
    <mergeCell ref="F112:F114"/>
    <mergeCell ref="A115:A118"/>
    <mergeCell ref="B115:B118"/>
    <mergeCell ref="C115:C118"/>
    <mergeCell ref="F116:F118"/>
    <mergeCell ref="A119:D119"/>
    <mergeCell ref="A120:A123"/>
    <mergeCell ref="B120:B123"/>
    <mergeCell ref="C120:C123"/>
    <mergeCell ref="F121:F123"/>
    <mergeCell ref="A124:A127"/>
    <mergeCell ref="B124:B127"/>
    <mergeCell ref="C124:C127"/>
    <mergeCell ref="F125:F127"/>
    <mergeCell ref="A128:A131"/>
    <mergeCell ref="B128:B131"/>
    <mergeCell ref="C128:C131"/>
    <mergeCell ref="F129:F131"/>
    <mergeCell ref="A132:A135"/>
    <mergeCell ref="B132:B135"/>
    <mergeCell ref="C132:C135"/>
    <mergeCell ref="F133:F135"/>
    <mergeCell ref="A136:A139"/>
    <mergeCell ref="B136:B139"/>
    <mergeCell ref="C136:C139"/>
    <mergeCell ref="F137:F139"/>
    <mergeCell ref="A140:A143"/>
    <mergeCell ref="B140:B143"/>
    <mergeCell ref="C140:C143"/>
    <mergeCell ref="F141:F143"/>
    <mergeCell ref="A144:A147"/>
    <mergeCell ref="B144:B147"/>
    <mergeCell ref="C144:C147"/>
    <mergeCell ref="F145:F147"/>
    <mergeCell ref="A148:A151"/>
    <mergeCell ref="B148:B151"/>
    <mergeCell ref="C148:C151"/>
    <mergeCell ref="F149:F151"/>
    <mergeCell ref="A152:A155"/>
    <mergeCell ref="B152:B155"/>
    <mergeCell ref="C152:C155"/>
    <mergeCell ref="F153:F155"/>
    <mergeCell ref="A156:D156"/>
    <mergeCell ref="A157:A160"/>
    <mergeCell ref="B157:B160"/>
    <mergeCell ref="C157:C160"/>
    <mergeCell ref="F158:F160"/>
    <mergeCell ref="A161:A164"/>
    <mergeCell ref="B161:B164"/>
    <mergeCell ref="C161:C164"/>
    <mergeCell ref="F162:F164"/>
    <mergeCell ref="A165:D165"/>
    <mergeCell ref="A166:A169"/>
    <mergeCell ref="B166:B169"/>
    <mergeCell ref="C166:C169"/>
    <mergeCell ref="F167:F169"/>
    <mergeCell ref="A170:A173"/>
    <mergeCell ref="B170:B173"/>
    <mergeCell ref="C170:C173"/>
    <mergeCell ref="F171:F173"/>
    <mergeCell ref="A174:D174"/>
    <mergeCell ref="A175:A178"/>
    <mergeCell ref="B175:B178"/>
    <mergeCell ref="C175:C178"/>
    <mergeCell ref="F176:F178"/>
    <mergeCell ref="A179:A182"/>
    <mergeCell ref="B179:B182"/>
    <mergeCell ref="C179:C182"/>
    <mergeCell ref="F180:F182"/>
    <mergeCell ref="A183:A186"/>
    <mergeCell ref="B183:B186"/>
    <mergeCell ref="C183:C186"/>
    <mergeCell ref="F184:F186"/>
    <mergeCell ref="C198:C201"/>
    <mergeCell ref="F199:F201"/>
    <mergeCell ref="A187:D187"/>
    <mergeCell ref="A188:A191"/>
    <mergeCell ref="B188:B191"/>
    <mergeCell ref="C188:C191"/>
    <mergeCell ref="F189:F191"/>
    <mergeCell ref="A192:D192"/>
    <mergeCell ref="B207:B210"/>
    <mergeCell ref="C207:C210"/>
    <mergeCell ref="F208:F210"/>
    <mergeCell ref="A193:A196"/>
    <mergeCell ref="B193:B196"/>
    <mergeCell ref="C193:C196"/>
    <mergeCell ref="F194:F196"/>
    <mergeCell ref="A197:D197"/>
    <mergeCell ref="A198:A201"/>
    <mergeCell ref="B198:B201"/>
    <mergeCell ref="A211:A214"/>
    <mergeCell ref="B211:B214"/>
    <mergeCell ref="C211:C214"/>
    <mergeCell ref="F212:F214"/>
    <mergeCell ref="A202:A205"/>
    <mergeCell ref="B202:B205"/>
    <mergeCell ref="C202:C205"/>
    <mergeCell ref="F203:F205"/>
    <mergeCell ref="A206:D206"/>
    <mergeCell ref="A207:A210"/>
    <mergeCell ref="A215:A218"/>
    <mergeCell ref="B215:B218"/>
    <mergeCell ref="C215:C218"/>
    <mergeCell ref="F216:F218"/>
    <mergeCell ref="A219:D219"/>
    <mergeCell ref="A220:A223"/>
    <mergeCell ref="B220:B223"/>
    <mergeCell ref="C220:C223"/>
    <mergeCell ref="F221:F223"/>
    <mergeCell ref="A224:A227"/>
    <mergeCell ref="B224:B227"/>
    <mergeCell ref="C224:C227"/>
    <mergeCell ref="F225:F227"/>
    <mergeCell ref="A228:A231"/>
    <mergeCell ref="B228:B231"/>
    <mergeCell ref="C228:C231"/>
    <mergeCell ref="F229:F231"/>
    <mergeCell ref="A232:A235"/>
    <mergeCell ref="B232:B235"/>
    <mergeCell ref="C232:C235"/>
    <mergeCell ref="F233:F235"/>
    <mergeCell ref="A236:A239"/>
    <mergeCell ref="B236:B239"/>
    <mergeCell ref="C236:C239"/>
    <mergeCell ref="F237:F239"/>
    <mergeCell ref="A240:A243"/>
    <mergeCell ref="B240:B243"/>
    <mergeCell ref="C240:C243"/>
    <mergeCell ref="F241:F243"/>
    <mergeCell ref="A248:D248"/>
    <mergeCell ref="A249:A252"/>
    <mergeCell ref="B249:B252"/>
    <mergeCell ref="C249:C252"/>
    <mergeCell ref="F250:F252"/>
    <mergeCell ref="A244:A247"/>
    <mergeCell ref="C265:C268"/>
    <mergeCell ref="F266:F268"/>
    <mergeCell ref="A253:A256"/>
    <mergeCell ref="B253:B256"/>
    <mergeCell ref="C253:C256"/>
    <mergeCell ref="F254:F256"/>
    <mergeCell ref="A257:A260"/>
    <mergeCell ref="B257:B260"/>
    <mergeCell ref="C257:C260"/>
    <mergeCell ref="F258:F260"/>
    <mergeCell ref="A269:A272"/>
    <mergeCell ref="B269:B272"/>
    <mergeCell ref="C269:C272"/>
    <mergeCell ref="F270:F272"/>
    <mergeCell ref="A261:A264"/>
    <mergeCell ref="B261:B264"/>
    <mergeCell ref="C261:C264"/>
    <mergeCell ref="F262:F264"/>
    <mergeCell ref="A265:A268"/>
    <mergeCell ref="B265:B268"/>
    <mergeCell ref="C285:C288"/>
    <mergeCell ref="F286:F288"/>
    <mergeCell ref="A273:A276"/>
    <mergeCell ref="B273:B276"/>
    <mergeCell ref="C273:C276"/>
    <mergeCell ref="F274:F276"/>
    <mergeCell ref="A277:A280"/>
    <mergeCell ref="B277:B280"/>
    <mergeCell ref="C277:C280"/>
    <mergeCell ref="F278:F280"/>
    <mergeCell ref="A289:A292"/>
    <mergeCell ref="B289:B292"/>
    <mergeCell ref="C289:C292"/>
    <mergeCell ref="F290:F292"/>
    <mergeCell ref="A281:A284"/>
    <mergeCell ref="B281:B284"/>
    <mergeCell ref="C281:C284"/>
    <mergeCell ref="F282:F284"/>
    <mergeCell ref="A285:A288"/>
    <mergeCell ref="B285:B288"/>
    <mergeCell ref="F306:F308"/>
    <mergeCell ref="A297:A300"/>
    <mergeCell ref="B297:B300"/>
    <mergeCell ref="C297:C300"/>
    <mergeCell ref="F298:F300"/>
    <mergeCell ref="A293:A296"/>
    <mergeCell ref="B293:B296"/>
    <mergeCell ref="C293:C296"/>
    <mergeCell ref="F294:F296"/>
    <mergeCell ref="F310:F312"/>
    <mergeCell ref="A313:A316"/>
    <mergeCell ref="B313:B316"/>
    <mergeCell ref="C313:C316"/>
    <mergeCell ref="F314:F316"/>
    <mergeCell ref="A301:A304"/>
    <mergeCell ref="B301:B304"/>
    <mergeCell ref="C301:C304"/>
    <mergeCell ref="F302:F304"/>
    <mergeCell ref="A305:A308"/>
    <mergeCell ref="F318:F320"/>
    <mergeCell ref="A329:D329"/>
    <mergeCell ref="A330:A333"/>
    <mergeCell ref="B330:B333"/>
    <mergeCell ref="C330:C333"/>
    <mergeCell ref="F331:F333"/>
    <mergeCell ref="A321:A324"/>
    <mergeCell ref="B321:B324"/>
    <mergeCell ref="C321:C324"/>
    <mergeCell ref="A334:A337"/>
    <mergeCell ref="B334:B337"/>
    <mergeCell ref="C334:C337"/>
    <mergeCell ref="F335:F337"/>
    <mergeCell ref="A338:A341"/>
    <mergeCell ref="B338:B341"/>
    <mergeCell ref="C338:C341"/>
    <mergeCell ref="F339:F341"/>
    <mergeCell ref="B244:B247"/>
    <mergeCell ref="C244:C247"/>
    <mergeCell ref="A317:A320"/>
    <mergeCell ref="B317:B320"/>
    <mergeCell ref="C317:C320"/>
    <mergeCell ref="A309:A312"/>
    <mergeCell ref="B309:B312"/>
    <mergeCell ref="C309:C312"/>
    <mergeCell ref="B305:B308"/>
    <mergeCell ref="C305:C308"/>
    <mergeCell ref="C342:C345"/>
    <mergeCell ref="F343:F345"/>
    <mergeCell ref="A346:A349"/>
    <mergeCell ref="B346:B349"/>
    <mergeCell ref="C346:C349"/>
    <mergeCell ref="F347:F349"/>
    <mergeCell ref="A355:D355"/>
    <mergeCell ref="A356:D356"/>
    <mergeCell ref="A325:A328"/>
    <mergeCell ref="B325:B328"/>
    <mergeCell ref="C325:C328"/>
    <mergeCell ref="A350:A353"/>
    <mergeCell ref="B350:B353"/>
    <mergeCell ref="C350:C353"/>
    <mergeCell ref="A342:A345"/>
    <mergeCell ref="B342:B34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Служба по тарифам ЧР Грибоедова С.А.</cp:lastModifiedBy>
  <cp:lastPrinted>2020-01-16T13:04:59Z</cp:lastPrinted>
  <dcterms:created xsi:type="dcterms:W3CDTF">1996-10-08T23:32:33Z</dcterms:created>
  <dcterms:modified xsi:type="dcterms:W3CDTF">2020-02-04T07:32:36Z</dcterms:modified>
  <cp:category/>
  <cp:version/>
  <cp:contentType/>
  <cp:contentStatus/>
</cp:coreProperties>
</file>