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00" windowHeight="1159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<sst xmlns="http://schemas.openxmlformats.org/spreadsheetml/2006/main" count="111" uniqueCount="48">
  <si>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</si>
  <si>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</si>
  <si>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</si>
  <si>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</si>
  <si>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</si>
  <si>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</si>
  <si>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</si>
  <si>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</si>
  <si>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</si>
  <si>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</si>
  <si>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</si>
  <si>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</si>
  <si>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</si>
  <si>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</si>
  <si>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</si>
  <si>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</si>
  <si>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</si>
  <si>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</si>
  <si>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</si>
  <si>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</si>
  <si>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</si>
  <si>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</si>
  <si>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</si>
  <si>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</si>
  <si>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</si>
  <si>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</si>
  <si>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</si>
  <si>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</si>
  <si>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</si>
  <si>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</si>
  <si>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</si>
  <si>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</si>
  <si>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</si>
  <si>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</si>
  <si>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</si>
  <si>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</si>
  <si>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</si>
  <si>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</si>
  <si>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</si>
  <si>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</si>
  <si>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</si>
  <si>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</si>
  <si>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</si>
  <si>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</si>
  <si>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</si>
  <si>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</si>
  <si>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</si>
  <si>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Справка об исполнении бюджетов поселений Цивильского района на 01 августа 2020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</si>
</sst>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left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2" fontId="6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0" applyNumberFormat="1" applyFont="1" applyFill="1" applyBorder="1" applyAlignment="1" applyProtection="1">
      <alignment vertical="center" wrapText="1"/>
      <protection locked="0"/>
    </xf>
    <xf numFmtId="172" fontId="9" fillId="33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3" fontId="4" fillId="0" borderId="10" xfId="0" applyNumberFormat="1" applyFont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3" fontId="4" fillId="0" borderId="10" xfId="0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horizontal="right" vertical="top" shrinkToFit="1"/>
      <protection locked="0"/>
    </xf>
    <xf numFmtId="172" fontId="4" fillId="33" borderId="10" xfId="53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173" fontId="4" fillId="34" borderId="10" xfId="0" applyNumberFormat="1" applyFont="1" applyFill="1" applyBorder="1" applyAlignment="1" applyProtection="1">
      <alignment vertical="center" wrapText="1"/>
      <protection locked="0"/>
    </xf>
    <xf numFmtId="172" fontId="54" fillId="33" borderId="10" xfId="53" applyNumberFormat="1" applyFont="1" applyFill="1" applyBorder="1" applyAlignment="1" applyProtection="1">
      <alignment vertical="center" wrapText="1"/>
      <protection locked="0"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0" fontId="15" fillId="0" borderId="11" xfId="54" applyFont="1" applyFill="1" applyBorder="1" applyAlignment="1">
      <alignment horizontal="center" vertical="center" wrapText="1"/>
      <protection/>
    </xf>
    <xf numFmtId="0" fontId="15" fillId="0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3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tabSelected="1" zoomScale="86" zoomScaleNormal="86" zoomScalePageLayoutView="0" workbookViewId="0" topLeftCell="A1">
      <pane xSplit="2" topLeftCell="C1" activePane="topRight" state="frozen"/>
      <selection pane="topLeft" activeCell="A1" sqref="A1"/>
      <selection pane="topRight" activeCell="AS27" sqref="AS27"/>
    </sheetView>
  </sheetViews>
  <sheetFormatPr defaultColWidth="9.140625" defaultRowHeight="15"/>
  <cols>
    <col min="1" max="1" width="6.421875" style="10" bestFit="1" customWidth="1"/>
    <col min="2" max="2" width="36.140625" style="10" customWidth="1"/>
    <col min="3" max="3" width="9.8515625" style="10" customWidth="1"/>
    <col min="4" max="4" width="11.00390625" style="10" customWidth="1"/>
    <col min="5" max="5" width="9.140625" style="10" customWidth="1"/>
    <col min="6" max="6" width="9.8515625" style="10" customWidth="1"/>
    <col min="7" max="7" width="10.140625" style="10" customWidth="1"/>
    <col min="8" max="8" width="8.8515625" style="10" customWidth="1"/>
    <col min="9" max="33" width="9.140625" style="10" customWidth="1"/>
    <col min="34" max="34" width="11.28125" style="10" customWidth="1"/>
    <col min="35" max="35" width="9.140625" style="10" customWidth="1"/>
    <col min="36" max="36" width="13.00390625" style="10" customWidth="1"/>
    <col min="37" max="37" width="10.28125" style="10" bestFit="1" customWidth="1"/>
    <col min="38" max="57" width="9.140625" style="10" customWidth="1"/>
    <col min="58" max="58" width="11.421875" style="10" bestFit="1" customWidth="1"/>
    <col min="59" max="64" width="9.140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74" t="s">
        <v>0</v>
      </c>
      <c r="S1" s="74"/>
      <c r="T1" s="7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75" t="s">
        <v>47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9" t="s">
        <v>21</v>
      </c>
      <c r="B4" s="43" t="s">
        <v>1</v>
      </c>
      <c r="C4" s="37" t="s">
        <v>2</v>
      </c>
      <c r="D4" s="38"/>
      <c r="E4" s="39"/>
      <c r="F4" s="63" t="s">
        <v>3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5" t="s">
        <v>4</v>
      </c>
      <c r="AT4" s="66"/>
      <c r="AU4" s="67"/>
      <c r="AV4" s="63" t="s">
        <v>7</v>
      </c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37" t="s">
        <v>5</v>
      </c>
      <c r="BL4" s="38"/>
      <c r="BM4" s="39"/>
      <c r="BN4" s="16"/>
      <c r="BO4" s="16"/>
    </row>
    <row r="5" spans="1:67" ht="15" customHeight="1">
      <c r="A5" s="46"/>
      <c r="B5" s="44"/>
      <c r="C5" s="47"/>
      <c r="D5" s="48"/>
      <c r="E5" s="46"/>
      <c r="F5" s="56" t="s">
        <v>6</v>
      </c>
      <c r="G5" s="56"/>
      <c r="H5" s="56"/>
      <c r="I5" s="76" t="s">
        <v>7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8"/>
      <c r="AJ5" s="56" t="s">
        <v>8</v>
      </c>
      <c r="AK5" s="56"/>
      <c r="AL5" s="56"/>
      <c r="AM5" s="63" t="s">
        <v>7</v>
      </c>
      <c r="AN5" s="64"/>
      <c r="AO5" s="64"/>
      <c r="AP5" s="64"/>
      <c r="AQ5" s="64"/>
      <c r="AR5" s="64"/>
      <c r="AS5" s="68"/>
      <c r="AT5" s="69"/>
      <c r="AU5" s="70"/>
      <c r="AV5" s="57" t="s">
        <v>12</v>
      </c>
      <c r="AW5" s="58"/>
      <c r="AX5" s="58"/>
      <c r="AY5" s="49" t="s">
        <v>7</v>
      </c>
      <c r="AZ5" s="49"/>
      <c r="BA5" s="49"/>
      <c r="BB5" s="49" t="s">
        <v>13</v>
      </c>
      <c r="BC5" s="49"/>
      <c r="BD5" s="49"/>
      <c r="BE5" s="49" t="s">
        <v>14</v>
      </c>
      <c r="BF5" s="49"/>
      <c r="BG5" s="49"/>
      <c r="BH5" s="56" t="s">
        <v>15</v>
      </c>
      <c r="BI5" s="56"/>
      <c r="BJ5" s="56"/>
      <c r="BK5" s="47"/>
      <c r="BL5" s="48"/>
      <c r="BM5" s="46"/>
      <c r="BN5" s="16"/>
      <c r="BO5" s="16"/>
    </row>
    <row r="6" spans="1:67" ht="15" customHeight="1">
      <c r="A6" s="46"/>
      <c r="B6" s="44"/>
      <c r="C6" s="47"/>
      <c r="D6" s="48"/>
      <c r="E6" s="46"/>
      <c r="F6" s="56"/>
      <c r="G6" s="56"/>
      <c r="H6" s="56"/>
      <c r="I6" s="37" t="s">
        <v>9</v>
      </c>
      <c r="J6" s="38"/>
      <c r="K6" s="39"/>
      <c r="L6" s="37" t="s">
        <v>10</v>
      </c>
      <c r="M6" s="38"/>
      <c r="N6" s="39"/>
      <c r="O6" s="37" t="s">
        <v>23</v>
      </c>
      <c r="P6" s="38"/>
      <c r="Q6" s="39"/>
      <c r="R6" s="37" t="s">
        <v>11</v>
      </c>
      <c r="S6" s="38"/>
      <c r="T6" s="39"/>
      <c r="U6" s="37" t="s">
        <v>22</v>
      </c>
      <c r="V6" s="38"/>
      <c r="W6" s="39"/>
      <c r="X6" s="37" t="s">
        <v>24</v>
      </c>
      <c r="Y6" s="38"/>
      <c r="Z6" s="39"/>
      <c r="AA6" s="37" t="s">
        <v>28</v>
      </c>
      <c r="AB6" s="38"/>
      <c r="AC6" s="39"/>
      <c r="AD6" s="50" t="s">
        <v>29</v>
      </c>
      <c r="AE6" s="51"/>
      <c r="AF6" s="52"/>
      <c r="AG6" s="37" t="s">
        <v>27</v>
      </c>
      <c r="AH6" s="38"/>
      <c r="AI6" s="39"/>
      <c r="AJ6" s="56"/>
      <c r="AK6" s="56"/>
      <c r="AL6" s="56"/>
      <c r="AM6" s="37" t="s">
        <v>25</v>
      </c>
      <c r="AN6" s="38"/>
      <c r="AO6" s="39"/>
      <c r="AP6" s="37" t="s">
        <v>26</v>
      </c>
      <c r="AQ6" s="38"/>
      <c r="AR6" s="39"/>
      <c r="AS6" s="68"/>
      <c r="AT6" s="69"/>
      <c r="AU6" s="70"/>
      <c r="AV6" s="59"/>
      <c r="AW6" s="60"/>
      <c r="AX6" s="60"/>
      <c r="AY6" s="49" t="s">
        <v>16</v>
      </c>
      <c r="AZ6" s="49"/>
      <c r="BA6" s="49"/>
      <c r="BB6" s="49"/>
      <c r="BC6" s="49"/>
      <c r="BD6" s="49"/>
      <c r="BE6" s="49"/>
      <c r="BF6" s="49"/>
      <c r="BG6" s="49"/>
      <c r="BH6" s="56"/>
      <c r="BI6" s="56"/>
      <c r="BJ6" s="56"/>
      <c r="BK6" s="47"/>
      <c r="BL6" s="48"/>
      <c r="BM6" s="46"/>
      <c r="BN6" s="16"/>
      <c r="BO6" s="16"/>
    </row>
    <row r="7" spans="1:67" ht="141" customHeight="1">
      <c r="A7" s="46"/>
      <c r="B7" s="44"/>
      <c r="C7" s="40"/>
      <c r="D7" s="41"/>
      <c r="E7" s="42"/>
      <c r="F7" s="56"/>
      <c r="G7" s="56"/>
      <c r="H7" s="56"/>
      <c r="I7" s="40"/>
      <c r="J7" s="41"/>
      <c r="K7" s="42"/>
      <c r="L7" s="40"/>
      <c r="M7" s="41"/>
      <c r="N7" s="42"/>
      <c r="O7" s="40"/>
      <c r="P7" s="41"/>
      <c r="Q7" s="42"/>
      <c r="R7" s="40"/>
      <c r="S7" s="41"/>
      <c r="T7" s="42"/>
      <c r="U7" s="40"/>
      <c r="V7" s="41"/>
      <c r="W7" s="42"/>
      <c r="X7" s="40"/>
      <c r="Y7" s="41"/>
      <c r="Z7" s="42"/>
      <c r="AA7" s="40"/>
      <c r="AB7" s="41"/>
      <c r="AC7" s="42"/>
      <c r="AD7" s="53"/>
      <c r="AE7" s="54"/>
      <c r="AF7" s="55"/>
      <c r="AG7" s="40"/>
      <c r="AH7" s="41"/>
      <c r="AI7" s="42"/>
      <c r="AJ7" s="56"/>
      <c r="AK7" s="56"/>
      <c r="AL7" s="56"/>
      <c r="AM7" s="40"/>
      <c r="AN7" s="41"/>
      <c r="AO7" s="42"/>
      <c r="AP7" s="40"/>
      <c r="AQ7" s="41"/>
      <c r="AR7" s="42"/>
      <c r="AS7" s="71"/>
      <c r="AT7" s="72"/>
      <c r="AU7" s="73"/>
      <c r="AV7" s="61"/>
      <c r="AW7" s="62"/>
      <c r="AX7" s="62"/>
      <c r="AY7" s="49"/>
      <c r="AZ7" s="49"/>
      <c r="BA7" s="49"/>
      <c r="BB7" s="49"/>
      <c r="BC7" s="49"/>
      <c r="BD7" s="49"/>
      <c r="BE7" s="49"/>
      <c r="BF7" s="49"/>
      <c r="BG7" s="49"/>
      <c r="BH7" s="56"/>
      <c r="BI7" s="56"/>
      <c r="BJ7" s="56"/>
      <c r="BK7" s="40"/>
      <c r="BL7" s="41"/>
      <c r="BM7" s="42"/>
      <c r="BN7" s="16"/>
      <c r="BO7" s="16"/>
    </row>
    <row r="8" spans="1:67" ht="33.75">
      <c r="A8" s="42"/>
      <c r="B8" s="45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8" t="s">
        <v>17</v>
      </c>
      <c r="AE8" s="18" t="s">
        <v>18</v>
      </c>
      <c r="AF8" s="18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20" t="s">
        <v>30</v>
      </c>
      <c r="C10" s="33">
        <f>F10+AJ10</f>
        <v>13889.7</v>
      </c>
      <c r="D10" s="21">
        <f aca="true" t="shared" si="0" ref="D10:D26">G10+AK10</f>
        <v>2810.2</v>
      </c>
      <c r="E10" s="2">
        <f>D10/C10*100</f>
        <v>20.23225843610733</v>
      </c>
      <c r="F10" s="21">
        <v>2441.8</v>
      </c>
      <c r="G10" s="2">
        <v>1247.8</v>
      </c>
      <c r="H10" s="2">
        <f>G10/F10*100</f>
        <v>51.101646326480456</v>
      </c>
      <c r="I10" s="21">
        <v>40</v>
      </c>
      <c r="J10" s="2">
        <v>25.3</v>
      </c>
      <c r="K10" s="2">
        <f aca="true" t="shared" si="1" ref="K10:K27">J10/I10*100</f>
        <v>63.25000000000001</v>
      </c>
      <c r="L10" s="21">
        <v>0.3</v>
      </c>
      <c r="M10" s="2">
        <v>1.1</v>
      </c>
      <c r="N10" s="2">
        <f>M10/L10*100</f>
        <v>366.6666666666667</v>
      </c>
      <c r="O10" s="21">
        <v>312</v>
      </c>
      <c r="P10" s="2">
        <v>50.5</v>
      </c>
      <c r="Q10" s="2">
        <f>P10/O10*100</f>
        <v>16.185897435897438</v>
      </c>
      <c r="R10" s="23">
        <v>702</v>
      </c>
      <c r="S10" s="2">
        <v>83.8</v>
      </c>
      <c r="T10" s="2">
        <f>S10/R10*100</f>
        <v>11.937321937321938</v>
      </c>
      <c r="U10" s="23"/>
      <c r="V10" s="2"/>
      <c r="W10" s="2" t="e">
        <f>V10/U10*100</f>
        <v>#DIV/0!</v>
      </c>
      <c r="X10" s="23">
        <v>284</v>
      </c>
      <c r="Y10" s="2">
        <v>524.6</v>
      </c>
      <c r="Z10" s="2">
        <f>Y10/X10*100</f>
        <v>184.71830985915494</v>
      </c>
      <c r="AA10" s="23">
        <v>57</v>
      </c>
      <c r="AB10" s="2">
        <v>29.1</v>
      </c>
      <c r="AC10" s="2">
        <f>AB10/AA10*100</f>
        <v>51.05263157894737</v>
      </c>
      <c r="AD10" s="2"/>
      <c r="AE10" s="2"/>
      <c r="AF10" s="2" t="e">
        <f>AE10/AD10*100</f>
        <v>#DIV/0!</v>
      </c>
      <c r="AG10" s="21">
        <v>0</v>
      </c>
      <c r="AH10" s="2">
        <v>0</v>
      </c>
      <c r="AI10" s="2" t="e">
        <f>AH10/AG10*100</f>
        <v>#DIV/0!</v>
      </c>
      <c r="AJ10" s="23">
        <v>11447.9</v>
      </c>
      <c r="AK10" s="25">
        <v>1562.4</v>
      </c>
      <c r="AL10" s="2">
        <f>AK10/AJ10*100</f>
        <v>13.647917958752261</v>
      </c>
      <c r="AM10" s="23">
        <v>2231.3</v>
      </c>
      <c r="AN10" s="25">
        <v>1301.6</v>
      </c>
      <c r="AO10" s="2">
        <f>AN10/AM10*100</f>
        <v>58.333706807690575</v>
      </c>
      <c r="AP10" s="23">
        <v>1907.8</v>
      </c>
      <c r="AQ10" s="25">
        <v>131</v>
      </c>
      <c r="AR10" s="2">
        <f>AQ10/AP10*100</f>
        <v>6.86654785616941</v>
      </c>
      <c r="AS10" s="27">
        <v>14785.9</v>
      </c>
      <c r="AT10" s="26">
        <v>2846.6</v>
      </c>
      <c r="AU10" s="2">
        <f>AT10/AS10*100</f>
        <v>19.252125335623806</v>
      </c>
      <c r="AV10" s="29">
        <v>1905</v>
      </c>
      <c r="AW10" s="25">
        <v>1078.3</v>
      </c>
      <c r="AX10" s="2">
        <f>AW10/AV10*100</f>
        <v>56.60367454068241</v>
      </c>
      <c r="AY10" s="29">
        <v>1354.8</v>
      </c>
      <c r="AZ10" s="25">
        <v>651.5</v>
      </c>
      <c r="BA10" s="2">
        <f aca="true" t="shared" si="2" ref="BA10:BA27">AZ10/AY10*100</f>
        <v>48.08827871272513</v>
      </c>
      <c r="BB10" s="21">
        <v>8471.2</v>
      </c>
      <c r="BC10" s="28">
        <v>113.2</v>
      </c>
      <c r="BD10" s="2">
        <f>BC10/BB10*100</f>
        <v>1.336292378883747</v>
      </c>
      <c r="BE10" s="29">
        <v>3068.8</v>
      </c>
      <c r="BF10" s="28">
        <v>938.6</v>
      </c>
      <c r="BG10" s="2">
        <f>BF10/BE10*100</f>
        <v>30.585245046923877</v>
      </c>
      <c r="BH10" s="29">
        <v>1246</v>
      </c>
      <c r="BI10" s="26">
        <v>667.1</v>
      </c>
      <c r="BJ10" s="2">
        <f>BI10/BH10*100</f>
        <v>53.53932584269663</v>
      </c>
      <c r="BK10" s="27">
        <f aca="true" t="shared" si="3" ref="BK10:BK26">C10-AS10</f>
        <v>-896.1999999999989</v>
      </c>
      <c r="BL10" s="17">
        <f>D10-AT10</f>
        <v>-36.40000000000009</v>
      </c>
      <c r="BM10" s="2">
        <f>BL10/BK10*100</f>
        <v>4.061593394331638</v>
      </c>
      <c r="BN10" s="8"/>
      <c r="BO10" s="9"/>
    </row>
    <row r="11" spans="1:67" ht="15">
      <c r="A11" s="7">
        <v>2</v>
      </c>
      <c r="B11" s="20" t="s">
        <v>31</v>
      </c>
      <c r="C11" s="33">
        <f aca="true" t="shared" si="4" ref="C11:C25">F11+AJ11</f>
        <v>18104.8</v>
      </c>
      <c r="D11" s="21">
        <f t="shared" si="0"/>
        <v>3699.7</v>
      </c>
      <c r="E11" s="2">
        <f aca="true" t="shared" si="5" ref="E11:E26">D11/C11*100</f>
        <v>20.43491228845389</v>
      </c>
      <c r="F11" s="21">
        <v>2125.4</v>
      </c>
      <c r="G11" s="2">
        <v>1017.5</v>
      </c>
      <c r="H11" s="2">
        <f aca="true" t="shared" si="6" ref="H11:H26">G11/F11*100</f>
        <v>47.873341488660955</v>
      </c>
      <c r="I11" s="21">
        <v>31.5</v>
      </c>
      <c r="J11" s="2">
        <v>13.1</v>
      </c>
      <c r="K11" s="2">
        <f t="shared" si="1"/>
        <v>41.58730158730158</v>
      </c>
      <c r="L11" s="21">
        <v>0.2</v>
      </c>
      <c r="M11" s="2">
        <v>0</v>
      </c>
      <c r="N11" s="2">
        <f aca="true" t="shared" si="7" ref="N11:N26">M11/L11*100</f>
        <v>0</v>
      </c>
      <c r="O11" s="21">
        <v>204</v>
      </c>
      <c r="P11" s="2">
        <v>6.9</v>
      </c>
      <c r="Q11" s="2">
        <f aca="true" t="shared" si="8" ref="Q11:Q26">P11/O11*100</f>
        <v>3.382352941176471</v>
      </c>
      <c r="R11" s="23">
        <v>445</v>
      </c>
      <c r="S11" s="2">
        <v>41.7</v>
      </c>
      <c r="T11" s="2">
        <f>S11/R11*100</f>
        <v>9.370786516853933</v>
      </c>
      <c r="U11" s="23"/>
      <c r="V11" s="2"/>
      <c r="W11" s="2" t="e">
        <f aca="true" t="shared" si="9" ref="W11:W26">V11/U11*100</f>
        <v>#DIV/0!</v>
      </c>
      <c r="X11" s="23">
        <v>200</v>
      </c>
      <c r="Y11" s="2">
        <v>204.5</v>
      </c>
      <c r="Z11" s="2">
        <f aca="true" t="shared" si="10" ref="Z11:Z26">Y11/X11*100</f>
        <v>102.25</v>
      </c>
      <c r="AA11" s="23">
        <v>25.1</v>
      </c>
      <c r="AB11" s="2">
        <v>12.7</v>
      </c>
      <c r="AC11" s="2">
        <f aca="true" t="shared" si="11" ref="AC11:AC26">AB11/AA11*100</f>
        <v>50.59760956175299</v>
      </c>
      <c r="AD11" s="2"/>
      <c r="AE11" s="2"/>
      <c r="AF11" s="2" t="e">
        <f aca="true" t="shared" si="12" ref="AF11:AF28">AE11/AD11*100</f>
        <v>#DIV/0!</v>
      </c>
      <c r="AG11" s="21">
        <v>0</v>
      </c>
      <c r="AH11" s="2">
        <v>0</v>
      </c>
      <c r="AI11" s="2" t="e">
        <f aca="true" t="shared" si="13" ref="AI11:AI26">AH11/AG11*100</f>
        <v>#DIV/0!</v>
      </c>
      <c r="AJ11" s="23">
        <v>15979.4</v>
      </c>
      <c r="AK11" s="25">
        <v>2682.2</v>
      </c>
      <c r="AL11" s="2">
        <f aca="true" t="shared" si="14" ref="AL11:AL26">AK11/AJ11*100</f>
        <v>16.785361152483823</v>
      </c>
      <c r="AM11" s="23">
        <v>1875.7</v>
      </c>
      <c r="AN11" s="25">
        <v>1094.2</v>
      </c>
      <c r="AO11" s="2">
        <f aca="true" t="shared" si="15" ref="AO11:AO26">AN11/AM11*100</f>
        <v>58.335554726235536</v>
      </c>
      <c r="AP11" s="23">
        <v>1086.6</v>
      </c>
      <c r="AQ11" s="25">
        <v>842.5</v>
      </c>
      <c r="AR11" s="2">
        <f aca="true" t="shared" si="16" ref="AR11:AR26">AQ11/AP11*100</f>
        <v>77.53543162157189</v>
      </c>
      <c r="AS11" s="27">
        <v>18193</v>
      </c>
      <c r="AT11" s="26">
        <v>3299.1</v>
      </c>
      <c r="AU11" s="2">
        <f aca="true" t="shared" si="17" ref="AU11:AU26">AT11/AS11*100</f>
        <v>18.13389765294344</v>
      </c>
      <c r="AV11" s="30">
        <v>1502.3</v>
      </c>
      <c r="AW11" s="25">
        <v>823.8</v>
      </c>
      <c r="AX11" s="2">
        <f aca="true" t="shared" si="18" ref="AX11:AX26">AW11/AV11*100</f>
        <v>54.835918258670034</v>
      </c>
      <c r="AY11" s="29">
        <v>1224.7</v>
      </c>
      <c r="AZ11" s="25">
        <v>610.6</v>
      </c>
      <c r="BA11" s="2">
        <f t="shared" si="2"/>
        <v>49.857107863150155</v>
      </c>
      <c r="BB11" s="21">
        <v>13484.2</v>
      </c>
      <c r="BC11" s="28">
        <v>1222.4</v>
      </c>
      <c r="BD11" s="2">
        <f aca="true" t="shared" si="19" ref="BD11:BD26">BC11/BB11*100</f>
        <v>9.06542471930111</v>
      </c>
      <c r="BE11" s="29">
        <v>2139.8</v>
      </c>
      <c r="BF11" s="28">
        <v>594.5</v>
      </c>
      <c r="BG11" s="2">
        <f aca="true" t="shared" si="20" ref="BG11:BG26">BF11/BE11*100</f>
        <v>27.782970371062714</v>
      </c>
      <c r="BH11" s="29">
        <v>906.8</v>
      </c>
      <c r="BI11" s="26">
        <v>609</v>
      </c>
      <c r="BJ11" s="2">
        <f aca="true" t="shared" si="21" ref="BJ11:BJ26">BI11/BH11*100</f>
        <v>67.15924128804588</v>
      </c>
      <c r="BK11" s="27">
        <f t="shared" si="3"/>
        <v>-88.20000000000073</v>
      </c>
      <c r="BL11" s="17">
        <f aca="true" t="shared" si="22" ref="BL11:BL26">D11-AT11</f>
        <v>400.5999999999999</v>
      </c>
      <c r="BM11" s="2">
        <f aca="true" t="shared" si="23" ref="BM11:BM26">BL11/BK11*100</f>
        <v>-454.19501133786457</v>
      </c>
      <c r="BN11" s="8"/>
      <c r="BO11" s="9"/>
    </row>
    <row r="12" spans="1:67" ht="15">
      <c r="A12" s="7">
        <v>3</v>
      </c>
      <c r="B12" s="20" t="s">
        <v>32</v>
      </c>
      <c r="C12" s="33">
        <f t="shared" si="4"/>
        <v>29628</v>
      </c>
      <c r="D12" s="21">
        <f t="shared" si="0"/>
        <v>2592.9</v>
      </c>
      <c r="E12" s="2">
        <f t="shared" si="5"/>
        <v>8.751518833535844</v>
      </c>
      <c r="F12" s="21">
        <v>3048.4</v>
      </c>
      <c r="G12" s="2">
        <v>995.7</v>
      </c>
      <c r="H12" s="2">
        <f t="shared" si="6"/>
        <v>32.663036346936096</v>
      </c>
      <c r="I12" s="21">
        <v>110.9</v>
      </c>
      <c r="J12" s="2">
        <v>50.2</v>
      </c>
      <c r="K12" s="2">
        <f t="shared" si="1"/>
        <v>45.26600541027953</v>
      </c>
      <c r="L12" s="21">
        <v>2.8</v>
      </c>
      <c r="M12" s="2">
        <v>4.1</v>
      </c>
      <c r="N12" s="2">
        <f t="shared" si="7"/>
        <v>146.42857142857142</v>
      </c>
      <c r="O12" s="21">
        <v>383</v>
      </c>
      <c r="P12" s="2">
        <v>26.8</v>
      </c>
      <c r="Q12" s="2">
        <f t="shared" si="8"/>
        <v>6.99738903394256</v>
      </c>
      <c r="R12" s="24">
        <v>766</v>
      </c>
      <c r="S12" s="2">
        <v>255.6</v>
      </c>
      <c r="T12" s="2">
        <f aca="true" t="shared" si="24" ref="T12:T26">S12/R12*100</f>
        <v>33.36814621409921</v>
      </c>
      <c r="U12" s="23"/>
      <c r="V12" s="2"/>
      <c r="W12" s="2" t="e">
        <f t="shared" si="9"/>
        <v>#DIV/0!</v>
      </c>
      <c r="X12" s="23">
        <v>241.3</v>
      </c>
      <c r="Y12" s="2">
        <v>122.9</v>
      </c>
      <c r="Z12" s="2">
        <f t="shared" si="10"/>
        <v>50.932449233319524</v>
      </c>
      <c r="AA12" s="23">
        <v>10.8</v>
      </c>
      <c r="AB12" s="2">
        <v>2.5</v>
      </c>
      <c r="AC12" s="2">
        <f t="shared" si="11"/>
        <v>23.148148148148145</v>
      </c>
      <c r="AD12" s="2"/>
      <c r="AE12" s="2"/>
      <c r="AF12" s="2" t="e">
        <f t="shared" si="12"/>
        <v>#DIV/0!</v>
      </c>
      <c r="AG12" s="21">
        <v>185.9</v>
      </c>
      <c r="AH12" s="2">
        <v>12.1</v>
      </c>
      <c r="AI12" s="2">
        <f t="shared" si="13"/>
        <v>6.508875739644971</v>
      </c>
      <c r="AJ12" s="23">
        <v>26579.6</v>
      </c>
      <c r="AK12" s="25">
        <v>1597.2</v>
      </c>
      <c r="AL12" s="2">
        <f t="shared" si="14"/>
        <v>6.009119776068865</v>
      </c>
      <c r="AM12" s="23">
        <v>2309.4</v>
      </c>
      <c r="AN12" s="25">
        <v>1347.1</v>
      </c>
      <c r="AO12" s="2">
        <f t="shared" si="15"/>
        <v>58.3311682688144</v>
      </c>
      <c r="AP12" s="23">
        <v>2047.4</v>
      </c>
      <c r="AQ12" s="25">
        <v>0</v>
      </c>
      <c r="AR12" s="2">
        <f t="shared" si="16"/>
        <v>0</v>
      </c>
      <c r="AS12" s="21">
        <v>30020.8</v>
      </c>
      <c r="AT12" s="26">
        <v>2645.5</v>
      </c>
      <c r="AU12" s="2">
        <f t="shared" si="17"/>
        <v>8.81222352502265</v>
      </c>
      <c r="AV12" s="30">
        <v>1410.6</v>
      </c>
      <c r="AW12" s="25">
        <v>736.8</v>
      </c>
      <c r="AX12" s="2">
        <f t="shared" si="18"/>
        <v>52.233092301148446</v>
      </c>
      <c r="AY12" s="29">
        <v>1271.6</v>
      </c>
      <c r="AZ12" s="25">
        <v>666</v>
      </c>
      <c r="BA12" s="2">
        <f t="shared" si="2"/>
        <v>52.37496067945895</v>
      </c>
      <c r="BB12" s="21">
        <v>2559.7</v>
      </c>
      <c r="BC12" s="28">
        <v>149.7</v>
      </c>
      <c r="BD12" s="2">
        <f t="shared" si="19"/>
        <v>5.848341602531547</v>
      </c>
      <c r="BE12" s="29">
        <v>22283.8</v>
      </c>
      <c r="BF12" s="28">
        <v>791.3</v>
      </c>
      <c r="BG12" s="2">
        <f t="shared" si="20"/>
        <v>3.551010150871934</v>
      </c>
      <c r="BH12" s="29">
        <v>3674.8</v>
      </c>
      <c r="BI12" s="26">
        <v>917.3</v>
      </c>
      <c r="BJ12" s="2">
        <f t="shared" si="21"/>
        <v>24.961902688581688</v>
      </c>
      <c r="BK12" s="27">
        <f t="shared" si="3"/>
        <v>-392.7999999999993</v>
      </c>
      <c r="BL12" s="17">
        <f t="shared" si="22"/>
        <v>-52.59999999999991</v>
      </c>
      <c r="BM12" s="2">
        <f t="shared" si="23"/>
        <v>13.391038696537679</v>
      </c>
      <c r="BN12" s="8"/>
      <c r="BO12" s="9"/>
    </row>
    <row r="13" spans="1:67" ht="15" customHeight="1">
      <c r="A13" s="7">
        <v>4</v>
      </c>
      <c r="B13" s="20" t="s">
        <v>33</v>
      </c>
      <c r="C13" s="33">
        <f t="shared" si="4"/>
        <v>10235.5</v>
      </c>
      <c r="D13" s="21">
        <f t="shared" si="0"/>
        <v>2638.5</v>
      </c>
      <c r="E13" s="2">
        <f t="shared" si="5"/>
        <v>25.77792975428655</v>
      </c>
      <c r="F13" s="21">
        <v>2950.9</v>
      </c>
      <c r="G13" s="2">
        <v>1349.9</v>
      </c>
      <c r="H13" s="2">
        <f t="shared" si="6"/>
        <v>45.74536582059711</v>
      </c>
      <c r="I13" s="21">
        <v>78.1</v>
      </c>
      <c r="J13" s="2">
        <v>45</v>
      </c>
      <c r="K13" s="2">
        <f t="shared" si="1"/>
        <v>57.61843790012805</v>
      </c>
      <c r="L13" s="21">
        <v>110.3</v>
      </c>
      <c r="M13" s="2">
        <v>195.4</v>
      </c>
      <c r="N13" s="2">
        <f t="shared" si="7"/>
        <v>177.1532184950136</v>
      </c>
      <c r="O13" s="21">
        <v>166</v>
      </c>
      <c r="P13" s="2">
        <v>10.5</v>
      </c>
      <c r="Q13" s="2">
        <f t="shared" si="8"/>
        <v>6.325301204819277</v>
      </c>
      <c r="R13" s="23">
        <v>598</v>
      </c>
      <c r="S13" s="2">
        <v>25.9</v>
      </c>
      <c r="T13" s="2">
        <f t="shared" si="24"/>
        <v>4.331103678929766</v>
      </c>
      <c r="U13" s="23"/>
      <c r="V13" s="2"/>
      <c r="W13" s="2" t="e">
        <f t="shared" si="9"/>
        <v>#DIV/0!</v>
      </c>
      <c r="X13" s="23">
        <v>292</v>
      </c>
      <c r="Y13" s="2">
        <v>155.8</v>
      </c>
      <c r="Z13" s="2">
        <f t="shared" si="10"/>
        <v>53.35616438356164</v>
      </c>
      <c r="AA13" s="23">
        <v>18.8</v>
      </c>
      <c r="AB13" s="2">
        <v>4.7</v>
      </c>
      <c r="AC13" s="2">
        <f t="shared" si="11"/>
        <v>25</v>
      </c>
      <c r="AD13" s="2"/>
      <c r="AE13" s="2"/>
      <c r="AF13" s="2" t="e">
        <f t="shared" si="12"/>
        <v>#DIV/0!</v>
      </c>
      <c r="AG13" s="21">
        <v>240.5</v>
      </c>
      <c r="AH13" s="2">
        <v>116.6</v>
      </c>
      <c r="AI13" s="2">
        <f t="shared" si="13"/>
        <v>48.48232848232848</v>
      </c>
      <c r="AJ13" s="23">
        <v>7284.6</v>
      </c>
      <c r="AK13" s="25">
        <v>1288.6</v>
      </c>
      <c r="AL13" s="2">
        <f t="shared" si="14"/>
        <v>17.689372100046672</v>
      </c>
      <c r="AM13" s="23">
        <v>685</v>
      </c>
      <c r="AN13" s="25">
        <v>399.6</v>
      </c>
      <c r="AO13" s="2">
        <f t="shared" si="15"/>
        <v>58.33576642335767</v>
      </c>
      <c r="AP13" s="23">
        <v>1917.2</v>
      </c>
      <c r="AQ13" s="25">
        <v>679</v>
      </c>
      <c r="AR13" s="2">
        <f t="shared" si="16"/>
        <v>35.4162320050073</v>
      </c>
      <c r="AS13" s="21">
        <v>10889.1</v>
      </c>
      <c r="AT13" s="26">
        <v>2756.4</v>
      </c>
      <c r="AU13" s="2">
        <f t="shared" si="17"/>
        <v>25.31338678127669</v>
      </c>
      <c r="AV13" s="30">
        <v>1735.3</v>
      </c>
      <c r="AW13" s="25">
        <v>961.1</v>
      </c>
      <c r="AX13" s="2">
        <f t="shared" si="18"/>
        <v>55.38523598225091</v>
      </c>
      <c r="AY13" s="29">
        <v>1586.4</v>
      </c>
      <c r="AZ13" s="25">
        <v>869.2</v>
      </c>
      <c r="BA13" s="2">
        <f t="shared" si="2"/>
        <v>54.790721129601614</v>
      </c>
      <c r="BB13" s="21">
        <v>5873.6</v>
      </c>
      <c r="BC13" s="28">
        <v>288.4</v>
      </c>
      <c r="BD13" s="2">
        <f t="shared" si="19"/>
        <v>4.910106238082266</v>
      </c>
      <c r="BE13" s="29">
        <v>2171.8</v>
      </c>
      <c r="BF13" s="28">
        <v>1019.6</v>
      </c>
      <c r="BG13" s="2">
        <f t="shared" si="20"/>
        <v>46.94723271019431</v>
      </c>
      <c r="BH13" s="29">
        <v>1014.9</v>
      </c>
      <c r="BI13" s="26">
        <v>435.9</v>
      </c>
      <c r="BJ13" s="2">
        <f t="shared" si="21"/>
        <v>42.950044339343776</v>
      </c>
      <c r="BK13" s="27">
        <f t="shared" si="3"/>
        <v>-653.6000000000004</v>
      </c>
      <c r="BL13" s="17">
        <f t="shared" si="22"/>
        <v>-117.90000000000009</v>
      </c>
      <c r="BM13" s="2">
        <f>BL13/BK13*100</f>
        <v>18.03855569155447</v>
      </c>
      <c r="BN13" s="8"/>
      <c r="BO13" s="9"/>
    </row>
    <row r="14" spans="1:67" ht="15">
      <c r="A14" s="7">
        <v>5</v>
      </c>
      <c r="B14" s="20" t="s">
        <v>34</v>
      </c>
      <c r="C14" s="33">
        <f t="shared" si="4"/>
        <v>12728.5</v>
      </c>
      <c r="D14" s="21">
        <f t="shared" si="0"/>
        <v>2643.9</v>
      </c>
      <c r="E14" s="2">
        <f t="shared" si="5"/>
        <v>20.77149703421456</v>
      </c>
      <c r="F14" s="21">
        <v>2741.6</v>
      </c>
      <c r="G14" s="2">
        <v>1259</v>
      </c>
      <c r="H14" s="2">
        <f t="shared" si="6"/>
        <v>45.92208929092501</v>
      </c>
      <c r="I14" s="21">
        <v>584.7</v>
      </c>
      <c r="J14" s="2">
        <v>364.8</v>
      </c>
      <c r="K14" s="2">
        <f t="shared" si="1"/>
        <v>62.39096972806567</v>
      </c>
      <c r="L14" s="21">
        <v>0.9</v>
      </c>
      <c r="M14" s="2">
        <v>0.2</v>
      </c>
      <c r="N14" s="2">
        <f t="shared" si="7"/>
        <v>22.222222222222225</v>
      </c>
      <c r="O14" s="21">
        <v>179</v>
      </c>
      <c r="P14" s="2">
        <v>14.3</v>
      </c>
      <c r="Q14" s="2">
        <f t="shared" si="8"/>
        <v>7.988826815642458</v>
      </c>
      <c r="R14" s="23">
        <v>648</v>
      </c>
      <c r="S14" s="2">
        <v>86.5</v>
      </c>
      <c r="T14" s="2">
        <f t="shared" si="24"/>
        <v>13.348765432098766</v>
      </c>
      <c r="U14" s="23"/>
      <c r="V14" s="2"/>
      <c r="W14" s="2" t="e">
        <f t="shared" si="9"/>
        <v>#DIV/0!</v>
      </c>
      <c r="X14" s="23">
        <v>121</v>
      </c>
      <c r="Y14" s="2">
        <v>83.8</v>
      </c>
      <c r="Z14" s="2">
        <f t="shared" si="10"/>
        <v>69.25619834710743</v>
      </c>
      <c r="AA14" s="23">
        <v>0</v>
      </c>
      <c r="AB14" s="2">
        <v>46.7</v>
      </c>
      <c r="AC14" s="2" t="e">
        <f t="shared" si="11"/>
        <v>#DIV/0!</v>
      </c>
      <c r="AD14" s="2"/>
      <c r="AE14" s="2"/>
      <c r="AF14" s="2" t="e">
        <f t="shared" si="12"/>
        <v>#DIV/0!</v>
      </c>
      <c r="AG14" s="21">
        <v>48.2</v>
      </c>
      <c r="AH14" s="2">
        <v>0</v>
      </c>
      <c r="AI14" s="2">
        <f t="shared" si="13"/>
        <v>0</v>
      </c>
      <c r="AJ14" s="23">
        <v>9986.9</v>
      </c>
      <c r="AK14" s="25">
        <v>1384.9</v>
      </c>
      <c r="AL14" s="2">
        <f t="shared" si="14"/>
        <v>13.867165987443553</v>
      </c>
      <c r="AM14" s="23">
        <v>1656.3</v>
      </c>
      <c r="AN14" s="25">
        <v>966.2</v>
      </c>
      <c r="AO14" s="2">
        <f t="shared" si="15"/>
        <v>58.33484272172916</v>
      </c>
      <c r="AP14" s="23">
        <v>528.8</v>
      </c>
      <c r="AQ14" s="25">
        <v>186.5</v>
      </c>
      <c r="AR14" s="2">
        <f t="shared" si="16"/>
        <v>35.26853252647504</v>
      </c>
      <c r="AS14" s="21">
        <v>13656.6</v>
      </c>
      <c r="AT14" s="26">
        <v>3192.7</v>
      </c>
      <c r="AU14" s="2">
        <f t="shared" si="17"/>
        <v>23.37843972877583</v>
      </c>
      <c r="AV14" s="30">
        <v>2051.3</v>
      </c>
      <c r="AW14" s="25">
        <v>1326.2</v>
      </c>
      <c r="AX14" s="2">
        <f t="shared" si="18"/>
        <v>64.65168429776239</v>
      </c>
      <c r="AY14" s="29">
        <v>1786.7</v>
      </c>
      <c r="AZ14" s="25">
        <v>1124.5</v>
      </c>
      <c r="BA14" s="2">
        <f t="shared" si="2"/>
        <v>62.93725863323445</v>
      </c>
      <c r="BB14" s="21">
        <v>1677.1</v>
      </c>
      <c r="BC14" s="28">
        <v>274.1</v>
      </c>
      <c r="BD14" s="2">
        <f t="shared" si="19"/>
        <v>16.343688509927855</v>
      </c>
      <c r="BE14" s="29">
        <v>7854.1</v>
      </c>
      <c r="BF14" s="28">
        <v>557.6</v>
      </c>
      <c r="BG14" s="2">
        <f t="shared" si="20"/>
        <v>7.099476706433583</v>
      </c>
      <c r="BH14" s="29">
        <v>1981.4</v>
      </c>
      <c r="BI14" s="32">
        <v>981.2</v>
      </c>
      <c r="BJ14" s="2">
        <f t="shared" si="21"/>
        <v>49.52054103159382</v>
      </c>
      <c r="BK14" s="27">
        <f t="shared" si="3"/>
        <v>-928.1000000000004</v>
      </c>
      <c r="BL14" s="17">
        <f t="shared" si="22"/>
        <v>-548.7999999999997</v>
      </c>
      <c r="BM14" s="2">
        <f t="shared" si="23"/>
        <v>59.13155909923494</v>
      </c>
      <c r="BN14" s="8"/>
      <c r="BO14" s="9"/>
    </row>
    <row r="15" spans="1:67" ht="15">
      <c r="A15" s="7">
        <v>6</v>
      </c>
      <c r="B15" s="20" t="s">
        <v>35</v>
      </c>
      <c r="C15" s="33">
        <f t="shared" si="4"/>
        <v>11449.3</v>
      </c>
      <c r="D15" s="21">
        <f t="shared" si="0"/>
        <v>2969.5</v>
      </c>
      <c r="E15" s="2">
        <f t="shared" si="5"/>
        <v>25.936083428681233</v>
      </c>
      <c r="F15" s="21">
        <v>2063.4</v>
      </c>
      <c r="G15" s="2">
        <v>674.2</v>
      </c>
      <c r="H15" s="2">
        <f t="shared" si="6"/>
        <v>32.674227003974025</v>
      </c>
      <c r="I15" s="21">
        <v>76.2</v>
      </c>
      <c r="J15" s="2">
        <v>26.4</v>
      </c>
      <c r="K15" s="2">
        <f t="shared" si="1"/>
        <v>34.645669291338585</v>
      </c>
      <c r="L15" s="21">
        <v>0</v>
      </c>
      <c r="M15" s="2">
        <v>0</v>
      </c>
      <c r="N15" s="2" t="e">
        <f t="shared" si="7"/>
        <v>#DIV/0!</v>
      </c>
      <c r="O15" s="21">
        <v>127</v>
      </c>
      <c r="P15" s="2">
        <v>25.3</v>
      </c>
      <c r="Q15" s="2">
        <f t="shared" si="8"/>
        <v>19.921259842519685</v>
      </c>
      <c r="R15" s="23">
        <v>540</v>
      </c>
      <c r="S15" s="2">
        <v>59.8</v>
      </c>
      <c r="T15" s="2">
        <f t="shared" si="24"/>
        <v>11.074074074074074</v>
      </c>
      <c r="U15" s="23"/>
      <c r="V15" s="2"/>
      <c r="W15" s="2" t="e">
        <f t="shared" si="9"/>
        <v>#DIV/0!</v>
      </c>
      <c r="X15" s="23">
        <v>36.9</v>
      </c>
      <c r="Y15" s="2">
        <v>28.6</v>
      </c>
      <c r="Z15" s="2">
        <f t="shared" si="10"/>
        <v>77.5067750677507</v>
      </c>
      <c r="AA15" s="23">
        <v>0</v>
      </c>
      <c r="AB15" s="2">
        <v>0</v>
      </c>
      <c r="AC15" s="2" t="e">
        <f t="shared" si="11"/>
        <v>#DIV/0!</v>
      </c>
      <c r="AD15" s="2"/>
      <c r="AE15" s="2"/>
      <c r="AF15" s="2" t="e">
        <f t="shared" si="12"/>
        <v>#DIV/0!</v>
      </c>
      <c r="AG15" s="21">
        <v>0</v>
      </c>
      <c r="AH15" s="2">
        <v>0</v>
      </c>
      <c r="AI15" s="2" t="e">
        <f t="shared" si="13"/>
        <v>#DIV/0!</v>
      </c>
      <c r="AJ15" s="23">
        <v>9385.9</v>
      </c>
      <c r="AK15" s="25">
        <v>2295.3</v>
      </c>
      <c r="AL15" s="2">
        <f t="shared" si="14"/>
        <v>24.454767257268887</v>
      </c>
      <c r="AM15" s="23">
        <v>2402.3</v>
      </c>
      <c r="AN15" s="25">
        <v>1401.3</v>
      </c>
      <c r="AO15" s="2">
        <f t="shared" si="15"/>
        <v>58.331598884402446</v>
      </c>
      <c r="AP15" s="23">
        <v>1627.4</v>
      </c>
      <c r="AQ15" s="25">
        <v>450.8</v>
      </c>
      <c r="AR15" s="2">
        <f t="shared" si="16"/>
        <v>27.700626766621607</v>
      </c>
      <c r="AS15" s="21">
        <v>11915.1</v>
      </c>
      <c r="AT15" s="26">
        <v>2504.6</v>
      </c>
      <c r="AU15" s="2">
        <f t="shared" si="17"/>
        <v>21.02038589688714</v>
      </c>
      <c r="AV15" s="30">
        <v>1823.5</v>
      </c>
      <c r="AW15" s="25">
        <v>1012.8</v>
      </c>
      <c r="AX15" s="2">
        <f t="shared" si="18"/>
        <v>55.54154099259665</v>
      </c>
      <c r="AY15" s="29">
        <v>1420</v>
      </c>
      <c r="AZ15" s="25">
        <v>684.2</v>
      </c>
      <c r="BA15" s="2">
        <f t="shared" si="2"/>
        <v>48.1830985915493</v>
      </c>
      <c r="BB15" s="21">
        <v>5996.5</v>
      </c>
      <c r="BC15" s="28">
        <v>133.9</v>
      </c>
      <c r="BD15" s="2">
        <f t="shared" si="19"/>
        <v>2.2329692320520302</v>
      </c>
      <c r="BE15" s="29">
        <v>2904.9</v>
      </c>
      <c r="BF15" s="28">
        <v>705</v>
      </c>
      <c r="BG15" s="2">
        <f t="shared" si="20"/>
        <v>24.26933801507797</v>
      </c>
      <c r="BH15" s="29">
        <v>1079.3</v>
      </c>
      <c r="BI15" s="26">
        <v>590.5</v>
      </c>
      <c r="BJ15" s="2">
        <f t="shared" si="21"/>
        <v>54.711387010099145</v>
      </c>
      <c r="BK15" s="27">
        <f t="shared" si="3"/>
        <v>-465.8000000000011</v>
      </c>
      <c r="BL15" s="17">
        <f t="shared" si="22"/>
        <v>464.9000000000001</v>
      </c>
      <c r="BM15" s="2">
        <f t="shared" si="23"/>
        <v>-99.8067840274794</v>
      </c>
      <c r="BN15" s="8"/>
      <c r="BO15" s="9"/>
    </row>
    <row r="16" spans="1:67" ht="15">
      <c r="A16" s="7">
        <v>7</v>
      </c>
      <c r="B16" s="20" t="s">
        <v>36</v>
      </c>
      <c r="C16" s="33">
        <f t="shared" si="4"/>
        <v>9113.1</v>
      </c>
      <c r="D16" s="21">
        <f t="shared" si="0"/>
        <v>1637.1999999999998</v>
      </c>
      <c r="E16" s="2">
        <f t="shared" si="5"/>
        <v>17.965346588976306</v>
      </c>
      <c r="F16" s="21">
        <v>1276.7</v>
      </c>
      <c r="G16" s="2">
        <v>589.9</v>
      </c>
      <c r="H16" s="2">
        <f t="shared" si="6"/>
        <v>46.20505992010652</v>
      </c>
      <c r="I16" s="21">
        <v>9.1</v>
      </c>
      <c r="J16" s="2">
        <v>5.3</v>
      </c>
      <c r="K16" s="2">
        <f t="shared" si="1"/>
        <v>58.24175824175825</v>
      </c>
      <c r="L16" s="21">
        <v>0</v>
      </c>
      <c r="M16" s="2">
        <v>0</v>
      </c>
      <c r="N16" s="2" t="e">
        <f t="shared" si="7"/>
        <v>#DIV/0!</v>
      </c>
      <c r="O16" s="21">
        <v>98</v>
      </c>
      <c r="P16" s="2">
        <v>10.4</v>
      </c>
      <c r="Q16" s="2">
        <f t="shared" si="8"/>
        <v>10.612244897959185</v>
      </c>
      <c r="R16" s="23">
        <v>376</v>
      </c>
      <c r="S16" s="2">
        <v>129.5</v>
      </c>
      <c r="T16" s="2">
        <f t="shared" si="24"/>
        <v>34.441489361702125</v>
      </c>
      <c r="U16" s="23"/>
      <c r="V16" s="2"/>
      <c r="W16" s="2" t="e">
        <f t="shared" si="9"/>
        <v>#DIV/0!</v>
      </c>
      <c r="X16" s="23">
        <v>267.6</v>
      </c>
      <c r="Y16" s="2">
        <v>212</v>
      </c>
      <c r="Z16" s="2">
        <f t="shared" si="10"/>
        <v>79.22272047832585</v>
      </c>
      <c r="AA16" s="23">
        <v>31.3</v>
      </c>
      <c r="AB16" s="2">
        <v>18.3</v>
      </c>
      <c r="AC16" s="2">
        <f t="shared" si="11"/>
        <v>58.46645367412141</v>
      </c>
      <c r="AD16" s="2"/>
      <c r="AE16" s="2"/>
      <c r="AF16" s="2" t="e">
        <f t="shared" si="12"/>
        <v>#DIV/0!</v>
      </c>
      <c r="AG16" s="21">
        <v>0</v>
      </c>
      <c r="AH16" s="2">
        <v>0</v>
      </c>
      <c r="AI16" s="2" t="e">
        <f t="shared" si="13"/>
        <v>#DIV/0!</v>
      </c>
      <c r="AJ16" s="23">
        <v>7836.4</v>
      </c>
      <c r="AK16" s="25">
        <v>1047.3</v>
      </c>
      <c r="AL16" s="2">
        <f t="shared" si="14"/>
        <v>13.36455515287632</v>
      </c>
      <c r="AM16" s="23">
        <v>490.6</v>
      </c>
      <c r="AN16" s="25">
        <v>286.2</v>
      </c>
      <c r="AO16" s="2">
        <f t="shared" si="15"/>
        <v>58.33673053403995</v>
      </c>
      <c r="AP16" s="23">
        <v>1662.6</v>
      </c>
      <c r="AQ16" s="25">
        <v>505.2</v>
      </c>
      <c r="AR16" s="2">
        <f t="shared" si="16"/>
        <v>30.386142186936127</v>
      </c>
      <c r="AS16" s="21">
        <v>9191.1</v>
      </c>
      <c r="AT16" s="26">
        <v>1350.5</v>
      </c>
      <c r="AU16" s="2">
        <f t="shared" si="17"/>
        <v>14.693562250437923</v>
      </c>
      <c r="AV16" s="30">
        <v>1162.9</v>
      </c>
      <c r="AW16" s="25">
        <v>645.2</v>
      </c>
      <c r="AX16" s="2">
        <f t="shared" si="18"/>
        <v>55.48198469343881</v>
      </c>
      <c r="AY16" s="29">
        <v>1005.5</v>
      </c>
      <c r="AZ16" s="25">
        <v>543.7</v>
      </c>
      <c r="BA16" s="2">
        <f t="shared" si="2"/>
        <v>54.07260069617107</v>
      </c>
      <c r="BB16" s="21">
        <v>1865.7</v>
      </c>
      <c r="BC16" s="28">
        <v>122.6</v>
      </c>
      <c r="BD16" s="2">
        <f t="shared" si="19"/>
        <v>6.571260116846224</v>
      </c>
      <c r="BE16" s="29">
        <v>5231</v>
      </c>
      <c r="BF16" s="28">
        <v>104.4</v>
      </c>
      <c r="BG16" s="2">
        <f t="shared" si="20"/>
        <v>1.9957943031925063</v>
      </c>
      <c r="BH16" s="29">
        <v>839.2</v>
      </c>
      <c r="BI16" s="26">
        <v>429</v>
      </c>
      <c r="BJ16" s="2">
        <f t="shared" si="21"/>
        <v>51.12011439466158</v>
      </c>
      <c r="BK16" s="27">
        <f t="shared" si="3"/>
        <v>-78</v>
      </c>
      <c r="BL16" s="17">
        <f t="shared" si="22"/>
        <v>286.6999999999998</v>
      </c>
      <c r="BM16" s="2">
        <f t="shared" si="23"/>
        <v>-367.5641025641023</v>
      </c>
      <c r="BN16" s="8"/>
      <c r="BO16" s="9"/>
    </row>
    <row r="17" spans="1:67" ht="15" customHeight="1">
      <c r="A17" s="7">
        <v>8</v>
      </c>
      <c r="B17" s="20" t="s">
        <v>37</v>
      </c>
      <c r="C17" s="33">
        <f t="shared" si="4"/>
        <v>7175.5</v>
      </c>
      <c r="D17" s="21">
        <f t="shared" si="0"/>
        <v>2171.9</v>
      </c>
      <c r="E17" s="2">
        <f t="shared" si="5"/>
        <v>30.26827398787541</v>
      </c>
      <c r="F17" s="21">
        <v>3983.3</v>
      </c>
      <c r="G17" s="2">
        <v>1596.3</v>
      </c>
      <c r="H17" s="2">
        <f t="shared" si="6"/>
        <v>40.07481234152587</v>
      </c>
      <c r="I17" s="21">
        <v>1543.3</v>
      </c>
      <c r="J17" s="2">
        <v>761.2</v>
      </c>
      <c r="K17" s="2">
        <f t="shared" si="1"/>
        <v>49.322879543834645</v>
      </c>
      <c r="L17" s="21">
        <v>2.3</v>
      </c>
      <c r="M17" s="2">
        <v>3.4</v>
      </c>
      <c r="N17" s="2">
        <f t="shared" si="7"/>
        <v>147.82608695652175</v>
      </c>
      <c r="O17" s="21">
        <v>285</v>
      </c>
      <c r="P17" s="2">
        <v>6.1</v>
      </c>
      <c r="Q17" s="2">
        <f t="shared" si="8"/>
        <v>2.1403508771929824</v>
      </c>
      <c r="R17" s="23">
        <v>1167</v>
      </c>
      <c r="S17" s="2">
        <v>313.8</v>
      </c>
      <c r="T17" s="2">
        <f t="shared" si="24"/>
        <v>26.889460154241647</v>
      </c>
      <c r="U17" s="23"/>
      <c r="V17" s="2"/>
      <c r="W17" s="2" t="e">
        <f t="shared" si="9"/>
        <v>#DIV/0!</v>
      </c>
      <c r="X17" s="23">
        <v>0</v>
      </c>
      <c r="Y17" s="2">
        <v>0</v>
      </c>
      <c r="Z17" s="2" t="e">
        <f t="shared" si="10"/>
        <v>#DIV/0!</v>
      </c>
      <c r="AA17" s="23">
        <v>0</v>
      </c>
      <c r="AB17" s="2">
        <v>0</v>
      </c>
      <c r="AC17" s="2" t="e">
        <f t="shared" si="11"/>
        <v>#DIV/0!</v>
      </c>
      <c r="AD17" s="2"/>
      <c r="AE17" s="2"/>
      <c r="AF17" s="2" t="e">
        <f t="shared" si="12"/>
        <v>#DIV/0!</v>
      </c>
      <c r="AG17" s="21">
        <v>0</v>
      </c>
      <c r="AH17" s="2">
        <v>26.6</v>
      </c>
      <c r="AI17" s="2" t="e">
        <f>AI10</f>
        <v>#DIV/0!</v>
      </c>
      <c r="AJ17" s="23">
        <v>3192.2</v>
      </c>
      <c r="AK17" s="25">
        <v>575.6</v>
      </c>
      <c r="AL17" s="2">
        <f t="shared" si="14"/>
        <v>18.031451663429614</v>
      </c>
      <c r="AM17" s="23">
        <v>0</v>
      </c>
      <c r="AN17" s="25">
        <v>0</v>
      </c>
      <c r="AO17" s="2" t="e">
        <f t="shared" si="15"/>
        <v>#DIV/0!</v>
      </c>
      <c r="AP17" s="23">
        <v>451</v>
      </c>
      <c r="AQ17" s="25">
        <v>257.5</v>
      </c>
      <c r="AR17" s="2">
        <f t="shared" si="16"/>
        <v>57.09534368070953</v>
      </c>
      <c r="AS17" s="21">
        <v>7917.9</v>
      </c>
      <c r="AT17" s="26">
        <v>2385.9</v>
      </c>
      <c r="AU17" s="2">
        <f t="shared" si="17"/>
        <v>30.132989807903616</v>
      </c>
      <c r="AV17" s="30">
        <v>1373.7</v>
      </c>
      <c r="AW17" s="25">
        <v>653.9</v>
      </c>
      <c r="AX17" s="2">
        <f t="shared" si="18"/>
        <v>47.60136856664482</v>
      </c>
      <c r="AY17" s="29">
        <v>1302.9</v>
      </c>
      <c r="AZ17" s="25">
        <v>644.3</v>
      </c>
      <c r="BA17" s="2">
        <f t="shared" si="2"/>
        <v>49.45122419218666</v>
      </c>
      <c r="BB17" s="21">
        <v>1893.5</v>
      </c>
      <c r="BC17" s="28">
        <v>161.9</v>
      </c>
      <c r="BD17" s="2">
        <f t="shared" si="19"/>
        <v>8.550303670451544</v>
      </c>
      <c r="BE17" s="29">
        <v>3119.4</v>
      </c>
      <c r="BF17" s="28">
        <v>915.4</v>
      </c>
      <c r="BG17" s="2">
        <f t="shared" si="20"/>
        <v>29.345386933384628</v>
      </c>
      <c r="BH17" s="29">
        <v>1437.1</v>
      </c>
      <c r="BI17" s="26">
        <v>605.1</v>
      </c>
      <c r="BJ17" s="2">
        <f t="shared" si="21"/>
        <v>42.10562939252662</v>
      </c>
      <c r="BK17" s="27">
        <f t="shared" si="3"/>
        <v>-742.3999999999996</v>
      </c>
      <c r="BL17" s="17">
        <f t="shared" si="22"/>
        <v>-214</v>
      </c>
      <c r="BM17" s="2">
        <f t="shared" si="23"/>
        <v>28.825431034482772</v>
      </c>
      <c r="BN17" s="8"/>
      <c r="BO17" s="9"/>
    </row>
    <row r="18" spans="1:67" ht="15">
      <c r="A18" s="7">
        <v>9</v>
      </c>
      <c r="B18" s="20" t="s">
        <v>38</v>
      </c>
      <c r="C18" s="33">
        <f t="shared" si="4"/>
        <v>26040.600000000002</v>
      </c>
      <c r="D18" s="21">
        <f t="shared" si="0"/>
        <v>6513.2</v>
      </c>
      <c r="E18" s="2">
        <f t="shared" si="5"/>
        <v>25.01171247974317</v>
      </c>
      <c r="F18" s="21">
        <v>2574.7</v>
      </c>
      <c r="G18" s="2">
        <v>1023.3</v>
      </c>
      <c r="H18" s="2">
        <f t="shared" si="6"/>
        <v>39.74443624499942</v>
      </c>
      <c r="I18" s="21">
        <v>317.1</v>
      </c>
      <c r="J18" s="2">
        <v>139.8</v>
      </c>
      <c r="K18" s="2">
        <f t="shared" si="1"/>
        <v>44.08703878902555</v>
      </c>
      <c r="L18" s="21">
        <v>35.5</v>
      </c>
      <c r="M18" s="2">
        <v>21.6</v>
      </c>
      <c r="N18" s="2">
        <f t="shared" si="7"/>
        <v>60.845070422535215</v>
      </c>
      <c r="O18" s="21">
        <v>455</v>
      </c>
      <c r="P18" s="2">
        <v>39.1</v>
      </c>
      <c r="Q18" s="2">
        <f t="shared" si="8"/>
        <v>8.593406593406595</v>
      </c>
      <c r="R18" s="23">
        <v>839</v>
      </c>
      <c r="S18" s="2">
        <v>372.4</v>
      </c>
      <c r="T18" s="2">
        <f t="shared" si="24"/>
        <v>44.38617401668653</v>
      </c>
      <c r="U18" s="23"/>
      <c r="V18" s="2"/>
      <c r="W18" s="2" t="e">
        <f t="shared" si="9"/>
        <v>#DIV/0!</v>
      </c>
      <c r="X18" s="23">
        <v>49.7</v>
      </c>
      <c r="Y18" s="2">
        <v>23.7</v>
      </c>
      <c r="Z18" s="2">
        <f t="shared" si="10"/>
        <v>47.686116700201204</v>
      </c>
      <c r="AA18" s="23">
        <v>25.7</v>
      </c>
      <c r="AB18" s="2">
        <v>19.8</v>
      </c>
      <c r="AC18" s="2">
        <f t="shared" si="11"/>
        <v>77.04280155642024</v>
      </c>
      <c r="AD18" s="2"/>
      <c r="AE18" s="2"/>
      <c r="AF18" s="2" t="e">
        <f t="shared" si="12"/>
        <v>#DIV/0!</v>
      </c>
      <c r="AG18" s="21">
        <v>0</v>
      </c>
      <c r="AH18" s="2">
        <v>0</v>
      </c>
      <c r="AI18" s="2" t="e">
        <f t="shared" si="13"/>
        <v>#DIV/0!</v>
      </c>
      <c r="AJ18" s="23">
        <v>23465.9</v>
      </c>
      <c r="AK18" s="25">
        <v>5489.9</v>
      </c>
      <c r="AL18" s="2">
        <f t="shared" si="14"/>
        <v>23.395224559893286</v>
      </c>
      <c r="AM18" s="23">
        <v>4357.2</v>
      </c>
      <c r="AN18" s="25">
        <v>2541.7</v>
      </c>
      <c r="AO18" s="2">
        <f t="shared" si="15"/>
        <v>58.333333333333336</v>
      </c>
      <c r="AP18" s="23">
        <v>735.7</v>
      </c>
      <c r="AQ18" s="25">
        <v>0</v>
      </c>
      <c r="AR18" s="2">
        <f t="shared" si="16"/>
        <v>0</v>
      </c>
      <c r="AS18" s="21">
        <v>26439.8</v>
      </c>
      <c r="AT18" s="26">
        <v>5410.7</v>
      </c>
      <c r="AU18" s="2">
        <f t="shared" si="17"/>
        <v>20.464224388989326</v>
      </c>
      <c r="AV18" s="30">
        <v>1782.3</v>
      </c>
      <c r="AW18" s="25">
        <v>566.8</v>
      </c>
      <c r="AX18" s="2">
        <f t="shared" si="18"/>
        <v>31.801604668125456</v>
      </c>
      <c r="AY18" s="29">
        <v>1700.7</v>
      </c>
      <c r="AZ18" s="25">
        <v>566.8</v>
      </c>
      <c r="BA18" s="2">
        <f t="shared" si="2"/>
        <v>33.32745340154054</v>
      </c>
      <c r="BB18" s="21">
        <v>4500.4</v>
      </c>
      <c r="BC18" s="28">
        <v>415.8</v>
      </c>
      <c r="BD18" s="2">
        <f t="shared" si="19"/>
        <v>9.239178739667587</v>
      </c>
      <c r="BE18" s="29">
        <v>7879.9</v>
      </c>
      <c r="BF18" s="28">
        <v>664</v>
      </c>
      <c r="BG18" s="2">
        <f t="shared" si="20"/>
        <v>8.42650287440196</v>
      </c>
      <c r="BH18" s="29">
        <v>10902.3</v>
      </c>
      <c r="BI18" s="26">
        <v>3673.5</v>
      </c>
      <c r="BJ18" s="2">
        <f t="shared" si="21"/>
        <v>33.69472496629152</v>
      </c>
      <c r="BK18" s="27">
        <f t="shared" si="3"/>
        <v>-399.1999999999971</v>
      </c>
      <c r="BL18" s="17">
        <f t="shared" si="22"/>
        <v>1102.5</v>
      </c>
      <c r="BM18" s="2">
        <f t="shared" si="23"/>
        <v>-276.17735470942085</v>
      </c>
      <c r="BN18" s="8"/>
      <c r="BO18" s="9"/>
    </row>
    <row r="19" spans="1:67" ht="15">
      <c r="A19" s="7">
        <v>10</v>
      </c>
      <c r="B19" s="20" t="s">
        <v>39</v>
      </c>
      <c r="C19" s="33">
        <f t="shared" si="4"/>
        <v>7881.4</v>
      </c>
      <c r="D19" s="21">
        <f t="shared" si="0"/>
        <v>1883.2</v>
      </c>
      <c r="E19" s="2">
        <f t="shared" si="5"/>
        <v>23.89423198924049</v>
      </c>
      <c r="F19" s="21">
        <v>1341.2</v>
      </c>
      <c r="G19" s="2">
        <v>441.8</v>
      </c>
      <c r="H19" s="2">
        <f t="shared" si="6"/>
        <v>32.940650164032206</v>
      </c>
      <c r="I19" s="21">
        <v>39</v>
      </c>
      <c r="J19" s="2">
        <v>14.4</v>
      </c>
      <c r="K19" s="2">
        <f t="shared" si="1"/>
        <v>36.92307692307693</v>
      </c>
      <c r="L19" s="21">
        <v>1.6</v>
      </c>
      <c r="M19" s="2">
        <v>0.4</v>
      </c>
      <c r="N19" s="2">
        <f t="shared" si="7"/>
        <v>25</v>
      </c>
      <c r="O19" s="21">
        <v>69</v>
      </c>
      <c r="P19" s="2">
        <v>2.7</v>
      </c>
      <c r="Q19" s="2">
        <f t="shared" si="8"/>
        <v>3.91304347826087</v>
      </c>
      <c r="R19" s="23">
        <v>306</v>
      </c>
      <c r="S19" s="2">
        <v>31.2</v>
      </c>
      <c r="T19" s="2">
        <f t="shared" si="24"/>
        <v>10.196078431372548</v>
      </c>
      <c r="U19" s="23"/>
      <c r="V19" s="2"/>
      <c r="W19" s="2" t="e">
        <f t="shared" si="9"/>
        <v>#DIV/0!</v>
      </c>
      <c r="X19" s="23">
        <v>200</v>
      </c>
      <c r="Y19" s="2">
        <v>69.8</v>
      </c>
      <c r="Z19" s="2">
        <f t="shared" si="10"/>
        <v>34.9</v>
      </c>
      <c r="AA19" s="23">
        <v>5.3</v>
      </c>
      <c r="AB19" s="2">
        <v>2.6</v>
      </c>
      <c r="AC19" s="2">
        <f t="shared" si="11"/>
        <v>49.05660377358491</v>
      </c>
      <c r="AD19" s="2"/>
      <c r="AE19" s="2"/>
      <c r="AF19" s="2" t="e">
        <f t="shared" si="12"/>
        <v>#DIV/0!</v>
      </c>
      <c r="AG19" s="21">
        <v>0</v>
      </c>
      <c r="AH19" s="2">
        <v>0</v>
      </c>
      <c r="AI19" s="2" t="e">
        <f t="shared" si="13"/>
        <v>#DIV/0!</v>
      </c>
      <c r="AJ19" s="23">
        <v>6540.2</v>
      </c>
      <c r="AK19" s="25">
        <v>1441.4</v>
      </c>
      <c r="AL19" s="2">
        <f t="shared" si="14"/>
        <v>22.039081373658302</v>
      </c>
      <c r="AM19" s="23">
        <v>1194.2</v>
      </c>
      <c r="AN19" s="25">
        <v>696.6</v>
      </c>
      <c r="AO19" s="2">
        <f t="shared" si="15"/>
        <v>58.33193769887791</v>
      </c>
      <c r="AP19" s="23">
        <v>1858.2</v>
      </c>
      <c r="AQ19" s="25">
        <v>529.8</v>
      </c>
      <c r="AR19" s="2">
        <f t="shared" si="16"/>
        <v>28.511462705844366</v>
      </c>
      <c r="AS19" s="21">
        <v>8078.7</v>
      </c>
      <c r="AT19" s="26">
        <v>1947.6</v>
      </c>
      <c r="AU19" s="2">
        <f t="shared" si="17"/>
        <v>24.107839132533698</v>
      </c>
      <c r="AV19" s="30">
        <v>1230</v>
      </c>
      <c r="AW19" s="25">
        <v>700.6</v>
      </c>
      <c r="AX19" s="2">
        <f t="shared" si="18"/>
        <v>56.959349593495936</v>
      </c>
      <c r="AY19" s="29">
        <v>1068</v>
      </c>
      <c r="AZ19" s="25">
        <v>589.8</v>
      </c>
      <c r="BA19" s="2">
        <f t="shared" si="2"/>
        <v>55.22471910112359</v>
      </c>
      <c r="BB19" s="21">
        <v>1075.8</v>
      </c>
      <c r="BC19" s="28">
        <v>180.4</v>
      </c>
      <c r="BD19" s="2">
        <f t="shared" si="19"/>
        <v>16.768916155419227</v>
      </c>
      <c r="BE19" s="29">
        <v>4470.1</v>
      </c>
      <c r="BF19" s="28">
        <v>352.2</v>
      </c>
      <c r="BG19" s="2">
        <f t="shared" si="20"/>
        <v>7.879018366479497</v>
      </c>
      <c r="BH19" s="29">
        <v>1208</v>
      </c>
      <c r="BI19" s="26">
        <v>665.4</v>
      </c>
      <c r="BJ19" s="2">
        <f t="shared" si="21"/>
        <v>55.08278145695365</v>
      </c>
      <c r="BK19" s="27">
        <f t="shared" si="3"/>
        <v>-197.30000000000018</v>
      </c>
      <c r="BL19" s="17">
        <f t="shared" si="22"/>
        <v>-64.39999999999986</v>
      </c>
      <c r="BM19" s="2">
        <f t="shared" si="23"/>
        <v>32.64064875823609</v>
      </c>
      <c r="BN19" s="8"/>
      <c r="BO19" s="9"/>
    </row>
    <row r="20" spans="1:67" ht="15">
      <c r="A20" s="7">
        <v>11</v>
      </c>
      <c r="B20" s="20" t="s">
        <v>40</v>
      </c>
      <c r="C20" s="33">
        <f t="shared" si="4"/>
        <v>6080.3</v>
      </c>
      <c r="D20" s="21">
        <f t="shared" si="0"/>
        <v>1529.2</v>
      </c>
      <c r="E20" s="2">
        <f t="shared" si="5"/>
        <v>25.150074831833958</v>
      </c>
      <c r="F20" s="21">
        <v>1174.8</v>
      </c>
      <c r="G20" s="2">
        <v>451.7</v>
      </c>
      <c r="H20" s="2">
        <f t="shared" si="6"/>
        <v>38.44909771876064</v>
      </c>
      <c r="I20" s="21">
        <v>9.7</v>
      </c>
      <c r="J20" s="2">
        <v>5.3</v>
      </c>
      <c r="K20" s="2">
        <f t="shared" si="1"/>
        <v>54.639175257731964</v>
      </c>
      <c r="L20" s="21">
        <v>0.9</v>
      </c>
      <c r="M20" s="2">
        <v>0.9</v>
      </c>
      <c r="N20" s="2">
        <f t="shared" si="7"/>
        <v>100</v>
      </c>
      <c r="O20" s="21">
        <v>143</v>
      </c>
      <c r="P20" s="2">
        <v>0.9</v>
      </c>
      <c r="Q20" s="2">
        <f t="shared" si="8"/>
        <v>0.6293706293706294</v>
      </c>
      <c r="R20" s="23">
        <v>352</v>
      </c>
      <c r="S20" s="2">
        <v>48.2</v>
      </c>
      <c r="T20" s="2">
        <f t="shared" si="24"/>
        <v>13.693181818181818</v>
      </c>
      <c r="U20" s="23"/>
      <c r="V20" s="2"/>
      <c r="W20" s="2" t="e">
        <f t="shared" si="9"/>
        <v>#DIV/0!</v>
      </c>
      <c r="X20" s="23">
        <v>21.1</v>
      </c>
      <c r="Y20" s="2">
        <v>1.6</v>
      </c>
      <c r="Z20" s="2">
        <f t="shared" si="10"/>
        <v>7.5829383886255926</v>
      </c>
      <c r="AA20" s="23">
        <v>27.7</v>
      </c>
      <c r="AB20" s="2">
        <v>16.2</v>
      </c>
      <c r="AC20" s="2">
        <f t="shared" si="11"/>
        <v>58.48375451263538</v>
      </c>
      <c r="AD20" s="2"/>
      <c r="AE20" s="2"/>
      <c r="AF20" s="2" t="e">
        <f t="shared" si="12"/>
        <v>#DIV/0!</v>
      </c>
      <c r="AG20" s="21">
        <v>0</v>
      </c>
      <c r="AH20" s="2">
        <v>0</v>
      </c>
      <c r="AI20" s="2" t="e">
        <f t="shared" si="13"/>
        <v>#DIV/0!</v>
      </c>
      <c r="AJ20" s="23">
        <v>4905.5</v>
      </c>
      <c r="AK20" s="25">
        <v>1077.5</v>
      </c>
      <c r="AL20" s="2">
        <f t="shared" si="14"/>
        <v>21.96514116807665</v>
      </c>
      <c r="AM20" s="23">
        <v>1542.3</v>
      </c>
      <c r="AN20" s="25">
        <v>899.7</v>
      </c>
      <c r="AO20" s="2">
        <f t="shared" si="15"/>
        <v>58.334954289048824</v>
      </c>
      <c r="AP20" s="23">
        <v>750.9</v>
      </c>
      <c r="AQ20" s="25">
        <v>88.6</v>
      </c>
      <c r="AR20" s="2">
        <f t="shared" si="16"/>
        <v>11.79917432414436</v>
      </c>
      <c r="AS20" s="21">
        <v>6230.2</v>
      </c>
      <c r="AT20" s="26">
        <v>1390.5</v>
      </c>
      <c r="AU20" s="2">
        <f t="shared" si="17"/>
        <v>22.31870565952939</v>
      </c>
      <c r="AV20" s="30">
        <v>1269.3</v>
      </c>
      <c r="AW20" s="25">
        <v>672.3</v>
      </c>
      <c r="AX20" s="2">
        <f t="shared" si="18"/>
        <v>52.966201843535806</v>
      </c>
      <c r="AY20" s="29">
        <v>1216.7</v>
      </c>
      <c r="AZ20" s="25">
        <v>672.3</v>
      </c>
      <c r="BA20" s="2">
        <f t="shared" si="2"/>
        <v>55.256020383003204</v>
      </c>
      <c r="BB20" s="21">
        <v>2974.6</v>
      </c>
      <c r="BC20" s="28">
        <v>40.7</v>
      </c>
      <c r="BD20" s="2">
        <f t="shared" si="19"/>
        <v>1.3682511934377732</v>
      </c>
      <c r="BE20" s="29">
        <v>1003</v>
      </c>
      <c r="BF20" s="28">
        <v>283.3</v>
      </c>
      <c r="BG20" s="2">
        <f t="shared" si="20"/>
        <v>28.24526420737787</v>
      </c>
      <c r="BH20" s="29">
        <v>893.1</v>
      </c>
      <c r="BI20" s="26">
        <v>344.8</v>
      </c>
      <c r="BJ20" s="2">
        <f t="shared" si="21"/>
        <v>38.6070988691076</v>
      </c>
      <c r="BK20" s="27">
        <f t="shared" si="3"/>
        <v>-149.89999999999964</v>
      </c>
      <c r="BL20" s="17">
        <f t="shared" si="22"/>
        <v>138.70000000000005</v>
      </c>
      <c r="BM20" s="2">
        <f t="shared" si="23"/>
        <v>-92.52835223482347</v>
      </c>
      <c r="BN20" s="8"/>
      <c r="BO20" s="9"/>
    </row>
    <row r="21" spans="1:67" ht="15" customHeight="1">
      <c r="A21" s="7">
        <v>12</v>
      </c>
      <c r="B21" s="20" t="s">
        <v>41</v>
      </c>
      <c r="C21" s="33">
        <f t="shared" si="4"/>
        <v>34687.8</v>
      </c>
      <c r="D21" s="21">
        <f t="shared" si="0"/>
        <v>2344.3</v>
      </c>
      <c r="E21" s="2">
        <f t="shared" si="5"/>
        <v>6.75828389231949</v>
      </c>
      <c r="F21" s="21">
        <v>1741.8</v>
      </c>
      <c r="G21" s="2">
        <v>471.3</v>
      </c>
      <c r="H21" s="2">
        <f t="shared" si="6"/>
        <v>27.05821563899414</v>
      </c>
      <c r="I21" s="21">
        <v>56.7</v>
      </c>
      <c r="J21" s="2">
        <v>20.4</v>
      </c>
      <c r="K21" s="2">
        <f t="shared" si="1"/>
        <v>35.978835978835974</v>
      </c>
      <c r="L21" s="21">
        <v>4</v>
      </c>
      <c r="M21" s="2">
        <v>-0.9</v>
      </c>
      <c r="N21" s="2">
        <f t="shared" si="7"/>
        <v>-22.5</v>
      </c>
      <c r="O21" s="21">
        <v>237</v>
      </c>
      <c r="P21" s="2">
        <v>13.7</v>
      </c>
      <c r="Q21" s="2">
        <f t="shared" si="8"/>
        <v>5.780590717299578</v>
      </c>
      <c r="R21" s="23">
        <v>818</v>
      </c>
      <c r="S21" s="2">
        <v>137.5</v>
      </c>
      <c r="T21" s="2">
        <f t="shared" si="24"/>
        <v>16.809290953545233</v>
      </c>
      <c r="U21" s="23"/>
      <c r="V21" s="2"/>
      <c r="W21" s="2" t="e">
        <f t="shared" si="9"/>
        <v>#DIV/0!</v>
      </c>
      <c r="X21" s="23">
        <v>0</v>
      </c>
      <c r="Y21" s="2">
        <v>0</v>
      </c>
      <c r="Z21" s="2" t="e">
        <f t="shared" si="10"/>
        <v>#DIV/0!</v>
      </c>
      <c r="AA21" s="23">
        <v>38.9</v>
      </c>
      <c r="AB21" s="2">
        <v>21.7</v>
      </c>
      <c r="AC21" s="2">
        <v>13.7</v>
      </c>
      <c r="AD21" s="2"/>
      <c r="AE21" s="2"/>
      <c r="AF21" s="2" t="e">
        <f t="shared" si="12"/>
        <v>#DIV/0!</v>
      </c>
      <c r="AG21" s="21">
        <v>0</v>
      </c>
      <c r="AH21" s="2">
        <v>0</v>
      </c>
      <c r="AI21" s="2" t="e">
        <f t="shared" si="13"/>
        <v>#DIV/0!</v>
      </c>
      <c r="AJ21" s="23">
        <v>32946</v>
      </c>
      <c r="AK21" s="25">
        <v>1873</v>
      </c>
      <c r="AL21" s="2">
        <f t="shared" si="14"/>
        <v>5.685060401869727</v>
      </c>
      <c r="AM21" s="23">
        <v>2629.3</v>
      </c>
      <c r="AN21" s="25">
        <v>1533.8</v>
      </c>
      <c r="AO21" s="2">
        <f t="shared" si="15"/>
        <v>58.33491803902179</v>
      </c>
      <c r="AP21" s="23">
        <v>3098.8</v>
      </c>
      <c r="AQ21" s="25">
        <v>143</v>
      </c>
      <c r="AR21" s="2">
        <f t="shared" si="16"/>
        <v>4.614689557247967</v>
      </c>
      <c r="AS21" s="21">
        <v>35026.9</v>
      </c>
      <c r="AT21" s="26">
        <v>2013.3</v>
      </c>
      <c r="AU21" s="2">
        <f t="shared" si="17"/>
        <v>5.7478680671141325</v>
      </c>
      <c r="AV21" s="30">
        <v>1669.6</v>
      </c>
      <c r="AW21" s="25">
        <v>1022.9</v>
      </c>
      <c r="AX21" s="2">
        <f t="shared" si="18"/>
        <v>61.26617153809296</v>
      </c>
      <c r="AY21" s="29">
        <v>1358.1</v>
      </c>
      <c r="AZ21" s="25">
        <v>776.4</v>
      </c>
      <c r="BA21" s="2">
        <f t="shared" si="2"/>
        <v>57.16810249613431</v>
      </c>
      <c r="BB21" s="21">
        <v>9078.5</v>
      </c>
      <c r="BC21" s="28">
        <v>159.7</v>
      </c>
      <c r="BD21" s="2">
        <f t="shared" si="19"/>
        <v>1.759101173101283</v>
      </c>
      <c r="BE21" s="29">
        <v>23209</v>
      </c>
      <c r="BF21" s="28">
        <v>232.3</v>
      </c>
      <c r="BG21" s="2">
        <f t="shared" si="20"/>
        <v>1.0009048214054894</v>
      </c>
      <c r="BH21" s="29">
        <v>974.8</v>
      </c>
      <c r="BI21" s="26">
        <v>568.4</v>
      </c>
      <c r="BJ21" s="2">
        <f t="shared" si="21"/>
        <v>58.30939679934346</v>
      </c>
      <c r="BK21" s="27">
        <f t="shared" si="3"/>
        <v>-339.09999999999854</v>
      </c>
      <c r="BL21" s="17">
        <f t="shared" si="22"/>
        <v>331.0000000000002</v>
      </c>
      <c r="BM21" s="2">
        <f t="shared" si="23"/>
        <v>-97.61132409318833</v>
      </c>
      <c r="BN21" s="8"/>
      <c r="BO21" s="9"/>
    </row>
    <row r="22" spans="1:67" ht="15">
      <c r="A22" s="7">
        <v>13</v>
      </c>
      <c r="B22" s="20" t="s">
        <v>42</v>
      </c>
      <c r="C22" s="33">
        <f t="shared" si="4"/>
        <v>15915.3</v>
      </c>
      <c r="D22" s="21">
        <f t="shared" si="0"/>
        <v>2764.9</v>
      </c>
      <c r="E22" s="2">
        <f t="shared" si="5"/>
        <v>17.372591154423734</v>
      </c>
      <c r="F22" s="21">
        <v>2699.7</v>
      </c>
      <c r="G22" s="2">
        <v>1269</v>
      </c>
      <c r="H22" s="2">
        <f t="shared" si="6"/>
        <v>47.005222802533616</v>
      </c>
      <c r="I22" s="21">
        <v>273.8</v>
      </c>
      <c r="J22" s="2">
        <v>144.8</v>
      </c>
      <c r="K22" s="2">
        <f t="shared" si="1"/>
        <v>52.885317750182615</v>
      </c>
      <c r="L22" s="21">
        <v>0</v>
      </c>
      <c r="M22" s="2">
        <v>0</v>
      </c>
      <c r="N22" s="2" t="e">
        <f t="shared" si="7"/>
        <v>#DIV/0!</v>
      </c>
      <c r="O22" s="21">
        <v>166</v>
      </c>
      <c r="P22" s="2">
        <v>12.2</v>
      </c>
      <c r="Q22" s="2">
        <f t="shared" si="8"/>
        <v>7.349397590361445</v>
      </c>
      <c r="R22" s="23">
        <v>926</v>
      </c>
      <c r="S22" s="2">
        <v>266</v>
      </c>
      <c r="T22" s="2">
        <f t="shared" si="24"/>
        <v>28.725701943844495</v>
      </c>
      <c r="U22" s="23"/>
      <c r="V22" s="2"/>
      <c r="W22" s="2" t="e">
        <f t="shared" si="9"/>
        <v>#DIV/0!</v>
      </c>
      <c r="X22" s="23">
        <v>362.3</v>
      </c>
      <c r="Y22" s="2">
        <v>166.7</v>
      </c>
      <c r="Z22" s="2">
        <f t="shared" si="10"/>
        <v>46.01159260281534</v>
      </c>
      <c r="AA22" s="23">
        <v>27.4</v>
      </c>
      <c r="AB22" s="2">
        <v>20.5</v>
      </c>
      <c r="AC22" s="2">
        <f t="shared" si="11"/>
        <v>74.81751824817519</v>
      </c>
      <c r="AD22" s="2"/>
      <c r="AE22" s="2"/>
      <c r="AF22" s="2" t="e">
        <f t="shared" si="12"/>
        <v>#DIV/0!</v>
      </c>
      <c r="AG22" s="21">
        <v>76.2</v>
      </c>
      <c r="AH22" s="2">
        <v>4.2</v>
      </c>
      <c r="AI22" s="2">
        <f t="shared" si="13"/>
        <v>5.511811023622047</v>
      </c>
      <c r="AJ22" s="23">
        <v>13215.6</v>
      </c>
      <c r="AK22" s="25">
        <v>1495.9</v>
      </c>
      <c r="AL22" s="2">
        <f t="shared" si="14"/>
        <v>11.319198522957716</v>
      </c>
      <c r="AM22" s="23">
        <v>1669.3</v>
      </c>
      <c r="AN22" s="25">
        <v>973.8</v>
      </c>
      <c r="AO22" s="2">
        <f t="shared" si="15"/>
        <v>58.33582938956449</v>
      </c>
      <c r="AP22" s="23">
        <v>2248</v>
      </c>
      <c r="AQ22" s="25">
        <v>92.3</v>
      </c>
      <c r="AR22" s="2">
        <f t="shared" si="16"/>
        <v>4.105871886120997</v>
      </c>
      <c r="AS22" s="21">
        <v>16361.3</v>
      </c>
      <c r="AT22" s="26">
        <v>2420.3</v>
      </c>
      <c r="AU22" s="2">
        <f t="shared" si="17"/>
        <v>14.792834310232072</v>
      </c>
      <c r="AV22" s="30">
        <v>1666.9</v>
      </c>
      <c r="AW22" s="25">
        <v>878.7</v>
      </c>
      <c r="AX22" s="2">
        <f t="shared" si="18"/>
        <v>52.71461995320655</v>
      </c>
      <c r="AY22" s="29">
        <v>1477.2</v>
      </c>
      <c r="AZ22" s="25">
        <v>758.6</v>
      </c>
      <c r="BA22" s="2">
        <f t="shared" si="2"/>
        <v>51.35391280801517</v>
      </c>
      <c r="BB22" s="21">
        <v>9545.8</v>
      </c>
      <c r="BC22" s="28">
        <v>68.9</v>
      </c>
      <c r="BD22" s="2">
        <f t="shared" si="19"/>
        <v>0.7217834021244947</v>
      </c>
      <c r="BE22" s="29">
        <v>3157.7</v>
      </c>
      <c r="BF22" s="28">
        <v>294.2</v>
      </c>
      <c r="BG22" s="2">
        <f t="shared" si="20"/>
        <v>9.316907875985686</v>
      </c>
      <c r="BH22" s="29">
        <v>1895.9</v>
      </c>
      <c r="BI22" s="26">
        <v>1127.1</v>
      </c>
      <c r="BJ22" s="2">
        <f t="shared" si="21"/>
        <v>59.44933804525554</v>
      </c>
      <c r="BK22" s="27">
        <f t="shared" si="3"/>
        <v>-446</v>
      </c>
      <c r="BL22" s="17">
        <f t="shared" si="22"/>
        <v>344.5999999999999</v>
      </c>
      <c r="BM22" s="2">
        <f t="shared" si="23"/>
        <v>-77.26457399103137</v>
      </c>
      <c r="BN22" s="8"/>
      <c r="BO22" s="9"/>
    </row>
    <row r="23" spans="1:67" ht="15">
      <c r="A23" s="7">
        <v>14</v>
      </c>
      <c r="B23" s="20" t="s">
        <v>43</v>
      </c>
      <c r="C23" s="33">
        <f t="shared" si="4"/>
        <v>12653.8</v>
      </c>
      <c r="D23" s="21">
        <f t="shared" si="0"/>
        <v>2322</v>
      </c>
      <c r="E23" s="2">
        <f t="shared" si="5"/>
        <v>18.35021890657352</v>
      </c>
      <c r="F23" s="21">
        <v>2142.2</v>
      </c>
      <c r="G23" s="2">
        <v>895.3</v>
      </c>
      <c r="H23" s="2">
        <f t="shared" si="6"/>
        <v>41.79348333488937</v>
      </c>
      <c r="I23" s="21">
        <v>56</v>
      </c>
      <c r="J23" s="2">
        <v>32.7</v>
      </c>
      <c r="K23" s="2">
        <f t="shared" si="1"/>
        <v>58.392857142857146</v>
      </c>
      <c r="L23" s="21">
        <v>58.7</v>
      </c>
      <c r="M23" s="2">
        <v>16.9</v>
      </c>
      <c r="N23" s="2">
        <f t="shared" si="7"/>
        <v>28.790459965928445</v>
      </c>
      <c r="O23" s="21">
        <v>104</v>
      </c>
      <c r="P23" s="2">
        <v>11.1</v>
      </c>
      <c r="Q23" s="2">
        <f t="shared" si="8"/>
        <v>10.673076923076923</v>
      </c>
      <c r="R23" s="23">
        <v>401</v>
      </c>
      <c r="S23" s="2">
        <v>56.8</v>
      </c>
      <c r="T23" s="2">
        <f t="shared" si="24"/>
        <v>14.164588528678305</v>
      </c>
      <c r="U23" s="23"/>
      <c r="V23" s="2"/>
      <c r="W23" s="2" t="e">
        <f t="shared" si="9"/>
        <v>#DIV/0!</v>
      </c>
      <c r="X23" s="23">
        <v>490</v>
      </c>
      <c r="Y23" s="2">
        <v>271.1</v>
      </c>
      <c r="Z23" s="2">
        <f t="shared" si="10"/>
        <v>55.32653061224491</v>
      </c>
      <c r="AA23" s="23">
        <v>0</v>
      </c>
      <c r="AB23" s="2">
        <v>0</v>
      </c>
      <c r="AC23" s="2" t="e">
        <f t="shared" si="11"/>
        <v>#DIV/0!</v>
      </c>
      <c r="AD23" s="2"/>
      <c r="AE23" s="2"/>
      <c r="AF23" s="2" t="e">
        <f t="shared" si="12"/>
        <v>#DIV/0!</v>
      </c>
      <c r="AG23" s="21">
        <v>0</v>
      </c>
      <c r="AH23" s="2">
        <v>0</v>
      </c>
      <c r="AI23" s="2" t="e">
        <f t="shared" si="13"/>
        <v>#DIV/0!</v>
      </c>
      <c r="AJ23" s="23">
        <v>10511.6</v>
      </c>
      <c r="AK23" s="25">
        <v>1426.7</v>
      </c>
      <c r="AL23" s="2">
        <f t="shared" si="14"/>
        <v>13.57262452909167</v>
      </c>
      <c r="AM23" s="23">
        <v>1166.4</v>
      </c>
      <c r="AN23" s="25">
        <v>680.4</v>
      </c>
      <c r="AO23" s="2">
        <f t="shared" si="15"/>
        <v>58.33333333333333</v>
      </c>
      <c r="AP23" s="23">
        <v>564.1</v>
      </c>
      <c r="AQ23" s="25">
        <v>507.1</v>
      </c>
      <c r="AR23" s="2">
        <f t="shared" si="16"/>
        <v>89.89540861549371</v>
      </c>
      <c r="AS23" s="21">
        <v>13006.3</v>
      </c>
      <c r="AT23" s="26">
        <v>2068.8</v>
      </c>
      <c r="AU23" s="2">
        <f t="shared" si="17"/>
        <v>15.906137794761003</v>
      </c>
      <c r="AV23" s="30">
        <v>1542.1</v>
      </c>
      <c r="AW23" s="25">
        <v>908</v>
      </c>
      <c r="AX23" s="2">
        <f t="shared" si="18"/>
        <v>58.88074703326633</v>
      </c>
      <c r="AY23" s="29">
        <v>1348.9</v>
      </c>
      <c r="AZ23" s="25">
        <v>745.1</v>
      </c>
      <c r="BA23" s="2">
        <f t="shared" si="2"/>
        <v>55.23760100822892</v>
      </c>
      <c r="BB23" s="21">
        <v>1708.7</v>
      </c>
      <c r="BC23" s="28">
        <v>95.7</v>
      </c>
      <c r="BD23" s="2">
        <f t="shared" si="19"/>
        <v>5.600749107508633</v>
      </c>
      <c r="BE23" s="29">
        <v>8589.5</v>
      </c>
      <c r="BF23" s="28">
        <v>439.3</v>
      </c>
      <c r="BG23" s="2">
        <f t="shared" si="20"/>
        <v>5.1143838407357824</v>
      </c>
      <c r="BH23" s="29">
        <v>1071.7</v>
      </c>
      <c r="BI23" s="26">
        <v>574.4</v>
      </c>
      <c r="BJ23" s="2">
        <f t="shared" si="21"/>
        <v>53.597088737519826</v>
      </c>
      <c r="BK23" s="27">
        <f t="shared" si="3"/>
        <v>-352.5</v>
      </c>
      <c r="BL23" s="17">
        <f t="shared" si="22"/>
        <v>253.19999999999982</v>
      </c>
      <c r="BM23" s="2">
        <f t="shared" si="23"/>
        <v>-71.8297872340425</v>
      </c>
      <c r="BN23" s="8"/>
      <c r="BO23" s="9"/>
    </row>
    <row r="24" spans="1:67" ht="15">
      <c r="A24" s="7">
        <v>15</v>
      </c>
      <c r="B24" s="20" t="s">
        <v>44</v>
      </c>
      <c r="C24" s="33">
        <f t="shared" si="4"/>
        <v>124650.79999999999</v>
      </c>
      <c r="D24" s="21">
        <f t="shared" si="0"/>
        <v>23717.9</v>
      </c>
      <c r="E24" s="2">
        <f t="shared" si="5"/>
        <v>19.027475154591873</v>
      </c>
      <c r="F24" s="21">
        <v>41027.9</v>
      </c>
      <c r="G24" s="2">
        <v>16688.2</v>
      </c>
      <c r="H24" s="2">
        <f t="shared" si="6"/>
        <v>40.67524781916696</v>
      </c>
      <c r="I24" s="21">
        <v>20389</v>
      </c>
      <c r="J24" s="2">
        <v>10441.8</v>
      </c>
      <c r="K24" s="2">
        <f t="shared" si="1"/>
        <v>51.212908921477265</v>
      </c>
      <c r="L24" s="21">
        <v>3.7</v>
      </c>
      <c r="M24" s="2">
        <v>3</v>
      </c>
      <c r="N24" s="2">
        <f t="shared" si="7"/>
        <v>81.08108108108108</v>
      </c>
      <c r="O24" s="21">
        <v>2742</v>
      </c>
      <c r="P24" s="2">
        <v>216.3</v>
      </c>
      <c r="Q24" s="2">
        <f t="shared" si="8"/>
        <v>7.888402625820569</v>
      </c>
      <c r="R24" s="23">
        <v>8200</v>
      </c>
      <c r="S24" s="2">
        <v>3082.6</v>
      </c>
      <c r="T24" s="2">
        <f t="shared" si="24"/>
        <v>37.59268292682927</v>
      </c>
      <c r="U24" s="23">
        <v>2000</v>
      </c>
      <c r="V24" s="2">
        <v>1329.5</v>
      </c>
      <c r="W24" s="2">
        <f t="shared" si="9"/>
        <v>66.475</v>
      </c>
      <c r="X24" s="23">
        <v>2600</v>
      </c>
      <c r="Y24" s="2">
        <v>119.9</v>
      </c>
      <c r="Z24" s="2">
        <f t="shared" si="10"/>
        <v>4.611538461538462</v>
      </c>
      <c r="AA24" s="23">
        <v>1073</v>
      </c>
      <c r="AB24" s="2">
        <v>0</v>
      </c>
      <c r="AC24" s="2">
        <f t="shared" si="11"/>
        <v>0</v>
      </c>
      <c r="AD24" s="2"/>
      <c r="AE24" s="2"/>
      <c r="AF24" s="2" t="e">
        <f t="shared" si="12"/>
        <v>#DIV/0!</v>
      </c>
      <c r="AG24" s="21">
        <v>367.6</v>
      </c>
      <c r="AH24" s="2">
        <v>163.9</v>
      </c>
      <c r="AI24" s="2">
        <f t="shared" si="13"/>
        <v>44.58650707290533</v>
      </c>
      <c r="AJ24" s="23">
        <v>83622.9</v>
      </c>
      <c r="AK24" s="25">
        <v>7029.7</v>
      </c>
      <c r="AL24" s="2">
        <f t="shared" si="14"/>
        <v>8.406429339331691</v>
      </c>
      <c r="AM24" s="23">
        <v>2607.9</v>
      </c>
      <c r="AN24" s="25">
        <v>1521.3</v>
      </c>
      <c r="AO24" s="2">
        <f t="shared" si="15"/>
        <v>58.334291959047505</v>
      </c>
      <c r="AP24" s="23">
        <v>4244</v>
      </c>
      <c r="AQ24" s="25">
        <v>1000</v>
      </c>
      <c r="AR24" s="2">
        <f t="shared" si="16"/>
        <v>23.5626767200754</v>
      </c>
      <c r="AS24" s="21">
        <v>127037.5</v>
      </c>
      <c r="AT24" s="26">
        <v>25417</v>
      </c>
      <c r="AU24" s="2">
        <f t="shared" si="17"/>
        <v>20.007478106858212</v>
      </c>
      <c r="AV24" s="30">
        <v>4240.4</v>
      </c>
      <c r="AW24" s="25">
        <v>2117.6</v>
      </c>
      <c r="AX24" s="2">
        <f t="shared" si="18"/>
        <v>49.93868502971418</v>
      </c>
      <c r="AY24" s="29">
        <v>3021.6</v>
      </c>
      <c r="AZ24" s="25">
        <v>1895.8</v>
      </c>
      <c r="BA24" s="2">
        <f t="shared" si="2"/>
        <v>62.74159385755891</v>
      </c>
      <c r="BB24" s="21">
        <v>13445.7</v>
      </c>
      <c r="BC24" s="28">
        <v>5080.9</v>
      </c>
      <c r="BD24" s="2">
        <f t="shared" si="19"/>
        <v>37.78828919282744</v>
      </c>
      <c r="BE24" s="29">
        <v>100862.5</v>
      </c>
      <c r="BF24" s="28">
        <v>14333.4</v>
      </c>
      <c r="BG24" s="2">
        <f t="shared" si="20"/>
        <v>14.21083157764283</v>
      </c>
      <c r="BH24" s="29">
        <v>7002.4</v>
      </c>
      <c r="BI24" s="26">
        <v>3262.8</v>
      </c>
      <c r="BJ24" s="2">
        <f t="shared" si="21"/>
        <v>46.595452987547134</v>
      </c>
      <c r="BK24" s="27">
        <f t="shared" si="3"/>
        <v>-2386.7000000000116</v>
      </c>
      <c r="BL24" s="17">
        <f t="shared" si="22"/>
        <v>-1699.0999999999985</v>
      </c>
      <c r="BM24" s="2">
        <f t="shared" si="23"/>
        <v>71.19034650354004</v>
      </c>
      <c r="BN24" s="8"/>
      <c r="BO24" s="9"/>
    </row>
    <row r="25" spans="1:67" ht="15" customHeight="1">
      <c r="A25" s="7">
        <v>16</v>
      </c>
      <c r="B25" s="20" t="s">
        <v>45</v>
      </c>
      <c r="C25" s="33">
        <f t="shared" si="4"/>
        <v>9505.9</v>
      </c>
      <c r="D25" s="21">
        <f t="shared" si="0"/>
        <v>2121.7</v>
      </c>
      <c r="E25" s="2">
        <f t="shared" si="5"/>
        <v>22.31982242607223</v>
      </c>
      <c r="F25" s="21">
        <v>1958.1</v>
      </c>
      <c r="G25" s="2">
        <v>762.7</v>
      </c>
      <c r="H25" s="2">
        <f t="shared" si="6"/>
        <v>38.951023951790006</v>
      </c>
      <c r="I25" s="21">
        <v>65.2</v>
      </c>
      <c r="J25" s="2">
        <v>27</v>
      </c>
      <c r="K25" s="2">
        <f t="shared" si="1"/>
        <v>41.41104294478527</v>
      </c>
      <c r="L25" s="21">
        <v>1.7</v>
      </c>
      <c r="M25" s="2">
        <v>1.3</v>
      </c>
      <c r="N25" s="2">
        <f t="shared" si="7"/>
        <v>76.47058823529413</v>
      </c>
      <c r="O25" s="21">
        <v>207</v>
      </c>
      <c r="P25" s="2">
        <v>2.1</v>
      </c>
      <c r="Q25" s="2">
        <f t="shared" si="8"/>
        <v>1.0144927536231885</v>
      </c>
      <c r="R25" s="23">
        <v>624</v>
      </c>
      <c r="S25" s="2">
        <v>52.4</v>
      </c>
      <c r="T25" s="2">
        <f t="shared" si="24"/>
        <v>8.397435897435896</v>
      </c>
      <c r="U25" s="23"/>
      <c r="V25" s="2"/>
      <c r="W25" s="2" t="e">
        <f t="shared" si="9"/>
        <v>#DIV/0!</v>
      </c>
      <c r="X25" s="23">
        <v>197.4</v>
      </c>
      <c r="Y25" s="2">
        <v>121</v>
      </c>
      <c r="Z25" s="2">
        <f t="shared" si="10"/>
        <v>61.29685916919959</v>
      </c>
      <c r="AA25" s="23">
        <v>17.3</v>
      </c>
      <c r="AB25" s="2">
        <v>4.3</v>
      </c>
      <c r="AC25" s="2">
        <f t="shared" si="11"/>
        <v>24.85549132947977</v>
      </c>
      <c r="AD25" s="2"/>
      <c r="AE25" s="2"/>
      <c r="AF25" s="2" t="e">
        <f t="shared" si="12"/>
        <v>#DIV/0!</v>
      </c>
      <c r="AG25" s="21">
        <v>62.5</v>
      </c>
      <c r="AH25" s="2">
        <v>10</v>
      </c>
      <c r="AI25" s="2">
        <f t="shared" si="13"/>
        <v>16</v>
      </c>
      <c r="AJ25" s="23">
        <v>7547.8</v>
      </c>
      <c r="AK25" s="25">
        <v>1359</v>
      </c>
      <c r="AL25" s="2">
        <f t="shared" si="14"/>
        <v>18.00524656191208</v>
      </c>
      <c r="AM25" s="23">
        <v>1207.6</v>
      </c>
      <c r="AN25" s="25">
        <v>704.5</v>
      </c>
      <c r="AO25" s="2">
        <f t="shared" si="15"/>
        <v>58.338853925140775</v>
      </c>
      <c r="AP25" s="23">
        <v>1092.7</v>
      </c>
      <c r="AQ25" s="25">
        <v>238.6</v>
      </c>
      <c r="AR25" s="2">
        <f t="shared" si="16"/>
        <v>21.835819529605562</v>
      </c>
      <c r="AS25" s="21">
        <v>9550.8</v>
      </c>
      <c r="AT25" s="26">
        <v>1761.4</v>
      </c>
      <c r="AU25" s="2">
        <f t="shared" si="17"/>
        <v>18.44243414164259</v>
      </c>
      <c r="AV25" s="30">
        <v>1321.7</v>
      </c>
      <c r="AW25" s="25">
        <v>518.4</v>
      </c>
      <c r="AX25" s="2">
        <f t="shared" si="18"/>
        <v>39.22221381554059</v>
      </c>
      <c r="AY25" s="29">
        <v>1267.6</v>
      </c>
      <c r="AZ25" s="25">
        <v>518.4</v>
      </c>
      <c r="BA25" s="2">
        <f t="shared" si="2"/>
        <v>40.89618176080783</v>
      </c>
      <c r="BB25" s="21">
        <v>3953</v>
      </c>
      <c r="BC25" s="28">
        <v>175.5</v>
      </c>
      <c r="BD25" s="2">
        <f t="shared" si="19"/>
        <v>4.439666076397673</v>
      </c>
      <c r="BE25" s="29">
        <v>2891.2</v>
      </c>
      <c r="BF25" s="28">
        <v>244</v>
      </c>
      <c r="BG25" s="2">
        <f t="shared" si="20"/>
        <v>8.439402324294411</v>
      </c>
      <c r="BH25" s="29">
        <v>1286.3</v>
      </c>
      <c r="BI25" s="26">
        <v>777.2</v>
      </c>
      <c r="BJ25" s="2">
        <f t="shared" si="21"/>
        <v>60.4213636010262</v>
      </c>
      <c r="BK25" s="27">
        <f t="shared" si="3"/>
        <v>-44.899999999999636</v>
      </c>
      <c r="BL25" s="17">
        <f t="shared" si="22"/>
        <v>360.2999999999997</v>
      </c>
      <c r="BM25" s="2">
        <f t="shared" si="23"/>
        <v>-802.4498886414312</v>
      </c>
      <c r="BN25" s="8"/>
      <c r="BO25" s="9"/>
    </row>
    <row r="26" spans="1:67" ht="15">
      <c r="A26" s="7">
        <v>17</v>
      </c>
      <c r="B26" s="20" t="s">
        <v>46</v>
      </c>
      <c r="C26" s="33">
        <f>F26+AJ26</f>
        <v>18855.4</v>
      </c>
      <c r="D26" s="21">
        <f t="shared" si="0"/>
        <v>6429.7</v>
      </c>
      <c r="E26" s="2">
        <f t="shared" si="5"/>
        <v>34.1000456102761</v>
      </c>
      <c r="F26" s="21">
        <v>2075.9</v>
      </c>
      <c r="G26" s="2">
        <v>765</v>
      </c>
      <c r="H26" s="2">
        <f t="shared" si="6"/>
        <v>36.85148610241341</v>
      </c>
      <c r="I26" s="21">
        <v>802.7</v>
      </c>
      <c r="J26" s="2">
        <v>412</v>
      </c>
      <c r="K26" s="2">
        <f t="shared" si="1"/>
        <v>51.32677214401396</v>
      </c>
      <c r="L26" s="21">
        <v>15.2</v>
      </c>
      <c r="M26" s="2">
        <v>10.7</v>
      </c>
      <c r="N26" s="2">
        <f t="shared" si="7"/>
        <v>70.39473684210526</v>
      </c>
      <c r="O26" s="21">
        <v>336</v>
      </c>
      <c r="P26" s="2">
        <v>56.5</v>
      </c>
      <c r="Q26" s="2">
        <f t="shared" si="8"/>
        <v>16.815476190476193</v>
      </c>
      <c r="R26" s="23">
        <v>529</v>
      </c>
      <c r="S26" s="2">
        <v>-59.8</v>
      </c>
      <c r="T26" s="2">
        <f t="shared" si="24"/>
        <v>-11.304347826086957</v>
      </c>
      <c r="U26" s="23"/>
      <c r="V26" s="2"/>
      <c r="W26" s="2" t="e">
        <f t="shared" si="9"/>
        <v>#DIV/0!</v>
      </c>
      <c r="X26" s="23">
        <v>13.8</v>
      </c>
      <c r="Y26" s="2">
        <v>0</v>
      </c>
      <c r="Z26" s="2">
        <f t="shared" si="10"/>
        <v>0</v>
      </c>
      <c r="AA26" s="23">
        <v>0</v>
      </c>
      <c r="AB26" s="2">
        <v>0</v>
      </c>
      <c r="AC26" s="2" t="e">
        <f t="shared" si="11"/>
        <v>#DIV/0!</v>
      </c>
      <c r="AD26" s="2"/>
      <c r="AE26" s="2"/>
      <c r="AF26" s="2" t="e">
        <f t="shared" si="12"/>
        <v>#DIV/0!</v>
      </c>
      <c r="AG26" s="21">
        <v>11.4</v>
      </c>
      <c r="AH26" s="2">
        <v>28.8</v>
      </c>
      <c r="AI26" s="2">
        <f t="shared" si="13"/>
        <v>252.6315789473684</v>
      </c>
      <c r="AJ26" s="23">
        <v>16779.5</v>
      </c>
      <c r="AK26" s="25">
        <v>5664.7</v>
      </c>
      <c r="AL26" s="2">
        <f t="shared" si="14"/>
        <v>33.75964718853363</v>
      </c>
      <c r="AM26" s="23">
        <v>3670</v>
      </c>
      <c r="AN26" s="25">
        <v>2140.9</v>
      </c>
      <c r="AO26" s="2">
        <f t="shared" si="15"/>
        <v>58.335149863760215</v>
      </c>
      <c r="AP26" s="23">
        <v>2315.9</v>
      </c>
      <c r="AQ26" s="25">
        <v>510.2</v>
      </c>
      <c r="AR26" s="2">
        <f t="shared" si="16"/>
        <v>22.030312189645493</v>
      </c>
      <c r="AS26" s="21">
        <v>19371.8</v>
      </c>
      <c r="AT26" s="26">
        <v>6564.4</v>
      </c>
      <c r="AU26" s="2">
        <f t="shared" si="17"/>
        <v>33.88637091029228</v>
      </c>
      <c r="AV26" s="30">
        <v>2535</v>
      </c>
      <c r="AW26" s="25">
        <v>1267</v>
      </c>
      <c r="AX26" s="2">
        <f t="shared" si="18"/>
        <v>49.980276134122285</v>
      </c>
      <c r="AY26" s="29">
        <v>1652.9</v>
      </c>
      <c r="AZ26" s="25">
        <v>756.8</v>
      </c>
      <c r="BA26" s="2">
        <f t="shared" si="2"/>
        <v>45.786193962127165</v>
      </c>
      <c r="BB26" s="21">
        <v>5123</v>
      </c>
      <c r="BC26" s="28">
        <v>1712.2</v>
      </c>
      <c r="BD26" s="2">
        <f t="shared" si="19"/>
        <v>33.42182315049775</v>
      </c>
      <c r="BE26" s="29">
        <v>8206.9</v>
      </c>
      <c r="BF26" s="28">
        <v>1438.3</v>
      </c>
      <c r="BG26" s="2">
        <f t="shared" si="20"/>
        <v>17.525496838026537</v>
      </c>
      <c r="BH26" s="29">
        <v>2332.4</v>
      </c>
      <c r="BI26" s="26">
        <v>1572.9</v>
      </c>
      <c r="BJ26" s="2">
        <f t="shared" si="21"/>
        <v>67.43697478991596</v>
      </c>
      <c r="BK26" s="27">
        <f t="shared" si="3"/>
        <v>-516.3999999999978</v>
      </c>
      <c r="BL26" s="17">
        <f t="shared" si="22"/>
        <v>-134.69999999999982</v>
      </c>
      <c r="BM26" s="2">
        <f t="shared" si="23"/>
        <v>26.084430673896282</v>
      </c>
      <c r="BN26" s="8"/>
      <c r="BO26" s="9"/>
    </row>
    <row r="27" spans="1:67" ht="14.25" customHeight="1">
      <c r="A27" s="35" t="s">
        <v>20</v>
      </c>
      <c r="B27" s="36"/>
      <c r="C27" s="22">
        <f>SUM(C10:C26)</f>
        <v>368595.7</v>
      </c>
      <c r="D27" s="22">
        <f>SUM(D10:D26)</f>
        <v>70789.90000000001</v>
      </c>
      <c r="E27" s="6">
        <f>D27/C27*100</f>
        <v>19.205297294569633</v>
      </c>
      <c r="F27" s="22">
        <f>SUM(F10:F26)</f>
        <v>77367.8</v>
      </c>
      <c r="G27" s="6">
        <f>SUM(G10:G26)</f>
        <v>31498.6</v>
      </c>
      <c r="H27" s="6">
        <f>G27/F27*100</f>
        <v>40.71280300073157</v>
      </c>
      <c r="I27" s="22">
        <f>SUM(I10:I26)</f>
        <v>24483</v>
      </c>
      <c r="J27" s="6">
        <f>SUM(J10:J26)</f>
        <v>12529.5</v>
      </c>
      <c r="K27" s="2">
        <f t="shared" si="1"/>
        <v>51.17632643058448</v>
      </c>
      <c r="L27" s="22">
        <f>SUM(L10:L26)</f>
        <v>238.09999999999997</v>
      </c>
      <c r="M27" s="6">
        <f>SUM(M10:M26)</f>
        <v>258.1</v>
      </c>
      <c r="N27" s="6">
        <f>M27/L27*100</f>
        <v>108.39983200335996</v>
      </c>
      <c r="O27" s="22">
        <f>SUM(O10:O26)</f>
        <v>6213</v>
      </c>
      <c r="P27" s="6">
        <f>SUM(P10:P26)</f>
        <v>505.4</v>
      </c>
      <c r="Q27" s="6">
        <f>P27/O27*100</f>
        <v>8.134556574923547</v>
      </c>
      <c r="R27" s="22">
        <f>SUM(R10:R26)</f>
        <v>18237</v>
      </c>
      <c r="S27" s="6">
        <f>SUM(S10:S26)</f>
        <v>4983.9</v>
      </c>
      <c r="T27" s="6">
        <f>S27/R27*100</f>
        <v>27.3285079782859</v>
      </c>
      <c r="U27" s="22">
        <f>SUM(U10:U26)</f>
        <v>2000</v>
      </c>
      <c r="V27" s="6">
        <f>SUM(V10:V26)</f>
        <v>1329.5</v>
      </c>
      <c r="W27" s="6">
        <f>V27/U27*100</f>
        <v>66.475</v>
      </c>
      <c r="X27" s="22">
        <f>SUM(X10:X26)</f>
        <v>5377.099999999999</v>
      </c>
      <c r="Y27" s="6">
        <f>SUM(Y10:Y26)</f>
        <v>2106</v>
      </c>
      <c r="Z27" s="6">
        <f>Y27/X27*100</f>
        <v>39.16609324728944</v>
      </c>
      <c r="AA27" s="22">
        <f>SUM(AA10:AA26)</f>
        <v>1358.3</v>
      </c>
      <c r="AB27" s="6">
        <f>SUM(AB10:AB26)</f>
        <v>199.1</v>
      </c>
      <c r="AC27" s="6">
        <f>AB27/AA27*100</f>
        <v>14.658028417875284</v>
      </c>
      <c r="AD27" s="6">
        <f>SUM(AD10:AD26)</f>
        <v>0</v>
      </c>
      <c r="AE27" s="6">
        <f>SUM(AE10:AE26)</f>
        <v>0</v>
      </c>
      <c r="AF27" s="2" t="e">
        <f t="shared" si="12"/>
        <v>#DIV/0!</v>
      </c>
      <c r="AG27" s="22">
        <f>SUM(AG10:AG26)</f>
        <v>992.3</v>
      </c>
      <c r="AH27" s="6">
        <f>SUM(AH10:AH26)</f>
        <v>362.2</v>
      </c>
      <c r="AI27" s="2">
        <f>AH27/AG27*100</f>
        <v>36.50105814773758</v>
      </c>
      <c r="AJ27" s="22">
        <f>SUM(AJ10:AJ26)</f>
        <v>291227.89999999997</v>
      </c>
      <c r="AK27" s="6">
        <f>SUM(AK10:AK26)</f>
        <v>39291.3</v>
      </c>
      <c r="AL27" s="6">
        <f>AK27/AJ27*100</f>
        <v>13.491598847500534</v>
      </c>
      <c r="AM27" s="22">
        <f>SUM(AM10:AM26)</f>
        <v>31694.8</v>
      </c>
      <c r="AN27" s="6">
        <f>SUM(AN10:AN26)</f>
        <v>18488.899999999998</v>
      </c>
      <c r="AO27" s="6">
        <f>AN27/AM27*100</f>
        <v>58.334174691116516</v>
      </c>
      <c r="AP27" s="22">
        <f>SUM(AP10:AP26)</f>
        <v>28137.100000000002</v>
      </c>
      <c r="AQ27" s="6">
        <f>SUM(AQ10:AQ26)</f>
        <v>6162.1</v>
      </c>
      <c r="AR27" s="6">
        <f>AQ27/AP27*100</f>
        <v>21.90026690739273</v>
      </c>
      <c r="AS27" s="22">
        <f>SUM(AS10:AS26)</f>
        <v>377672.8</v>
      </c>
      <c r="AT27" s="6">
        <f>SUM(AT10:AT26)</f>
        <v>69975.3</v>
      </c>
      <c r="AU27" s="6">
        <f>(AT27/AS27)*100</f>
        <v>18.52802213979932</v>
      </c>
      <c r="AV27" s="22">
        <f>SUM(AV10:AV26)</f>
        <v>30221.899999999998</v>
      </c>
      <c r="AW27" s="6">
        <f>SUM(AW10:AW26)</f>
        <v>15890.4</v>
      </c>
      <c r="AX27" s="6">
        <f>AW27/AV27*100</f>
        <v>52.579089997650705</v>
      </c>
      <c r="AY27" s="22">
        <f>SUM(AY10:AY26)</f>
        <v>25064.300000000003</v>
      </c>
      <c r="AZ27" s="34">
        <f>SUM(AZ10:AZ26)</f>
        <v>13074</v>
      </c>
      <c r="BA27" s="6">
        <f t="shared" si="2"/>
        <v>52.16183974816771</v>
      </c>
      <c r="BB27" s="22">
        <f>SUM(BB10:BB26)</f>
        <v>93227</v>
      </c>
      <c r="BC27" s="34">
        <f>SUM(BC10:BC26)</f>
        <v>10396</v>
      </c>
      <c r="BD27" s="6">
        <f>BC27/BB27*100</f>
        <v>11.151275917920774</v>
      </c>
      <c r="BE27" s="22">
        <f>SUM(BE10:BE26)</f>
        <v>209043.4</v>
      </c>
      <c r="BF27" s="6">
        <f>SUM(BF10:BF26)</f>
        <v>23907.399999999998</v>
      </c>
      <c r="BG27" s="6">
        <f>BF27/BE27*100</f>
        <v>11.436572501212666</v>
      </c>
      <c r="BH27" s="22">
        <f>SUM(BH10:BH26)</f>
        <v>39746.4</v>
      </c>
      <c r="BI27" s="6">
        <f>SUM(BI10:BI26)</f>
        <v>17801.600000000002</v>
      </c>
      <c r="BJ27" s="6">
        <f>BI27/BH27*100</f>
        <v>44.78795563874968</v>
      </c>
      <c r="BK27" s="22">
        <f>SUM(BK10:BK26)</f>
        <v>-9077.100000000004</v>
      </c>
      <c r="BL27" s="6">
        <f>SUM(BL10:BL26)</f>
        <v>814.6000000000017</v>
      </c>
      <c r="BM27" s="6">
        <f>BL27/BK27*100</f>
        <v>-8.97423185819261</v>
      </c>
      <c r="BN27" s="8"/>
      <c r="BO27" s="9"/>
    </row>
    <row r="28" spans="3:65" ht="15" hidden="1">
      <c r="C28" s="13">
        <f aca="true" t="shared" si="25" ref="C28:AC28">C27-C20</f>
        <v>362515.4</v>
      </c>
      <c r="D28" s="13">
        <f t="shared" si="25"/>
        <v>69260.70000000001</v>
      </c>
      <c r="E28" s="13">
        <f t="shared" si="25"/>
        <v>-5.944777537264326</v>
      </c>
      <c r="F28" s="13">
        <f t="shared" si="25"/>
        <v>76193</v>
      </c>
      <c r="G28" s="13">
        <f t="shared" si="25"/>
        <v>31046.899999999998</v>
      </c>
      <c r="H28" s="13">
        <f t="shared" si="25"/>
        <v>2.2637052819709282</v>
      </c>
      <c r="I28" s="13">
        <f t="shared" si="25"/>
        <v>24473.3</v>
      </c>
      <c r="J28" s="13">
        <f t="shared" si="25"/>
        <v>12524.2</v>
      </c>
      <c r="K28" s="13">
        <f t="shared" si="25"/>
        <v>-3.462848827147482</v>
      </c>
      <c r="L28" s="13">
        <f t="shared" si="25"/>
        <v>237.19999999999996</v>
      </c>
      <c r="M28" s="13">
        <f t="shared" si="25"/>
        <v>257.20000000000005</v>
      </c>
      <c r="N28" s="13">
        <f t="shared" si="25"/>
        <v>8.399832003359961</v>
      </c>
      <c r="O28" s="13">
        <f t="shared" si="25"/>
        <v>6070</v>
      </c>
      <c r="P28" s="13">
        <f t="shared" si="25"/>
        <v>504.5</v>
      </c>
      <c r="Q28" s="13">
        <f t="shared" si="25"/>
        <v>7.505185945552918</v>
      </c>
      <c r="R28" s="13">
        <f t="shared" si="25"/>
        <v>17885</v>
      </c>
      <c r="S28" s="13">
        <f t="shared" si="25"/>
        <v>4935.7</v>
      </c>
      <c r="T28" s="13">
        <f t="shared" si="25"/>
        <v>13.63532616010408</v>
      </c>
      <c r="U28" s="13">
        <f t="shared" si="25"/>
        <v>2000</v>
      </c>
      <c r="V28" s="13">
        <f t="shared" si="25"/>
        <v>1329.5</v>
      </c>
      <c r="W28" s="13" t="e">
        <f t="shared" si="25"/>
        <v>#DIV/0!</v>
      </c>
      <c r="X28" s="13">
        <f t="shared" si="25"/>
        <v>5355.999999999999</v>
      </c>
      <c r="Y28" s="13">
        <f t="shared" si="25"/>
        <v>2104.4</v>
      </c>
      <c r="Z28" s="13">
        <f t="shared" si="25"/>
        <v>31.583154858663846</v>
      </c>
      <c r="AA28" s="13">
        <f t="shared" si="25"/>
        <v>1330.6</v>
      </c>
      <c r="AB28" s="13">
        <f t="shared" si="25"/>
        <v>182.9</v>
      </c>
      <c r="AC28" s="13">
        <f t="shared" si="25"/>
        <v>-43.82572609476009</v>
      </c>
      <c r="AD28" s="13"/>
      <c r="AE28" s="13"/>
      <c r="AF28" s="2" t="e">
        <f t="shared" si="12"/>
        <v>#DIV/0!</v>
      </c>
      <c r="AG28" s="13">
        <f aca="true" t="shared" si="26" ref="AG28:BM28">AG27-AG20</f>
        <v>992.3</v>
      </c>
      <c r="AH28" s="13">
        <f t="shared" si="26"/>
        <v>362.2</v>
      </c>
      <c r="AI28" s="13" t="e">
        <f t="shared" si="26"/>
        <v>#DIV/0!</v>
      </c>
      <c r="AJ28" s="13">
        <f t="shared" si="26"/>
        <v>286322.39999999997</v>
      </c>
      <c r="AK28" s="13">
        <f t="shared" si="26"/>
        <v>38213.8</v>
      </c>
      <c r="AL28" s="13">
        <f t="shared" si="26"/>
        <v>-8.473542320576115</v>
      </c>
      <c r="AM28" s="13">
        <f t="shared" si="26"/>
        <v>30152.5</v>
      </c>
      <c r="AN28" s="13">
        <f t="shared" si="26"/>
        <v>17589.199999999997</v>
      </c>
      <c r="AO28" s="13">
        <f t="shared" si="26"/>
        <v>-0.0007795979323077518</v>
      </c>
      <c r="AP28" s="13">
        <f t="shared" si="26"/>
        <v>27386.2</v>
      </c>
      <c r="AQ28" s="13">
        <f t="shared" si="26"/>
        <v>6073.5</v>
      </c>
      <c r="AR28" s="13">
        <f t="shared" si="26"/>
        <v>10.10109258324837</v>
      </c>
      <c r="AS28" s="13">
        <f t="shared" si="26"/>
        <v>371442.6</v>
      </c>
      <c r="AT28" s="13">
        <f t="shared" si="26"/>
        <v>68584.8</v>
      </c>
      <c r="AU28" s="13">
        <f t="shared" si="26"/>
        <v>-3.79068351973007</v>
      </c>
      <c r="AV28" s="13">
        <f t="shared" si="26"/>
        <v>28952.6</v>
      </c>
      <c r="AW28" s="13">
        <f t="shared" si="26"/>
        <v>15218.1</v>
      </c>
      <c r="AX28" s="13">
        <f t="shared" si="26"/>
        <v>-0.3871118458851015</v>
      </c>
      <c r="AY28" s="13">
        <f t="shared" si="26"/>
        <v>23847.600000000002</v>
      </c>
      <c r="AZ28" s="13">
        <f t="shared" si="26"/>
        <v>12401.7</v>
      </c>
      <c r="BA28" s="13">
        <f t="shared" si="26"/>
        <v>-3.094180634835496</v>
      </c>
      <c r="BB28" s="13">
        <f t="shared" si="26"/>
        <v>90252.4</v>
      </c>
      <c r="BC28" s="13">
        <f t="shared" si="26"/>
        <v>10355.3</v>
      </c>
      <c r="BD28" s="13">
        <f t="shared" si="26"/>
        <v>9.783024724483</v>
      </c>
      <c r="BE28" s="13">
        <f t="shared" si="26"/>
        <v>208040.4</v>
      </c>
      <c r="BF28" s="13">
        <f t="shared" si="26"/>
        <v>23624.1</v>
      </c>
      <c r="BG28" s="13">
        <f t="shared" si="26"/>
        <v>-16.808691706165202</v>
      </c>
      <c r="BH28" s="13">
        <f t="shared" si="26"/>
        <v>38853.3</v>
      </c>
      <c r="BI28" s="13">
        <f t="shared" si="26"/>
        <v>17456.800000000003</v>
      </c>
      <c r="BJ28" s="13">
        <f t="shared" si="26"/>
        <v>6.180856769642077</v>
      </c>
      <c r="BK28" s="13">
        <f t="shared" si="26"/>
        <v>-8927.200000000004</v>
      </c>
      <c r="BL28" s="13">
        <f t="shared" si="26"/>
        <v>675.9000000000017</v>
      </c>
      <c r="BM28" s="13">
        <f t="shared" si="26"/>
        <v>83.55412037663086</v>
      </c>
    </row>
    <row r="29" spans="3:66" ht="1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3:65" ht="15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4" ht="15">
      <c r="AH34" s="19"/>
    </row>
    <row r="35" ht="15">
      <c r="F35" s="31"/>
    </row>
  </sheetData>
  <sheetProtection/>
  <mergeCells count="31">
    <mergeCell ref="R1:T1"/>
    <mergeCell ref="C2:T2"/>
    <mergeCell ref="C4:E7"/>
    <mergeCell ref="F4:AR4"/>
    <mergeCell ref="F5:H7"/>
    <mergeCell ref="I5:AI5"/>
    <mergeCell ref="AY5:BA5"/>
    <mergeCell ref="AS4:AU7"/>
    <mergeCell ref="AM5:AR5"/>
    <mergeCell ref="AY6:BA7"/>
    <mergeCell ref="I6:K7"/>
    <mergeCell ref="AP6:AR7"/>
    <mergeCell ref="L6:N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27:B27"/>
    <mergeCell ref="AG6:AI7"/>
    <mergeCell ref="AM6:AO7"/>
    <mergeCell ref="B4:B8"/>
    <mergeCell ref="A4:A8"/>
    <mergeCell ref="O6:Q7"/>
    <mergeCell ref="R6:T7"/>
    <mergeCell ref="U6:W7"/>
  </mergeCells>
  <printOptions/>
  <pageMargins left="0.1968503937007874" right="0.15748031496062992" top="0.7480314960629921" bottom="0.7480314960629921" header="0.31496062992125984" footer="0.31496062992125984"/>
  <pageSetup fitToWidth="2" horizontalDpi="600" verticalDpi="600" orientation="landscape" paperSize="9" scale="60" r:id="rId1"/>
  <colBreaks count="2" manualBreakCount="2">
    <brk id="17" max="26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User</cp:lastModifiedBy>
  <cp:lastPrinted>2020-08-05T13:24:37Z</cp:lastPrinted>
  <dcterms:created xsi:type="dcterms:W3CDTF">2013-04-03T10:22:22Z</dcterms:created>
  <dcterms:modified xsi:type="dcterms:W3CDTF">2020-08-05T13:25:37Z</dcterms:modified>
  <cp:category/>
  <cp:version/>
  <cp:contentType/>
  <cp:contentStatus/>
</cp:coreProperties>
</file>