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6815" windowHeight="8340" activeTab="2"/>
  </bookViews>
  <sheets>
    <sheet name="Страря форма 6 " sheetId="1" r:id="rId1"/>
    <sheet name="форма №6" sheetId="2" r:id="rId2"/>
    <sheet name="Форма № 18" sheetId="3" r:id="rId3"/>
    <sheet name="Форма № 19" sheetId="4" r:id="rId4"/>
  </sheets>
  <definedNames>
    <definedName name="_xlfn.AGGREGATE" hidden="1">#NAME?</definedName>
    <definedName name="_xlnm.Print_Area" localSheetId="0">'Страря форма 6 '!$A$1:$N$38</definedName>
    <definedName name="_xlnm.Print_Area" localSheetId="2">'Форма № 18'!$A$1:$AV$91</definedName>
    <definedName name="_xlnm.Print_Area" localSheetId="3">'Форма № 19'!$A$1:$K$22</definedName>
    <definedName name="_xlnm.Print_Area" localSheetId="1">'форма №6'!$A$1:$J$27</definedName>
  </definedNames>
  <calcPr fullCalcOnLoad="1"/>
</workbook>
</file>

<file path=xl/sharedStrings.xml><?xml version="1.0" encoding="utf-8"?>
<sst xmlns="http://schemas.openxmlformats.org/spreadsheetml/2006/main" count="303" uniqueCount="200">
  <si>
    <t>Форма №19</t>
  </si>
  <si>
    <t>Сведения</t>
  </si>
  <si>
    <t xml:space="preserve">об обеспеченности трудовыми ресурсами (руководителями, специалистами, квалифицированными рабочими и служащими) из числа граждан, пребывающих в запасе, на период мобилизации и на военное время в </t>
  </si>
  <si>
    <t>(наименование органа государствееной власти, органа местного самоуправления или организации)</t>
  </si>
  <si>
    <t>Наименование должностей</t>
  </si>
  <si>
    <t>Всего работающих</t>
  </si>
  <si>
    <t>Из числа работающих граждан, пребывающих в запасе</t>
  </si>
  <si>
    <t>Забронировано граждан, пребывающих в запасе</t>
  </si>
  <si>
    <t>Подлежит призыву по мобилизации</t>
  </si>
  <si>
    <t>Остается в организации</t>
  </si>
  <si>
    <t>Потребность на расчетный год</t>
  </si>
  <si>
    <t>Некомплект (-) Избыток(+)</t>
  </si>
  <si>
    <t>Процент обеспеченности трудовыми ресурсами</t>
  </si>
  <si>
    <t>Руководители</t>
  </si>
  <si>
    <t>Специалисты</t>
  </si>
  <si>
    <t>Служащие</t>
  </si>
  <si>
    <t>Рабочие</t>
  </si>
  <si>
    <t>из них водители</t>
  </si>
  <si>
    <t>Всего</t>
  </si>
  <si>
    <r>
      <t xml:space="preserve">Рабочие </t>
    </r>
    <r>
      <rPr>
        <b/>
        <sz val="11"/>
        <color indexed="8"/>
        <rFont val="Times New Roman"/>
        <family val="1"/>
      </rPr>
      <t xml:space="preserve">≥ </t>
    </r>
    <r>
      <rPr>
        <sz val="10"/>
        <color indexed="8"/>
        <rFont val="Times New Roman"/>
        <family val="1"/>
      </rPr>
      <t>водители</t>
    </r>
  </si>
  <si>
    <t>шифр формы</t>
  </si>
  <si>
    <t>Число обощенных КУО</t>
  </si>
  <si>
    <t xml:space="preserve">Наименование категорий </t>
  </si>
  <si>
    <t>Пребывающих в запасе</t>
  </si>
  <si>
    <t>Забронировано</t>
  </si>
  <si>
    <t>Примечание</t>
  </si>
  <si>
    <t>всего</t>
  </si>
  <si>
    <t>в том числе</t>
  </si>
  <si>
    <t>офицеров</t>
  </si>
  <si>
    <t>прапорщиков, мичманов, сержантов, старшин, солдат и матросов</t>
  </si>
  <si>
    <t>2&gt;=3</t>
  </si>
  <si>
    <t>3&gt;=6</t>
  </si>
  <si>
    <t>4&gt;=7</t>
  </si>
  <si>
    <t>5&gt;=8</t>
  </si>
  <si>
    <t xml:space="preserve">Специалисты </t>
  </si>
  <si>
    <t xml:space="preserve">Рабочие </t>
  </si>
  <si>
    <t xml:space="preserve">Всего  </t>
  </si>
  <si>
    <t>Форма № 6</t>
  </si>
  <si>
    <t>О Т Ч Е Т</t>
  </si>
  <si>
    <t>о численности работающих и забронированных граждан пребывающих в запасе</t>
  </si>
  <si>
    <t>(наименование органа местого самоуправления, организации)</t>
  </si>
  <si>
    <t>за</t>
  </si>
  <si>
    <t>г.</t>
  </si>
  <si>
    <t>(руководитель)</t>
  </si>
  <si>
    <t>(подпись)</t>
  </si>
  <si>
    <t>(инициалы, фамилия)</t>
  </si>
  <si>
    <t>Число обобщенных форм 6</t>
  </si>
  <si>
    <t>Карточка</t>
  </si>
  <si>
    <t>Цифровое обозначение</t>
  </si>
  <si>
    <t>ИНН</t>
  </si>
  <si>
    <t>Основной государственный регистрационный номер</t>
  </si>
  <si>
    <t>ОГРН</t>
  </si>
  <si>
    <t>Код административно-территориального деления</t>
  </si>
  <si>
    <t>Код по общероссийскому классификатору предприятий и организаций</t>
  </si>
  <si>
    <t>ОКПО</t>
  </si>
  <si>
    <t>(текстовая расшифровка)</t>
  </si>
  <si>
    <t>Форма собственности</t>
  </si>
  <si>
    <t>ОКФС</t>
  </si>
  <si>
    <t>Основной код ОКВЭД</t>
  </si>
  <si>
    <t>ОКВЭД</t>
  </si>
  <si>
    <t xml:space="preserve">По состоянию на </t>
  </si>
  <si>
    <t>Регистрационный номер</t>
  </si>
  <si>
    <t>(по учету районной комиссии)</t>
  </si>
  <si>
    <t>учета организации</t>
  </si>
  <si>
    <t>1.</t>
  </si>
  <si>
    <t>Полное наименование организации</t>
  </si>
  <si>
    <t>2.</t>
  </si>
  <si>
    <t>Ф.И.О., должность и номер телефона (факс) руководителя</t>
  </si>
  <si>
    <t>3.</t>
  </si>
  <si>
    <t>Дата и место регистрации (перерегистрации)</t>
  </si>
  <si>
    <t>5.</t>
  </si>
  <si>
    <t>Юридический адрес</t>
  </si>
  <si>
    <t>6.</t>
  </si>
  <si>
    <t>Фактический адрес</t>
  </si>
  <si>
    <t>7.</t>
  </si>
  <si>
    <t>Почтовый адрес</t>
  </si>
  <si>
    <t>8.</t>
  </si>
  <si>
    <t>Вышестоящая организация</t>
  </si>
  <si>
    <t>9.</t>
  </si>
  <si>
    <t>Основные коды организации</t>
  </si>
  <si>
    <t>Неосновные коды ОКВЭД (цифровое обозначение)</t>
  </si>
  <si>
    <t>Форма 18</t>
  </si>
  <si>
    <t>10.</t>
  </si>
  <si>
    <t>Сведения о работающих:</t>
  </si>
  <si>
    <t>всего работающих</t>
  </si>
  <si>
    <t>из них:</t>
  </si>
  <si>
    <t>а) офицеров и генералов</t>
  </si>
  <si>
    <t>в) в том числе ограниченно годных к военной службе</t>
  </si>
  <si>
    <t xml:space="preserve">10.2. </t>
  </si>
  <si>
    <t xml:space="preserve">10.1. </t>
  </si>
  <si>
    <t>Граждан пребывающих в запасе</t>
  </si>
  <si>
    <t>10.3.</t>
  </si>
  <si>
    <t>Граждане пребывающие в запасе, имеющие мобпредписания</t>
  </si>
  <si>
    <t>10.4.</t>
  </si>
  <si>
    <t>Граждане, подлежащих призыву на военную службу</t>
  </si>
  <si>
    <t>10.5.</t>
  </si>
  <si>
    <t>Незабронированных, граждан пребывающих в запасе</t>
  </si>
  <si>
    <t>11.</t>
  </si>
  <si>
    <t>Ведет ли организация бронирование (да, нет)</t>
  </si>
  <si>
    <t>12.</t>
  </si>
  <si>
    <t>13.</t>
  </si>
  <si>
    <t>В сфере какого органа государственной власти находится</t>
  </si>
  <si>
    <t>14.</t>
  </si>
  <si>
    <t>Входит в орган управления государственной власти, органа местного самоуправления  (да, нет)</t>
  </si>
  <si>
    <t>15.</t>
  </si>
  <si>
    <t>Дополнительная информация</t>
  </si>
  <si>
    <t>(руководитель организации)</t>
  </si>
  <si>
    <t>М.П.</t>
  </si>
  <si>
    <t>Отметка о снятии с учета (ликвидации организации)</t>
  </si>
  <si>
    <t>(заполняется в районной комиссии)</t>
  </si>
  <si>
    <t>Организационно-правовая форма</t>
  </si>
  <si>
    <t>Коды виды экономической деятельности и должностей из Перечня должностей и</t>
  </si>
  <si>
    <t xml:space="preserve"> профессий, по которым бронируются граждане, пребывающие в запасе</t>
  </si>
  <si>
    <t>Индивидуальный номер налогоплательщика</t>
  </si>
  <si>
    <t>по состоянию на "</t>
  </si>
  <si>
    <t>20____ г.</t>
  </si>
  <si>
    <t xml:space="preserve">"    </t>
  </si>
  <si>
    <t>Ф.И.О. и номер телефона (факса) ответственного за воинский учет и бронирование</t>
  </si>
  <si>
    <t>4.</t>
  </si>
  <si>
    <t>гриф секретности или ограничительная пометка (по заполнении)</t>
  </si>
  <si>
    <t xml:space="preserve">Экз. № </t>
  </si>
  <si>
    <t>"</t>
  </si>
  <si>
    <t>20</t>
  </si>
  <si>
    <t>б) прапорщиков, мичманов сержантов и старшин, солдатов и  матросов</t>
  </si>
  <si>
    <t>Имеющие моб.предписание</t>
  </si>
  <si>
    <t>10+6&lt;=3</t>
  </si>
  <si>
    <t xml:space="preserve">12.1. Количество видов экономической деятельности </t>
  </si>
  <si>
    <t xml:space="preserve">12.2. Количество должностей </t>
  </si>
  <si>
    <t>прапорщиков, мичманов сержантов и старшин, солдатов и  матросов  ограниченно годных к военной службе</t>
  </si>
  <si>
    <t>Прочие рабочие</t>
  </si>
  <si>
    <t xml:space="preserve">Форма № 6 шифр </t>
  </si>
  <si>
    <t>Число обощенных форм №6</t>
  </si>
  <si>
    <t>Наименование категорий должностей служащих и  профессий рабочих</t>
  </si>
  <si>
    <t>№ стро-ки п/п</t>
  </si>
  <si>
    <t>Из численности всего работающих ГПЗ</t>
  </si>
  <si>
    <t>Из численности ГПЗ забронировано</t>
  </si>
  <si>
    <t>Численность незабронированных ГПЗ, не имеющих мобилизационных предписаний</t>
  </si>
  <si>
    <t>Численность ГПЗ,  имеющих мобилизационные предписания</t>
  </si>
  <si>
    <t>Из численности всего работающих – граждан, подлежащих призыву на военную службу</t>
  </si>
  <si>
    <t>Численность прапорщиков, мичманов, сержантов, старшин, солдат и матросов запаса, ограниченно годных к военной службе</t>
  </si>
  <si>
    <t xml:space="preserve">офицеров </t>
  </si>
  <si>
    <t xml:space="preserve">прапорщиков, мичманов, сержантов, старшин, солдат и матросов </t>
  </si>
  <si>
    <t>Логические связи по вертикальным графам</t>
  </si>
  <si>
    <t>Б</t>
  </si>
  <si>
    <t>1&gt;=2</t>
  </si>
  <si>
    <t>2&gt;=6</t>
  </si>
  <si>
    <t>2=6+9+10</t>
  </si>
  <si>
    <t>в п.9</t>
  </si>
  <si>
    <t>3&gt;=7</t>
  </si>
  <si>
    <t>4&gt;=8</t>
  </si>
  <si>
    <t>4&gt;=5</t>
  </si>
  <si>
    <t>1&gt;=2+11</t>
  </si>
  <si>
    <t/>
  </si>
  <si>
    <t>Специалисты - всего</t>
  </si>
  <si>
    <t>A. Сельское хозяйство</t>
  </si>
  <si>
    <t>F. Строительство</t>
  </si>
  <si>
    <t>прочие виды экономической деятельности</t>
  </si>
  <si>
    <t>Другие служащие</t>
  </si>
  <si>
    <t>Рабочие - всего, в том числе:</t>
  </si>
  <si>
    <t>- имеющие тарифный разряд</t>
  </si>
  <si>
    <t>- не имеющие тарифных разрядов</t>
  </si>
  <si>
    <t>- сельскохозяйственного производства</t>
  </si>
  <si>
    <t>- локомотивных бригад</t>
  </si>
  <si>
    <t>- водители</t>
  </si>
  <si>
    <t>- трактористы</t>
  </si>
  <si>
    <t>- летно-подъемный состав</t>
  </si>
  <si>
    <t>- плавающий состав</t>
  </si>
  <si>
    <t>ИТОГО (сумма строк 1+2+12+13)</t>
  </si>
  <si>
    <t>По небронируемым организациям</t>
  </si>
  <si>
    <t>ВСЕГО (сумма строк 22+23)</t>
  </si>
  <si>
    <t>Логические связи по строкам</t>
  </si>
  <si>
    <t xml:space="preserve">                      2&gt;=3+4+5+6+7+8+9+10+11</t>
  </si>
  <si>
    <t>13=14+15+16+17+18+19</t>
  </si>
  <si>
    <t xml:space="preserve">                          22&lt;=24</t>
  </si>
  <si>
    <t xml:space="preserve">                          23&lt;=24</t>
  </si>
  <si>
    <t>22+23&lt;=24</t>
  </si>
  <si>
    <t>стр.1 табл.01&gt;=стр.1 табл.02</t>
  </si>
  <si>
    <t>Из численности руководителей, специалистов и рабочих</t>
  </si>
  <si>
    <t>B. Добыча полезных ископаемых</t>
  </si>
  <si>
    <t>D. Производство и распределение электроэнергии, газа</t>
  </si>
  <si>
    <t>C,E. Обрабатывающие производства</t>
  </si>
  <si>
    <t>H,J. Транспорт и связь</t>
  </si>
  <si>
    <t>P. Образование</t>
  </si>
  <si>
    <t>Организация</t>
  </si>
  <si>
    <t xml:space="preserve">ОТЧЕТ </t>
  </si>
  <si>
    <t>О ЧИСЛЕННОСТИ РАБОТАЮЩИХ И ЗАБРОНИРОВАННЫХ ГРАЖДАН,ПРЕБЫВАЮЩИХ В ЗАПАСЕ</t>
  </si>
  <si>
    <t>Руководитель</t>
  </si>
  <si>
    <t>подпись</t>
  </si>
  <si>
    <t>Имницталы</t>
  </si>
  <si>
    <t>Всего  работающих</t>
  </si>
  <si>
    <t xml:space="preserve">Всего </t>
  </si>
  <si>
    <t>ОКТМО</t>
  </si>
  <si>
    <t>Всего работающих             (факт.)</t>
  </si>
  <si>
    <t>за 201__ год</t>
  </si>
  <si>
    <t>ОКОПФ</t>
  </si>
  <si>
    <t>Примеч. (числен-   ность            на В.В.)</t>
  </si>
  <si>
    <t>Q. Здравоохранение и предоставление социальн. услуг</t>
  </si>
  <si>
    <t>ыыир</t>
  </si>
  <si>
    <t>аврапло</t>
  </si>
  <si>
    <t>01.10.2021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</si>
</sst>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E+00"/>
    <numFmt numFmtId="169" formatCode="0.00000E+00"/>
    <numFmt numFmtId="170" formatCode="0.000000E+00"/>
    <numFmt numFmtId="171" formatCode="0.0000000E+00"/>
    <numFmt numFmtId="172" formatCode="0.00000000E+00"/>
    <numFmt numFmtId="173" formatCode="0.000000000E+00"/>
    <numFmt numFmtId="174" formatCode="0.0000000000E+00"/>
    <numFmt numFmtId="175" formatCode="0.00000000000E+00"/>
    <numFmt numFmtId="176" formatCode="0.000000000000E+00"/>
    <numFmt numFmtId="177" formatCode="0.0000000000000E+00"/>
    <numFmt numFmtId="178" formatCode="0.00000000000000E+00"/>
    <numFmt numFmtId="179" formatCode="0.000000000000000E+00"/>
    <numFmt numFmtId="180" formatCode="0.0000000000000000E+00"/>
    <numFmt numFmtId="181" formatCode="[$-FC19]d\ mmmm\ yyyy\ &quot;г.&quot;"/>
    <numFmt numFmtId="182" formatCode="[$-F800]dddd\,\ mmmm\ dd\,\ yyyy"/>
  </numFmts>
  <fonts count="8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color indexed="16"/>
      <name val="Arial Cyr"/>
      <family val="0"/>
    </font>
    <font>
      <b/>
      <sz val="11"/>
      <color indexed="16"/>
      <name val="Arial Cyr"/>
      <family val="0"/>
    </font>
    <font>
      <b/>
      <sz val="8"/>
      <color indexed="16"/>
      <name val="Arial Cyr"/>
      <family val="0"/>
    </font>
    <font>
      <b/>
      <sz val="10"/>
      <name val="Traditional Arabic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55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Symbol"/>
      <family val="1"/>
    </font>
    <font>
      <b/>
      <sz val="6"/>
      <color indexed="10"/>
      <name val="Times New Roman"/>
      <family val="1"/>
    </font>
    <font>
      <b/>
      <sz val="11"/>
      <color indexed="55"/>
      <name val="Times New Roman"/>
      <family val="1"/>
    </font>
    <font>
      <sz val="9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9"/>
      <name val="Arial Cyr"/>
      <family val="0"/>
    </font>
    <font>
      <sz val="7"/>
      <color indexed="8"/>
      <name val="Times New Roman"/>
      <family val="1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28"/>
      <color indexed="13"/>
      <name val="Times New Roman"/>
      <family val="1"/>
    </font>
    <font>
      <sz val="7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3"/>
      <name val="Arial Cyr"/>
      <family val="0"/>
    </font>
    <font>
      <b/>
      <sz val="10"/>
      <color indexed="13"/>
      <name val="Times New Roman"/>
      <family val="1"/>
    </font>
    <font>
      <b/>
      <sz val="9"/>
      <color indexed="10"/>
      <name val="Aharoni"/>
      <family val="0"/>
    </font>
    <font>
      <b/>
      <sz val="10"/>
      <color indexed="10"/>
      <name val="Aharoni"/>
      <family val="0"/>
    </font>
    <font>
      <b/>
      <sz val="12"/>
      <color indexed="60"/>
      <name val="Arial Cyr"/>
      <family val="0"/>
    </font>
    <font>
      <sz val="10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60"/>
      <name val="Arial Cyr"/>
      <family val="0"/>
    </font>
    <font>
      <b/>
      <sz val="20"/>
      <color indexed="13"/>
      <name val="Arial Cyr"/>
      <family val="0"/>
    </font>
    <font>
      <b/>
      <sz val="12"/>
      <color indexed="10"/>
      <name val="Arial Cyr"/>
      <family val="0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8"/>
      <color indexed="10"/>
      <name val="Calibri"/>
      <family val="0"/>
    </font>
    <font>
      <b/>
      <sz val="14"/>
      <color indexed="10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80"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top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/>
    </xf>
    <xf numFmtId="0" fontId="33" fillId="0" borderId="0" xfId="0" applyFont="1" applyAlignment="1">
      <alignment vertical="top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3" fillId="0" borderId="0" xfId="0" applyFont="1" applyAlignment="1" applyProtection="1">
      <alignment horizontal="center" vertical="center"/>
      <protection locked="0"/>
    </xf>
    <xf numFmtId="0" fontId="38" fillId="20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49" fontId="33" fillId="0" borderId="0" xfId="0" applyNumberFormat="1" applyFont="1" applyAlignment="1" applyProtection="1">
      <alignment wrapText="1"/>
      <protection locked="0"/>
    </xf>
    <xf numFmtId="49" fontId="33" fillId="0" borderId="0" xfId="0" applyNumberFormat="1" applyFont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3" fillId="24" borderId="0" xfId="0" applyFont="1" applyFill="1" applyAlignment="1">
      <alignment/>
    </xf>
    <xf numFmtId="0" fontId="33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3" fillId="0" borderId="12" xfId="0" applyFont="1" applyBorder="1" applyAlignment="1">
      <alignment horizontal="left" wrapText="1"/>
    </xf>
    <xf numFmtId="0" fontId="36" fillId="0" borderId="12" xfId="0" applyFont="1" applyBorder="1" applyAlignment="1" applyProtection="1">
      <alignment/>
      <protection locked="0"/>
    </xf>
    <xf numFmtId="0" fontId="36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" fillId="4" borderId="0" xfId="0" applyFont="1" applyFill="1" applyAlignment="1" applyProtection="1">
      <alignment horizontal="center" vertical="center"/>
      <protection hidden="1"/>
    </xf>
    <xf numFmtId="0" fontId="33" fillId="0" borderId="1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33" fillId="0" borderId="0" xfId="0" applyFont="1" applyFill="1" applyAlignment="1">
      <alignment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4" fillId="21" borderId="0" xfId="0" applyNumberFormat="1" applyFont="1" applyFill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left" wrapText="1"/>
      <protection hidden="1"/>
    </xf>
    <xf numFmtId="0" fontId="33" fillId="0" borderId="15" xfId="0" applyFont="1" applyBorder="1" applyAlignment="1">
      <alignment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6" fillId="0" borderId="11" xfId="0" applyFont="1" applyBorder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Border="1" applyAlignment="1">
      <alignment/>
    </xf>
    <xf numFmtId="0" fontId="43" fillId="0" borderId="0" xfId="0" applyFont="1" applyBorder="1" applyAlignment="1" applyProtection="1">
      <alignment horizontal="center" wrapText="1"/>
      <protection hidden="1"/>
    </xf>
    <xf numFmtId="0" fontId="39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/>
    </xf>
    <xf numFmtId="0" fontId="45" fillId="25" borderId="17" xfId="0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 hidden="1"/>
    </xf>
    <xf numFmtId="0" fontId="34" fillId="0" borderId="0" xfId="0" applyFont="1" applyBorder="1" applyAlignment="1" applyProtection="1">
      <alignment vertical="center" wrapText="1"/>
      <protection hidden="1" locked="0"/>
    </xf>
    <xf numFmtId="0" fontId="47" fillId="25" borderId="17" xfId="0" applyFont="1" applyFill="1" applyBorder="1" applyAlignment="1" applyProtection="1">
      <alignment horizontal="right" wrapText="1"/>
      <protection hidden="1" locked="0"/>
    </xf>
    <xf numFmtId="0" fontId="34" fillId="0" borderId="0" xfId="0" applyFont="1" applyBorder="1" applyAlignment="1" applyProtection="1">
      <alignment horizontal="left" wrapText="1"/>
      <protection hidden="1"/>
    </xf>
    <xf numFmtId="0" fontId="48" fillId="25" borderId="17" xfId="0" applyFont="1" applyFill="1" applyBorder="1" applyAlignment="1" applyProtection="1">
      <alignment horizontal="center" wrapText="1"/>
      <protection hidden="1" locked="0"/>
    </xf>
    <xf numFmtId="0" fontId="2" fillId="0" borderId="18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49" fillId="4" borderId="10" xfId="0" applyFont="1" applyFill="1" applyBorder="1" applyAlignment="1" applyProtection="1">
      <alignment horizontal="center" vertical="center" wrapText="1"/>
      <protection hidden="1"/>
    </xf>
    <xf numFmtId="0" fontId="49" fillId="4" borderId="16" xfId="0" applyFont="1" applyFill="1" applyBorder="1" applyAlignment="1" applyProtection="1">
      <alignment horizontal="center" vertical="center" wrapText="1"/>
      <protection hidden="1"/>
    </xf>
    <xf numFmtId="0" fontId="49" fillId="0" borderId="10" xfId="0" applyFont="1" applyBorder="1" applyAlignment="1" applyProtection="1">
      <alignment wrapText="1"/>
      <protection hidden="1"/>
    </xf>
    <xf numFmtId="0" fontId="45" fillId="24" borderId="16" xfId="0" applyFont="1" applyFill="1" applyBorder="1" applyAlignment="1" applyProtection="1">
      <alignment horizontal="center" vertical="top" wrapText="1"/>
      <protection hidden="1"/>
    </xf>
    <xf numFmtId="0" fontId="45" fillId="0" borderId="16" xfId="0" applyFont="1" applyFill="1" applyBorder="1" applyAlignment="1" applyProtection="1">
      <alignment horizontal="center" vertical="top" wrapText="1"/>
      <protection hidden="1"/>
    </xf>
    <xf numFmtId="2" fontId="4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Alignment="1" applyProtection="1">
      <alignment/>
      <protection hidden="1"/>
    </xf>
    <xf numFmtId="2" fontId="33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45" fillId="0" borderId="16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2" fontId="2" fillId="0" borderId="0" xfId="0" applyNumberFormat="1" applyFont="1" applyBorder="1" applyAlignment="1" applyProtection="1">
      <alignment horizontal="center" vertical="top" wrapText="1"/>
      <protection hidden="1"/>
    </xf>
    <xf numFmtId="0" fontId="33" fillId="0" borderId="0" xfId="0" applyFont="1" applyAlignment="1" applyProtection="1">
      <alignment horizontal="right"/>
      <protection locked="0"/>
    </xf>
    <xf numFmtId="0" fontId="33" fillId="24" borderId="0" xfId="0" applyFont="1" applyFill="1" applyAlignment="1">
      <alignment/>
    </xf>
    <xf numFmtId="0" fontId="36" fillId="24" borderId="0" xfId="0" applyFont="1" applyFill="1" applyBorder="1" applyAlignment="1" applyProtection="1">
      <alignment/>
      <protection locked="0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182" fontId="45" fillId="0" borderId="0" xfId="0" applyNumberFormat="1" applyFont="1" applyAlignment="1">
      <alignment horizontal="left"/>
    </xf>
    <xf numFmtId="0" fontId="33" fillId="25" borderId="17" xfId="0" applyFont="1" applyFill="1" applyBorder="1" applyAlignment="1" applyProtection="1">
      <alignment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 hidden="1"/>
    </xf>
    <xf numFmtId="0" fontId="48" fillId="0" borderId="0" xfId="0" applyFont="1" applyBorder="1" applyAlignment="1" applyProtection="1">
      <alignment horizontal="left" wrapText="1"/>
      <protection hidden="1" locked="0"/>
    </xf>
    <xf numFmtId="0" fontId="34" fillId="0" borderId="0" xfId="0" applyFont="1" applyAlignment="1" applyProtection="1">
      <alignment horizontal="center" wrapText="1"/>
      <protection hidden="1"/>
    </xf>
    <xf numFmtId="0" fontId="33" fillId="0" borderId="0" xfId="0" applyFont="1" applyAlignment="1" applyProtection="1">
      <alignment horizontal="center" wrapText="1"/>
      <protection locked="0"/>
    </xf>
    <xf numFmtId="0" fontId="48" fillId="25" borderId="0" xfId="0" applyFont="1" applyFill="1" applyBorder="1" applyAlignment="1" applyProtection="1">
      <alignment horizontal="center" wrapText="1"/>
      <protection hidden="1"/>
    </xf>
    <xf numFmtId="0" fontId="3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49" fontId="45" fillId="0" borderId="0" xfId="0" applyNumberFormat="1" applyFont="1" applyBorder="1" applyAlignment="1" applyProtection="1">
      <alignment horizontal="center" wrapText="1"/>
      <protection hidden="1"/>
    </xf>
    <xf numFmtId="0" fontId="52" fillId="0" borderId="0" xfId="0" applyFont="1" applyBorder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center"/>
      <protection hidden="1"/>
    </xf>
    <xf numFmtId="0" fontId="5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6" fillId="0" borderId="0" xfId="0" applyFont="1" applyBorder="1" applyAlignment="1">
      <alignment horizontal="center" vertical="center"/>
    </xf>
    <xf numFmtId="49" fontId="45" fillId="25" borderId="0" xfId="0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Border="1" applyAlignment="1">
      <alignment horizontal="center" vertical="top"/>
    </xf>
    <xf numFmtId="0" fontId="33" fillId="25" borderId="0" xfId="0" applyFont="1" applyFill="1" applyBorder="1" applyAlignment="1" applyProtection="1">
      <alignment/>
      <protection locked="0"/>
    </xf>
    <xf numFmtId="0" fontId="49" fillId="4" borderId="0" xfId="0" applyFont="1" applyFill="1" applyBorder="1" applyAlignment="1" applyProtection="1">
      <alignment horizontal="center" vertical="center" wrapText="1"/>
      <protection hidden="1"/>
    </xf>
    <xf numFmtId="2" fontId="45" fillId="0" borderId="0" xfId="0" applyNumberFormat="1" applyFont="1" applyFill="1" applyBorder="1" applyAlignment="1" applyProtection="1">
      <alignment horizontal="center" vertical="top" wrapText="1"/>
      <protection hidden="1"/>
    </xf>
    <xf numFmtId="0" fontId="33" fillId="20" borderId="18" xfId="0" applyFont="1" applyFill="1" applyBorder="1" applyAlignment="1" applyProtection="1">
      <alignment horizontal="center" wrapText="1"/>
      <protection locked="0"/>
    </xf>
    <xf numFmtId="0" fontId="33" fillId="0" borderId="11" xfId="0" applyFont="1" applyBorder="1" applyAlignment="1">
      <alignment/>
    </xf>
    <xf numFmtId="0" fontId="38" fillId="26" borderId="11" xfId="0" applyFont="1" applyFill="1" applyBorder="1" applyAlignment="1" applyProtection="1">
      <alignment/>
      <protection hidden="1"/>
    </xf>
    <xf numFmtId="0" fontId="38" fillId="26" borderId="0" xfId="0" applyFont="1" applyFill="1" applyBorder="1" applyAlignment="1" applyProtection="1">
      <alignment/>
      <protection hidden="1"/>
    </xf>
    <xf numFmtId="49" fontId="45" fillId="0" borderId="0" xfId="0" applyNumberFormat="1" applyFont="1" applyFill="1" applyBorder="1" applyAlignment="1" applyProtection="1">
      <alignment horizontal="center" wrapText="1"/>
      <protection locked="0"/>
    </xf>
    <xf numFmtId="0" fontId="36" fillId="0" borderId="0" xfId="0" applyFont="1" applyFill="1" applyBorder="1" applyAlignment="1" applyProtection="1">
      <alignment horizontal="center" wrapText="1"/>
      <protection locked="0"/>
    </xf>
    <xf numFmtId="0" fontId="44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wrapText="1"/>
    </xf>
    <xf numFmtId="0" fontId="50" fillId="0" borderId="0" xfId="0" applyNumberFormat="1" applyFont="1" applyAlignment="1" applyProtection="1">
      <alignment/>
      <protection hidden="1"/>
    </xf>
    <xf numFmtId="0" fontId="55" fillId="25" borderId="0" xfId="0" applyFont="1" applyFill="1" applyAlignment="1" applyProtection="1">
      <alignment/>
      <protection hidden="1"/>
    </xf>
    <xf numFmtId="0" fontId="56" fillId="25" borderId="0" xfId="0" applyFont="1" applyFill="1" applyAlignment="1" applyProtection="1">
      <alignment/>
      <protection hidden="1"/>
    </xf>
    <xf numFmtId="0" fontId="38" fillId="25" borderId="0" xfId="0" applyFont="1" applyFill="1" applyAlignment="1" applyProtection="1">
      <alignment/>
      <protection hidden="1"/>
    </xf>
    <xf numFmtId="0" fontId="38" fillId="2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left" vertical="top"/>
    </xf>
    <xf numFmtId="0" fontId="1" fillId="4" borderId="18" xfId="0" applyFont="1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57" fillId="23" borderId="11" xfId="0" applyFont="1" applyFill="1" applyBorder="1" applyAlignment="1">
      <alignment horizontal="center" vertical="center"/>
    </xf>
    <xf numFmtId="49" fontId="33" fillId="0" borderId="0" xfId="0" applyNumberFormat="1" applyFont="1" applyAlignment="1">
      <alignment/>
    </xf>
    <xf numFmtId="49" fontId="33" fillId="0" borderId="20" xfId="0" applyNumberFormat="1" applyFont="1" applyBorder="1" applyAlignment="1">
      <alignment/>
    </xf>
    <xf numFmtId="49" fontId="33" fillId="0" borderId="16" xfId="0" applyNumberFormat="1" applyFont="1" applyBorder="1" applyAlignment="1">
      <alignment/>
    </xf>
    <xf numFmtId="0" fontId="45" fillId="25" borderId="1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justify" wrapText="1"/>
      <protection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58" fillId="0" borderId="0" xfId="0" applyFont="1" applyBorder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21" xfId="0" applyFont="1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/>
      <protection locked="0"/>
    </xf>
    <xf numFmtId="49" fontId="2" fillId="0" borderId="18" xfId="0" applyNumberFormat="1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 applyProtection="1">
      <alignment wrapText="1"/>
      <protection locked="0"/>
    </xf>
    <xf numFmtId="49" fontId="2" fillId="0" borderId="22" xfId="0" applyNumberFormat="1" applyFont="1" applyFill="1" applyBorder="1" applyAlignment="1" applyProtection="1">
      <alignment wrapText="1"/>
      <protection locked="0"/>
    </xf>
    <xf numFmtId="49" fontId="2" fillId="0" borderId="23" xfId="0" applyNumberFormat="1" applyFont="1" applyFill="1" applyBorder="1" applyAlignment="1" applyProtection="1">
      <alignment vertical="top" wrapText="1"/>
      <protection locked="0"/>
    </xf>
    <xf numFmtId="49" fontId="2" fillId="0" borderId="23" xfId="0" applyNumberFormat="1" applyFont="1" applyFill="1" applyBorder="1" applyAlignment="1" applyProtection="1">
      <alignment wrapText="1"/>
      <protection locked="0"/>
    </xf>
    <xf numFmtId="49" fontId="9" fillId="0" borderId="23" xfId="0" applyNumberFormat="1" applyFont="1" applyFill="1" applyBorder="1" applyAlignment="1" applyProtection="1">
      <alignment wrapText="1"/>
      <protection locked="0"/>
    </xf>
    <xf numFmtId="49" fontId="44" fillId="0" borderId="18" xfId="0" applyNumberFormat="1" applyFont="1" applyFill="1" applyBorder="1" applyAlignment="1" applyProtection="1">
      <alignment wrapText="1"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center"/>
      <protection hidden="1"/>
    </xf>
    <xf numFmtId="0" fontId="12" fillId="3" borderId="24" xfId="0" applyFont="1" applyFill="1" applyBorder="1" applyAlignment="1" applyProtection="1">
      <alignment vertical="justify" wrapText="1"/>
      <protection hidden="1"/>
    </xf>
    <xf numFmtId="0" fontId="12" fillId="3" borderId="0" xfId="0" applyFont="1" applyFill="1" applyBorder="1" applyAlignment="1" applyProtection="1">
      <alignment vertical="justify" wrapText="1"/>
      <protection hidden="1"/>
    </xf>
    <xf numFmtId="0" fontId="12" fillId="24" borderId="0" xfId="0" applyFont="1" applyFill="1" applyBorder="1" applyAlignment="1" applyProtection="1">
      <alignment vertical="justify" wrapText="1"/>
      <protection hidden="1"/>
    </xf>
    <xf numFmtId="0" fontId="6" fillId="0" borderId="25" xfId="0" applyFont="1" applyFill="1" applyBorder="1" applyAlignment="1" applyProtection="1">
      <alignment horizontal="center"/>
      <protection hidden="1"/>
    </xf>
    <xf numFmtId="0" fontId="6" fillId="0" borderId="25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12" fillId="3" borderId="11" xfId="0" applyFont="1" applyFill="1" applyBorder="1" applyAlignment="1" applyProtection="1">
      <alignment vertical="justify" wrapText="1"/>
      <protection hidden="1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justify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36" fillId="25" borderId="16" xfId="0" applyNumberFormat="1" applyFont="1" applyFill="1" applyBorder="1" applyAlignment="1" applyProtection="1">
      <alignment horizontal="center" vertical="center" wrapText="1"/>
      <protection hidden="1"/>
    </xf>
    <xf numFmtId="1" fontId="40" fillId="0" borderId="0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 horizontal="left" vertical="justify" wrapText="1"/>
      <protection locked="0"/>
    </xf>
    <xf numFmtId="0" fontId="8" fillId="0" borderId="0" xfId="0" applyFont="1" applyBorder="1" applyAlignment="1" applyProtection="1">
      <alignment horizontal="center" vertical="justify" wrapText="1"/>
      <protection locked="0"/>
    </xf>
    <xf numFmtId="0" fontId="61" fillId="0" borderId="0" xfId="0" applyFont="1" applyAlignment="1" applyProtection="1">
      <alignment wrapText="1"/>
      <protection locked="0"/>
    </xf>
    <xf numFmtId="0" fontId="37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6" fillId="0" borderId="26" xfId="0" applyFont="1" applyFill="1" applyBorder="1" applyAlignment="1" applyProtection="1">
      <alignment horizontal="center" vertical="center" wrapText="1"/>
      <protection hidden="1"/>
    </xf>
    <xf numFmtId="0" fontId="36" fillId="0" borderId="19" xfId="0" applyFont="1" applyFill="1" applyBorder="1" applyAlignment="1" applyProtection="1">
      <alignment horizontal="center" vertical="center" wrapText="1"/>
      <protection hidden="1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1" fontId="36" fillId="25" borderId="16" xfId="0" applyNumberFormat="1" applyFont="1" applyFill="1" applyBorder="1" applyAlignment="1" applyProtection="1">
      <alignment horizontal="center" wrapText="1"/>
      <protection hidden="1"/>
    </xf>
    <xf numFmtId="1" fontId="36" fillId="25" borderId="18" xfId="0" applyNumberFormat="1" applyFont="1" applyFill="1" applyBorder="1" applyAlignment="1" applyProtection="1">
      <alignment horizontal="center"/>
      <protection hidden="1"/>
    </xf>
    <xf numFmtId="1" fontId="1" fillId="25" borderId="18" xfId="0" applyNumberFormat="1" applyFont="1" applyFill="1" applyBorder="1" applyAlignment="1" applyProtection="1">
      <alignment horizontal="center"/>
      <protection hidden="1"/>
    </xf>
    <xf numFmtId="1" fontId="36" fillId="25" borderId="18" xfId="0" applyNumberFormat="1" applyFont="1" applyFill="1" applyBorder="1" applyAlignment="1" applyProtection="1">
      <alignment horizontal="center" wrapText="1"/>
      <protection hidden="1"/>
    </xf>
    <xf numFmtId="1" fontId="36" fillId="25" borderId="16" xfId="0" applyNumberFormat="1" applyFont="1" applyFill="1" applyBorder="1" applyAlignment="1" applyProtection="1">
      <alignment horizontal="center" vertical="top" wrapText="1"/>
      <protection hidden="1"/>
    </xf>
    <xf numFmtId="0" fontId="6" fillId="4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center" vertical="center" textRotation="112"/>
      <protection locked="0"/>
    </xf>
    <xf numFmtId="1" fontId="15" fillId="0" borderId="18" xfId="0" applyNumberFormat="1" applyFont="1" applyBorder="1" applyAlignment="1" applyProtection="1">
      <alignment horizontal="center" vertical="center"/>
      <protection locked="0"/>
    </xf>
    <xf numFmtId="1" fontId="15" fillId="6" borderId="19" xfId="0" applyNumberFormat="1" applyFont="1" applyFill="1" applyBorder="1" applyAlignment="1" applyProtection="1">
      <alignment horizontal="center" vertical="center"/>
      <protection hidden="1"/>
    </xf>
    <xf numFmtId="1" fontId="15" fillId="6" borderId="18" xfId="0" applyNumberFormat="1" applyFont="1" applyFill="1" applyBorder="1" applyAlignment="1" applyProtection="1">
      <alignment horizontal="center" vertical="center"/>
      <protection hidden="1"/>
    </xf>
    <xf numFmtId="1" fontId="15" fillId="0" borderId="18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6" xfId="0" applyNumberFormat="1" applyFont="1" applyBorder="1" applyAlignment="1" applyProtection="1">
      <alignment horizontal="center" vertical="center" wrapText="1"/>
      <protection locked="0"/>
    </xf>
    <xf numFmtId="1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0" xfId="0" applyNumberFormat="1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1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32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1" fontId="15" fillId="0" borderId="18" xfId="0" applyNumberFormat="1" applyFont="1" applyFill="1" applyBorder="1" applyAlignment="1" applyProtection="1">
      <alignment horizontal="center" vertical="center"/>
      <protection locked="0"/>
    </xf>
    <xf numFmtId="1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29" xfId="0" applyNumberFormat="1" applyFont="1" applyBorder="1" applyAlignment="1" applyProtection="1">
      <alignment horizontal="center" vertical="center" wrapText="1"/>
      <protection locked="0"/>
    </xf>
    <xf numFmtId="1" fontId="15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 applyProtection="1">
      <alignment horizontal="center" vertical="center" wrapText="1"/>
      <protection locked="0"/>
    </xf>
    <xf numFmtId="1" fontId="1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1" fontId="15" fillId="0" borderId="19" xfId="0" applyNumberFormat="1" applyFont="1" applyBorder="1" applyAlignment="1" applyProtection="1">
      <alignment horizontal="center" vertical="center"/>
      <protection locked="0"/>
    </xf>
    <xf numFmtId="1" fontId="15" fillId="0" borderId="22" xfId="0" applyNumberFormat="1" applyFont="1" applyBorder="1" applyAlignment="1" applyProtection="1">
      <alignment horizontal="center" vertical="center"/>
      <protection locked="0"/>
    </xf>
    <xf numFmtId="1" fontId="15" fillId="6" borderId="34" xfId="0" applyNumberFormat="1" applyFont="1" applyFill="1" applyBorder="1" applyAlignment="1" applyProtection="1">
      <alignment horizontal="center" vertical="center"/>
      <protection hidden="1"/>
    </xf>
    <xf numFmtId="1" fontId="15" fillId="0" borderId="21" xfId="0" applyNumberFormat="1" applyFont="1" applyBorder="1" applyAlignment="1" applyProtection="1">
      <alignment horizontal="center" vertical="center" wrapText="1"/>
      <protection locked="0"/>
    </xf>
    <xf numFmtId="1" fontId="15" fillId="0" borderId="22" xfId="0" applyNumberFormat="1" applyFont="1" applyBorder="1" applyAlignment="1" applyProtection="1">
      <alignment horizontal="center" vertical="center" wrapText="1"/>
      <protection locked="0"/>
    </xf>
    <xf numFmtId="1" fontId="15" fillId="6" borderId="23" xfId="0" applyNumberFormat="1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63" fillId="0" borderId="21" xfId="0" applyFont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>
      <alignment/>
      <protection locked="0"/>
    </xf>
    <xf numFmtId="0" fontId="64" fillId="20" borderId="35" xfId="0" applyFont="1" applyFill="1" applyBorder="1" applyAlignment="1" applyProtection="1">
      <alignment horizontal="center" wrapText="1"/>
      <protection hidden="1"/>
    </xf>
    <xf numFmtId="0" fontId="64" fillId="8" borderId="11" xfId="0" applyFont="1" applyFill="1" applyBorder="1" applyAlignment="1" applyProtection="1">
      <alignment horizontal="center" vertical="center" wrapText="1"/>
      <protection hidden="1"/>
    </xf>
    <xf numFmtId="0" fontId="64" fillId="8" borderId="0" xfId="0" applyFont="1" applyFill="1" applyBorder="1" applyAlignment="1" applyProtection="1">
      <alignment horizontal="center" vertical="center" wrapText="1"/>
      <protection hidden="1"/>
    </xf>
    <xf numFmtId="0" fontId="64" fillId="8" borderId="35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Alignment="1" applyProtection="1">
      <alignment horizontal="center" vertical="center" wrapText="1"/>
      <protection hidden="1"/>
    </xf>
    <xf numFmtId="0" fontId="6" fillId="8" borderId="11" xfId="0" applyFont="1" applyFill="1" applyBorder="1" applyAlignment="1" applyProtection="1">
      <alignment horizontal="center" vertical="center" wrapText="1"/>
      <protection hidden="1"/>
    </xf>
    <xf numFmtId="0" fontId="65" fillId="8" borderId="11" xfId="0" applyFont="1" applyFill="1" applyBorder="1" applyAlignment="1" applyProtection="1">
      <alignment horizontal="center" vertical="justify" wrapText="1"/>
      <protection hidden="1"/>
    </xf>
    <xf numFmtId="0" fontId="64" fillId="8" borderId="0" xfId="0" applyFont="1" applyFill="1" applyBorder="1" applyAlignment="1" applyProtection="1">
      <alignment horizontal="center" wrapText="1"/>
      <protection hidden="1"/>
    </xf>
    <xf numFmtId="0" fontId="65" fillId="8" borderId="36" xfId="0" applyFont="1" applyFill="1" applyBorder="1" applyAlignment="1" applyProtection="1">
      <alignment horizontal="center" vertical="justify" wrapText="1"/>
      <protection hidden="1"/>
    </xf>
    <xf numFmtId="1" fontId="64" fillId="8" borderId="37" xfId="0" applyNumberFormat="1" applyFont="1" applyFill="1" applyBorder="1" applyAlignment="1" applyProtection="1">
      <alignment horizontal="center" wrapText="1"/>
      <protection hidden="1"/>
    </xf>
    <xf numFmtId="1" fontId="64" fillId="8" borderId="38" xfId="0" applyNumberFormat="1" applyFont="1" applyFill="1" applyBorder="1" applyAlignment="1" applyProtection="1">
      <alignment horizontal="center" wrapText="1"/>
      <protection hidden="1"/>
    </xf>
    <xf numFmtId="0" fontId="65" fillId="8" borderId="35" xfId="0" applyFont="1" applyFill="1" applyBorder="1" applyAlignment="1" applyProtection="1">
      <alignment horizontal="center" vertical="justify" wrapText="1"/>
      <protection hidden="1"/>
    </xf>
    <xf numFmtId="0" fontId="66" fillId="8" borderId="0" xfId="0" applyFont="1" applyFill="1" applyAlignment="1" applyProtection="1">
      <alignment horizontal="center" wrapText="1"/>
      <protection hidden="1"/>
    </xf>
    <xf numFmtId="0" fontId="67" fillId="8" borderId="11" xfId="0" applyFont="1" applyFill="1" applyBorder="1" applyAlignment="1" applyProtection="1">
      <alignment horizontal="center" vertical="justify" wrapText="1"/>
      <protection hidden="1"/>
    </xf>
    <xf numFmtId="0" fontId="64" fillId="8" borderId="37" xfId="0" applyFont="1" applyFill="1" applyBorder="1" applyAlignment="1" applyProtection="1">
      <alignment horizontal="center" wrapText="1"/>
      <protection hidden="1"/>
    </xf>
    <xf numFmtId="0" fontId="64" fillId="8" borderId="38" xfId="0" applyFont="1" applyFill="1" applyBorder="1" applyAlignment="1" applyProtection="1">
      <alignment horizontal="center" wrapText="1"/>
      <protection hidden="1"/>
    </xf>
    <xf numFmtId="0" fontId="65" fillId="8" borderId="39" xfId="0" applyFont="1" applyFill="1" applyBorder="1" applyAlignment="1" applyProtection="1">
      <alignment horizontal="center" vertical="justify" wrapText="1"/>
      <protection hidden="1"/>
    </xf>
    <xf numFmtId="0" fontId="64" fillId="8" borderId="40" xfId="0" applyFont="1" applyFill="1" applyBorder="1" applyAlignment="1" applyProtection="1">
      <alignment horizontal="center" wrapText="1"/>
      <protection hidden="1"/>
    </xf>
    <xf numFmtId="0" fontId="64" fillId="8" borderId="15" xfId="0" applyFont="1" applyFill="1" applyBorder="1" applyAlignment="1" applyProtection="1">
      <alignment horizontal="center" wrapText="1"/>
      <protection hidden="1"/>
    </xf>
    <xf numFmtId="1" fontId="15" fillId="2" borderId="18" xfId="0" applyNumberFormat="1" applyFont="1" applyFill="1" applyBorder="1" applyAlignment="1" applyProtection="1">
      <alignment horizontal="center" vertical="center" wrapText="1"/>
      <protection hidden="1"/>
    </xf>
    <xf numFmtId="1" fontId="15" fillId="2" borderId="18" xfId="0" applyNumberFormat="1" applyFont="1" applyFill="1" applyBorder="1" applyAlignment="1" applyProtection="1">
      <alignment horizontal="center" vertical="center"/>
      <protection hidden="1"/>
    </xf>
    <xf numFmtId="1" fontId="15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68" fillId="20" borderId="21" xfId="0" applyFont="1" applyFill="1" applyBorder="1" applyAlignment="1" applyProtection="1">
      <alignment horizontal="center"/>
      <protection locked="0"/>
    </xf>
    <xf numFmtId="0" fontId="69" fillId="0" borderId="21" xfId="0" applyFont="1" applyBorder="1" applyAlignment="1" applyProtection="1">
      <alignment horizontal="center" wrapText="1"/>
      <protection hidden="1"/>
    </xf>
    <xf numFmtId="0" fontId="70" fillId="0" borderId="21" xfId="0" applyFont="1" applyBorder="1" applyAlignment="1" applyProtection="1">
      <alignment vertical="center"/>
      <protection locked="0"/>
    </xf>
    <xf numFmtId="0" fontId="70" fillId="0" borderId="0" xfId="0" applyFont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71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locked="0"/>
    </xf>
    <xf numFmtId="0" fontId="71" fillId="0" borderId="17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/>
      <protection locked="0"/>
    </xf>
    <xf numFmtId="44" fontId="13" fillId="0" borderId="33" xfId="42" applyFont="1" applyBorder="1" applyAlignment="1" applyProtection="1">
      <alignment horizontal="left" vertical="center"/>
      <protection locked="0"/>
    </xf>
    <xf numFmtId="44" fontId="13" fillId="0" borderId="19" xfId="42" applyFont="1" applyBorder="1" applyAlignment="1" applyProtection="1">
      <alignment horizontal="left" vertical="center"/>
      <protection locked="0"/>
    </xf>
    <xf numFmtId="0" fontId="75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72" fillId="0" borderId="17" xfId="0" applyFont="1" applyBorder="1" applyAlignment="1" applyProtection="1">
      <alignment horizontal="center"/>
      <protection locked="0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44" fontId="13" fillId="0" borderId="26" xfId="42" applyFont="1" applyBorder="1" applyAlignment="1" applyProtection="1">
      <alignment horizontal="left" vertical="center"/>
      <protection locked="0"/>
    </xf>
    <xf numFmtId="0" fontId="74" fillId="0" borderId="10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justify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74" fillId="0" borderId="23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 applyProtection="1">
      <alignment horizontal="center" vertical="center" wrapText="1"/>
      <protection locked="0"/>
    </xf>
    <xf numFmtId="0" fontId="6" fillId="24" borderId="41" xfId="0" applyFont="1" applyFill="1" applyBorder="1" applyAlignment="1" applyProtection="1">
      <alignment horizontal="center"/>
      <protection hidden="1"/>
    </xf>
    <xf numFmtId="0" fontId="6" fillId="24" borderId="15" xfId="0" applyFont="1" applyFill="1" applyBorder="1" applyAlignment="1" applyProtection="1">
      <alignment horizontal="center"/>
      <protection hidden="1"/>
    </xf>
    <xf numFmtId="0" fontId="77" fillId="8" borderId="0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hidden="1"/>
    </xf>
    <xf numFmtId="0" fontId="71" fillId="0" borderId="38" xfId="0" applyFont="1" applyBorder="1" applyAlignment="1" applyProtection="1">
      <alignment horizontal="center"/>
      <protection hidden="1"/>
    </xf>
    <xf numFmtId="0" fontId="71" fillId="0" borderId="17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left" vertical="justify" wrapText="1"/>
      <protection locked="0"/>
    </xf>
    <xf numFmtId="0" fontId="6" fillId="0" borderId="33" xfId="0" applyFont="1" applyBorder="1" applyAlignment="1" applyProtection="1">
      <alignment horizontal="left" vertical="justify" wrapText="1"/>
      <protection locked="0"/>
    </xf>
    <xf numFmtId="0" fontId="6" fillId="0" borderId="19" xfId="0" applyFont="1" applyBorder="1" applyAlignment="1" applyProtection="1">
      <alignment horizontal="left" vertical="justify" wrapText="1"/>
      <protection locked="0"/>
    </xf>
    <xf numFmtId="0" fontId="8" fillId="0" borderId="20" xfId="0" applyFont="1" applyBorder="1" applyAlignment="1" applyProtection="1">
      <alignment horizontal="center" vertical="justify" wrapText="1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36" fillId="0" borderId="26" xfId="0" applyFont="1" applyFill="1" applyBorder="1" applyAlignment="1" applyProtection="1">
      <alignment horizontal="center" vertical="center" wrapText="1"/>
      <protection hidden="1"/>
    </xf>
    <xf numFmtId="0" fontId="36" fillId="0" borderId="19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1" fillId="4" borderId="19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6" fillId="25" borderId="17" xfId="0" applyFont="1" applyFill="1" applyBorder="1" applyAlignment="1" applyProtection="1">
      <alignment horizontal="center" wrapText="1"/>
      <protection locked="0"/>
    </xf>
    <xf numFmtId="0" fontId="44" fillId="0" borderId="15" xfId="0" applyFont="1" applyBorder="1" applyAlignment="1">
      <alignment horizontal="center" vertical="top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6" fillId="0" borderId="2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top"/>
    </xf>
    <xf numFmtId="49" fontId="45" fillId="25" borderId="17" xfId="0" applyNumberFormat="1" applyFont="1" applyFill="1" applyBorder="1" applyAlignment="1" applyProtection="1">
      <alignment horizontal="center" wrapText="1"/>
      <protection locked="0"/>
    </xf>
    <xf numFmtId="49" fontId="33" fillId="0" borderId="17" xfId="0" applyNumberFormat="1" applyFont="1" applyBorder="1" applyAlignment="1" applyProtection="1">
      <alignment horizontal="center" wrapText="1"/>
      <protection locked="0"/>
    </xf>
    <xf numFmtId="1" fontId="78" fillId="20" borderId="11" xfId="0" applyNumberFormat="1" applyFont="1" applyFill="1" applyBorder="1" applyAlignment="1" applyProtection="1">
      <alignment horizontal="center" wrapText="1"/>
      <protection hidden="1"/>
    </xf>
    <xf numFmtId="0" fontId="78" fillId="20" borderId="11" xfId="0" applyFont="1" applyFill="1" applyBorder="1" applyAlignment="1" applyProtection="1">
      <alignment horizontal="center" wrapText="1"/>
      <protection hidden="1"/>
    </xf>
    <xf numFmtId="0" fontId="33" fillId="0" borderId="11" xfId="0" applyFont="1" applyBorder="1" applyAlignment="1">
      <alignment horizontal="left" vertical="center" wrapText="1"/>
    </xf>
    <xf numFmtId="1" fontId="78" fillId="20" borderId="42" xfId="0" applyNumberFormat="1" applyFont="1" applyFill="1" applyBorder="1" applyAlignment="1" applyProtection="1">
      <alignment horizontal="center" wrapText="1"/>
      <protection hidden="1"/>
    </xf>
    <xf numFmtId="1" fontId="78" fillId="20" borderId="38" xfId="0" applyNumberFormat="1" applyFont="1" applyFill="1" applyBorder="1" applyAlignment="1" applyProtection="1">
      <alignment horizontal="center" wrapText="1"/>
      <protection hidden="1"/>
    </xf>
    <xf numFmtId="1" fontId="78" fillId="20" borderId="35" xfId="0" applyNumberFormat="1" applyFont="1" applyFill="1" applyBorder="1" applyAlignment="1" applyProtection="1">
      <alignment horizont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3" fillId="0" borderId="1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49" fontId="33" fillId="0" borderId="26" xfId="0" applyNumberFormat="1" applyFont="1" applyBorder="1" applyAlignment="1">
      <alignment vertical="center" wrapText="1"/>
    </xf>
    <xf numFmtId="49" fontId="33" fillId="0" borderId="33" xfId="0" applyNumberFormat="1" applyFont="1" applyBorder="1" applyAlignment="1">
      <alignment vertical="center" wrapText="1"/>
    </xf>
    <xf numFmtId="49" fontId="33" fillId="0" borderId="19" xfId="0" applyNumberFormat="1" applyFont="1" applyBorder="1" applyAlignment="1">
      <alignment vertical="center" wrapText="1"/>
    </xf>
    <xf numFmtId="49" fontId="33" fillId="0" borderId="26" xfId="0" applyNumberFormat="1" applyFont="1" applyBorder="1" applyAlignment="1">
      <alignment wrapText="1"/>
    </xf>
    <xf numFmtId="49" fontId="33" fillId="0" borderId="33" xfId="0" applyNumberFormat="1" applyFont="1" applyBorder="1" applyAlignment="1">
      <alignment wrapText="1"/>
    </xf>
    <xf numFmtId="49" fontId="33" fillId="0" borderId="19" xfId="0" applyNumberFormat="1" applyFont="1" applyBorder="1" applyAlignment="1">
      <alignment wrapText="1"/>
    </xf>
    <xf numFmtId="49" fontId="81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81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81" fillId="25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2" xfId="0" applyNumberFormat="1" applyFont="1" applyBorder="1" applyAlignment="1">
      <alignment vertical="center" wrapText="1"/>
    </xf>
    <xf numFmtId="49" fontId="33" fillId="0" borderId="43" xfId="0" applyNumberFormat="1" applyFont="1" applyBorder="1" applyAlignment="1">
      <alignment vertical="center" wrapText="1"/>
    </xf>
    <xf numFmtId="49" fontId="33" fillId="0" borderId="34" xfId="0" applyNumberFormat="1" applyFont="1" applyBorder="1" applyAlignment="1">
      <alignment vertical="center" wrapText="1"/>
    </xf>
    <xf numFmtId="49" fontId="33" fillId="0" borderId="31" xfId="0" applyNumberFormat="1" applyFont="1" applyBorder="1" applyAlignment="1">
      <alignment vertical="center" wrapText="1"/>
    </xf>
    <xf numFmtId="49" fontId="33" fillId="0" borderId="20" xfId="0" applyNumberFormat="1" applyFont="1" applyBorder="1" applyAlignment="1">
      <alignment vertical="center" wrapText="1"/>
    </xf>
    <xf numFmtId="49" fontId="33" fillId="0" borderId="16" xfId="0" applyNumberFormat="1" applyFont="1" applyBorder="1" applyAlignment="1">
      <alignment vertical="center" wrapText="1"/>
    </xf>
    <xf numFmtId="49" fontId="33" fillId="0" borderId="32" xfId="0" applyNumberFormat="1" applyFont="1" applyBorder="1" applyAlignment="1">
      <alignment vertical="center"/>
    </xf>
    <xf numFmtId="49" fontId="33" fillId="0" borderId="43" xfId="0" applyNumberFormat="1" applyFont="1" applyBorder="1" applyAlignment="1">
      <alignment vertical="center"/>
    </xf>
    <xf numFmtId="49" fontId="33" fillId="0" borderId="34" xfId="0" applyNumberFormat="1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20" xfId="0" applyNumberFormat="1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0" fontId="33" fillId="0" borderId="0" xfId="0" applyFont="1" applyAlignment="1">
      <alignment horizontal="center"/>
    </xf>
    <xf numFmtId="49" fontId="33" fillId="0" borderId="32" xfId="0" applyNumberFormat="1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1" fontId="45" fillId="25" borderId="17" xfId="0" applyNumberFormat="1" applyFont="1" applyFill="1" applyBorder="1" applyAlignment="1" applyProtection="1">
      <alignment horizontal="center"/>
      <protection hidden="1"/>
    </xf>
    <xf numFmtId="0" fontId="45" fillId="25" borderId="17" xfId="0" applyFont="1" applyFill="1" applyBorder="1" applyAlignment="1" applyProtection="1">
      <alignment horizontal="center"/>
      <protection hidden="1"/>
    </xf>
    <xf numFmtId="49" fontId="33" fillId="0" borderId="26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81" fillId="25" borderId="32" xfId="0" applyNumberFormat="1" applyFont="1" applyFill="1" applyBorder="1" applyAlignment="1" applyProtection="1">
      <alignment horizontal="center" wrapText="1"/>
      <protection locked="0"/>
    </xf>
    <xf numFmtId="49" fontId="81" fillId="25" borderId="43" xfId="0" applyNumberFormat="1" applyFont="1" applyFill="1" applyBorder="1" applyAlignment="1" applyProtection="1">
      <alignment horizontal="center" wrapText="1"/>
      <protection locked="0"/>
    </xf>
    <xf numFmtId="49" fontId="81" fillId="25" borderId="34" xfId="0" applyNumberFormat="1" applyFont="1" applyFill="1" applyBorder="1" applyAlignment="1" applyProtection="1">
      <alignment horizontal="center" wrapText="1"/>
      <protection locked="0"/>
    </xf>
    <xf numFmtId="49" fontId="44" fillId="0" borderId="44" xfId="0" applyNumberFormat="1" applyFont="1" applyBorder="1" applyAlignment="1">
      <alignment horizontal="center"/>
    </xf>
    <xf numFmtId="0" fontId="45" fillId="25" borderId="17" xfId="0" applyFont="1" applyFill="1" applyBorder="1" applyAlignment="1" applyProtection="1">
      <alignment horizontal="left"/>
      <protection locked="0"/>
    </xf>
    <xf numFmtId="49" fontId="33" fillId="0" borderId="26" xfId="0" applyNumberFormat="1" applyFont="1" applyBorder="1" applyAlignment="1">
      <alignment horizontal="center" wrapText="1"/>
    </xf>
    <xf numFmtId="49" fontId="33" fillId="0" borderId="33" xfId="0" applyNumberFormat="1" applyFont="1" applyBorder="1" applyAlignment="1">
      <alignment horizontal="center" wrapText="1"/>
    </xf>
    <xf numFmtId="49" fontId="33" fillId="0" borderId="19" xfId="0" applyNumberFormat="1" applyFont="1" applyBorder="1" applyAlignment="1">
      <alignment horizontal="center" wrapText="1"/>
    </xf>
    <xf numFmtId="49" fontId="44" fillId="0" borderId="44" xfId="0" applyNumberFormat="1" applyFont="1" applyBorder="1" applyAlignment="1">
      <alignment horizontal="center" vertical="top"/>
    </xf>
    <xf numFmtId="49" fontId="33" fillId="0" borderId="26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0" fontId="33" fillId="25" borderId="0" xfId="0" applyFont="1" applyFill="1" applyAlignment="1" applyProtection="1">
      <alignment horizontal="left"/>
      <protection locked="0"/>
    </xf>
    <xf numFmtId="49" fontId="45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33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horizontal="right"/>
    </xf>
    <xf numFmtId="0" fontId="33" fillId="25" borderId="17" xfId="0" applyFont="1" applyFill="1" applyBorder="1" applyAlignment="1" applyProtection="1">
      <alignment horizontal="left"/>
      <protection locked="0"/>
    </xf>
    <xf numFmtId="0" fontId="78" fillId="0" borderId="0" xfId="0" applyFont="1" applyAlignment="1">
      <alignment horizontal="left"/>
    </xf>
    <xf numFmtId="1" fontId="45" fillId="25" borderId="38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wrapText="1"/>
    </xf>
    <xf numFmtId="1" fontId="45" fillId="0" borderId="38" xfId="0" applyNumberFormat="1" applyFont="1" applyFill="1" applyBorder="1" applyAlignment="1" applyProtection="1">
      <alignment horizontal="center"/>
      <protection hidden="1"/>
    </xf>
    <xf numFmtId="0" fontId="45" fillId="25" borderId="38" xfId="0" applyFont="1" applyFill="1" applyBorder="1" applyAlignment="1" applyProtection="1">
      <alignment horizontal="center"/>
      <protection hidden="1"/>
    </xf>
    <xf numFmtId="0" fontId="45" fillId="0" borderId="17" xfId="0" applyFont="1" applyFill="1" applyBorder="1" applyAlignment="1" applyProtection="1">
      <alignment horizontal="left"/>
      <protection locked="0"/>
    </xf>
    <xf numFmtId="0" fontId="45" fillId="0" borderId="17" xfId="0" applyFont="1" applyBorder="1" applyAlignment="1" applyProtection="1">
      <alignment horizontal="center"/>
      <protection hidden="1"/>
    </xf>
    <xf numFmtId="0" fontId="45" fillId="25" borderId="38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Alignment="1">
      <alignment horizontal="left" vertical="top" wrapText="1"/>
    </xf>
    <xf numFmtId="0" fontId="33" fillId="0" borderId="15" xfId="0" applyFont="1" applyBorder="1" applyAlignment="1">
      <alignment horizontal="left"/>
    </xf>
    <xf numFmtId="0" fontId="45" fillId="25" borderId="38" xfId="0" applyFont="1" applyFill="1" applyBorder="1" applyAlignment="1" applyProtection="1">
      <alignment horizontal="left"/>
      <protection locked="0"/>
    </xf>
    <xf numFmtId="0" fontId="36" fillId="0" borderId="17" xfId="0" applyFont="1" applyBorder="1" applyAlignment="1" applyProtection="1">
      <alignment horizontal="center" wrapText="1"/>
      <protection/>
    </xf>
    <xf numFmtId="0" fontId="45" fillId="25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1" fillId="25" borderId="0" xfId="0" applyFont="1" applyFill="1" applyBorder="1" applyAlignment="1" applyProtection="1">
      <alignment horizontal="left"/>
      <protection locked="0"/>
    </xf>
    <xf numFmtId="49" fontId="45" fillId="0" borderId="17" xfId="0" applyNumberFormat="1" applyFont="1" applyBorder="1" applyAlignment="1" applyProtection="1">
      <alignment horizontal="center" wrapText="1"/>
      <protection/>
    </xf>
    <xf numFmtId="0" fontId="33" fillId="0" borderId="17" xfId="0" applyFont="1" applyFill="1" applyBorder="1" applyAlignment="1" applyProtection="1">
      <alignment horizontal="left"/>
      <protection locked="0"/>
    </xf>
    <xf numFmtId="49" fontId="45" fillId="0" borderId="0" xfId="0" applyNumberFormat="1" applyFont="1" applyBorder="1" applyAlignment="1" applyProtection="1">
      <alignment horizontal="center" wrapText="1"/>
      <protection/>
    </xf>
    <xf numFmtId="0" fontId="36" fillId="0" borderId="17" xfId="0" applyFont="1" applyBorder="1" applyAlignment="1" applyProtection="1">
      <alignment horizontal="center"/>
      <protection locked="0"/>
    </xf>
    <xf numFmtId="49" fontId="45" fillId="25" borderId="17" xfId="0" applyNumberFormat="1" applyFont="1" applyFill="1" applyBorder="1" applyAlignment="1" applyProtection="1">
      <alignment horizontal="center"/>
      <protection locked="0"/>
    </xf>
    <xf numFmtId="49" fontId="79" fillId="25" borderId="17" xfId="0" applyNumberFormat="1" applyFont="1" applyFill="1" applyBorder="1" applyAlignment="1" applyProtection="1">
      <alignment horizontal="center"/>
      <protection locked="0"/>
    </xf>
    <xf numFmtId="14" fontId="45" fillId="25" borderId="17" xfId="0" applyNumberFormat="1" applyFont="1" applyFill="1" applyBorder="1" applyAlignment="1" applyProtection="1">
      <alignment horizontal="left"/>
      <protection locked="0"/>
    </xf>
    <xf numFmtId="0" fontId="45" fillId="25" borderId="17" xfId="0" applyFont="1" applyFill="1" applyBorder="1" applyAlignment="1" applyProtection="1">
      <alignment horizontal="left" wrapText="1"/>
      <protection locked="0"/>
    </xf>
    <xf numFmtId="49" fontId="45" fillId="25" borderId="32" xfId="0" applyNumberFormat="1" applyFont="1" applyFill="1" applyBorder="1" applyAlignment="1" applyProtection="1">
      <alignment horizontal="center" vertical="center"/>
      <protection locked="0"/>
    </xf>
    <xf numFmtId="49" fontId="45" fillId="25" borderId="43" xfId="0" applyNumberFormat="1" applyFont="1" applyFill="1" applyBorder="1" applyAlignment="1" applyProtection="1">
      <alignment horizontal="center" vertical="center"/>
      <protection locked="0"/>
    </xf>
    <xf numFmtId="49" fontId="45" fillId="25" borderId="34" xfId="0" applyNumberFormat="1" applyFont="1" applyFill="1" applyBorder="1" applyAlignment="1" applyProtection="1">
      <alignment horizontal="center" vertical="center"/>
      <protection locked="0"/>
    </xf>
    <xf numFmtId="49" fontId="45" fillId="25" borderId="31" xfId="0" applyNumberFormat="1" applyFont="1" applyFill="1" applyBorder="1" applyAlignment="1" applyProtection="1">
      <alignment horizontal="center" vertical="center"/>
      <protection locked="0"/>
    </xf>
    <xf numFmtId="49" fontId="45" fillId="25" borderId="20" xfId="0" applyNumberFormat="1" applyFont="1" applyFill="1" applyBorder="1" applyAlignment="1" applyProtection="1">
      <alignment horizontal="center" vertical="center"/>
      <protection locked="0"/>
    </xf>
    <xf numFmtId="49" fontId="45" fillId="25" borderId="16" xfId="0" applyNumberFormat="1" applyFont="1" applyFill="1" applyBorder="1" applyAlignment="1" applyProtection="1">
      <alignment horizontal="center" vertical="center"/>
      <protection locked="0"/>
    </xf>
    <xf numFmtId="49" fontId="45" fillId="25" borderId="32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43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34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31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45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6" fillId="25" borderId="17" xfId="0" applyFont="1" applyFill="1" applyBorder="1" applyAlignment="1" applyProtection="1">
      <alignment horizontal="center"/>
      <protection locked="0"/>
    </xf>
    <xf numFmtId="49" fontId="36" fillId="25" borderId="17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 horizontal="right" vertical="top"/>
    </xf>
    <xf numFmtId="0" fontId="80" fillId="25" borderId="17" xfId="0" applyFont="1" applyFill="1" applyBorder="1" applyAlignment="1" applyProtection="1">
      <alignment horizontal="left"/>
      <protection locked="0"/>
    </xf>
    <xf numFmtId="0" fontId="33" fillId="0" borderId="0" xfId="0" applyFont="1" applyAlignment="1">
      <alignment horizontal="left" vertical="top"/>
    </xf>
    <xf numFmtId="49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 vertical="top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>
      <alignment horizontal="left"/>
    </xf>
    <xf numFmtId="0" fontId="38" fillId="26" borderId="42" xfId="0" applyFont="1" applyFill="1" applyBorder="1" applyAlignment="1" applyProtection="1">
      <alignment horizontal="center"/>
      <protection hidden="1"/>
    </xf>
    <xf numFmtId="0" fontId="38" fillId="26" borderId="38" xfId="0" applyFont="1" applyFill="1" applyBorder="1" applyAlignment="1" applyProtection="1">
      <alignment horizontal="center"/>
      <protection hidden="1"/>
    </xf>
    <xf numFmtId="0" fontId="38" fillId="26" borderId="35" xfId="0" applyFont="1" applyFill="1" applyBorder="1" applyAlignment="1" applyProtection="1">
      <alignment horizontal="center"/>
      <protection hidden="1"/>
    </xf>
    <xf numFmtId="49" fontId="45" fillId="0" borderId="17" xfId="0" applyNumberFormat="1" applyFont="1" applyBorder="1" applyAlignment="1" applyProtection="1">
      <alignment horizontal="center" wrapText="1"/>
      <protection hidden="1"/>
    </xf>
    <xf numFmtId="0" fontId="52" fillId="0" borderId="15" xfId="0" applyFont="1" applyBorder="1" applyAlignment="1" applyProtection="1">
      <alignment horizontal="center" vertical="top"/>
      <protection hidden="1"/>
    </xf>
    <xf numFmtId="0" fontId="54" fillId="0" borderId="15" xfId="0" applyFont="1" applyBorder="1" applyAlignment="1" applyProtection="1">
      <alignment horizontal="center" vertical="top"/>
      <protection hidden="1"/>
    </xf>
    <xf numFmtId="0" fontId="44" fillId="0" borderId="15" xfId="0" applyFont="1" applyBorder="1" applyAlignment="1" applyProtection="1">
      <alignment horizontal="center" vertical="top"/>
      <protection hidden="1"/>
    </xf>
    <xf numFmtId="49" fontId="33" fillId="0" borderId="17" xfId="0" applyNumberFormat="1" applyFont="1" applyBorder="1" applyAlignment="1" applyProtection="1">
      <alignment wrapText="1"/>
      <protection hidden="1"/>
    </xf>
    <xf numFmtId="0" fontId="45" fillId="0" borderId="17" xfId="0" applyNumberFormat="1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right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wrapText="1"/>
      <protection hidden="1"/>
    </xf>
    <xf numFmtId="0" fontId="48" fillId="25" borderId="17" xfId="0" applyFont="1" applyFill="1" applyBorder="1" applyAlignment="1" applyProtection="1">
      <alignment horizontal="center" wrapText="1"/>
      <protection locked="0"/>
    </xf>
    <xf numFmtId="0" fontId="35" fillId="0" borderId="15" xfId="0" applyFont="1" applyBorder="1" applyAlignment="1" applyProtection="1">
      <alignment horizontal="center" vertical="top" wrapText="1"/>
      <protection hidden="1"/>
    </xf>
    <xf numFmtId="0" fontId="33" fillId="0" borderId="0" xfId="0" applyFont="1" applyAlignment="1" applyProtection="1">
      <alignment horizontal="left" wrapText="1"/>
      <protection locked="0"/>
    </xf>
    <xf numFmtId="0" fontId="45" fillId="0" borderId="26" xfId="0" applyFont="1" applyFill="1" applyBorder="1" applyAlignment="1" applyProtection="1">
      <alignment horizontal="center" vertical="top" wrapText="1"/>
      <protection hidden="1"/>
    </xf>
    <xf numFmtId="0" fontId="45" fillId="0" borderId="33" xfId="0" applyFont="1" applyFill="1" applyBorder="1" applyAlignment="1" applyProtection="1">
      <alignment horizontal="center" vertical="top" wrapText="1"/>
      <protection hidden="1"/>
    </xf>
    <xf numFmtId="0" fontId="45" fillId="0" borderId="19" xfId="0" applyFont="1" applyFill="1" applyBorder="1" applyAlignment="1" applyProtection="1">
      <alignment horizontal="center" vertical="top" wrapText="1"/>
      <protection hidden="1"/>
    </xf>
    <xf numFmtId="0" fontId="49" fillId="4" borderId="26" xfId="0" applyFont="1" applyFill="1" applyBorder="1" applyAlignment="1" applyProtection="1">
      <alignment horizontal="center" vertical="center" wrapText="1"/>
      <protection hidden="1"/>
    </xf>
    <xf numFmtId="0" fontId="49" fillId="4" borderId="33" xfId="0" applyFont="1" applyFill="1" applyBorder="1" applyAlignment="1" applyProtection="1">
      <alignment horizontal="center" vertical="center" wrapText="1"/>
      <protection hidden="1"/>
    </xf>
    <xf numFmtId="0" fontId="49" fillId="4" borderId="19" xfId="0" applyFont="1" applyFill="1" applyBorder="1" applyAlignment="1" applyProtection="1">
      <alignment horizontal="center" vertical="center" wrapText="1"/>
      <protection hidden="1"/>
    </xf>
    <xf numFmtId="1" fontId="45" fillId="24" borderId="26" xfId="0" applyNumberFormat="1" applyFont="1" applyFill="1" applyBorder="1" applyAlignment="1" applyProtection="1">
      <alignment horizontal="center" vertical="top" wrapText="1"/>
      <protection hidden="1"/>
    </xf>
    <xf numFmtId="1" fontId="45" fillId="24" borderId="33" xfId="0" applyNumberFormat="1" applyFont="1" applyFill="1" applyBorder="1" applyAlignment="1" applyProtection="1">
      <alignment horizontal="center" vertical="top" wrapText="1"/>
      <protection hidden="1"/>
    </xf>
    <xf numFmtId="1" fontId="45" fillId="24" borderId="19" xfId="0" applyNumberFormat="1" applyFont="1" applyFill="1" applyBorder="1" applyAlignment="1" applyProtection="1">
      <alignment horizontal="center"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/>
    <dxf/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/>
    <dxf>
      <font>
        <b/>
        <i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0</xdr:row>
      <xdr:rowOff>485775</xdr:rowOff>
    </xdr:from>
    <xdr:to>
      <xdr:col>17</xdr:col>
      <xdr:colOff>285750</xdr:colOff>
      <xdr:row>6</xdr:row>
      <xdr:rowOff>314325</xdr:rowOff>
    </xdr:to>
    <xdr:sp>
      <xdr:nvSpPr>
        <xdr:cNvPr id="1" name="Прямоугольник 1"/>
        <xdr:cNvSpPr>
          <a:spLocks/>
        </xdr:cNvSpPr>
      </xdr:nvSpPr>
      <xdr:spPr>
        <a:xfrm>
          <a:off x="12039600" y="485775"/>
          <a:ext cx="1762125" cy="1304925"/>
        </a:xfrm>
        <a:prstGeom prst="rect">
          <a:avLst/>
        </a:prstGeom>
        <a:solidFill>
          <a:srgbClr val="FFFF00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ВНИМАНИЕ!!!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Заполняются  ячейки, только выделенные желтым цветом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209550</xdr:colOff>
      <xdr:row>3</xdr:row>
      <xdr:rowOff>9525</xdr:rowOff>
    </xdr:from>
    <xdr:to>
      <xdr:col>51</xdr:col>
      <xdr:colOff>371475</xdr:colOff>
      <xdr:row>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57925" y="619125"/>
          <a:ext cx="1590675" cy="781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Заполняются  ячейки, только выделенные желтым цветом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5</xdr:row>
      <xdr:rowOff>314325</xdr:rowOff>
    </xdr:from>
    <xdr:to>
      <xdr:col>15</xdr:col>
      <xdr:colOff>704850</xdr:colOff>
      <xdr:row>7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43950" y="1714500"/>
          <a:ext cx="1285875" cy="695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Заполняются  ячейки, только выделенные желтым цветом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="80" zoomScaleNormal="70" zoomScaleSheetLayoutView="80" zoomScalePageLayoutView="0" workbookViewId="0" topLeftCell="A7">
      <selection activeCell="I25" sqref="I25"/>
    </sheetView>
  </sheetViews>
  <sheetFormatPr defaultColWidth="9.140625" defaultRowHeight="15"/>
  <cols>
    <col min="1" max="1" width="49.00390625" style="137" customWidth="1"/>
    <col min="2" max="2" width="5.421875" style="138" customWidth="1"/>
    <col min="3" max="3" width="9.7109375" style="137" customWidth="1"/>
    <col min="4" max="4" width="9.28125" style="137" customWidth="1"/>
    <col min="5" max="5" width="6.7109375" style="137" customWidth="1"/>
    <col min="6" max="6" width="13.421875" style="137" customWidth="1"/>
    <col min="7" max="7" width="18.28125" style="137" customWidth="1"/>
    <col min="8" max="8" width="9.8515625" style="137" customWidth="1"/>
    <col min="9" max="9" width="9.28125" style="137" customWidth="1"/>
    <col min="10" max="10" width="12.28125" style="137" customWidth="1"/>
    <col min="11" max="11" width="9.57421875" style="137" customWidth="1"/>
    <col min="12" max="12" width="7.28125" style="137" customWidth="1"/>
    <col min="13" max="13" width="10.421875" style="137" customWidth="1"/>
    <col min="14" max="14" width="8.8515625" style="137" customWidth="1"/>
    <col min="15" max="15" width="18.28125" style="137" customWidth="1"/>
    <col min="16" max="16" width="4.421875" style="139" customWidth="1"/>
    <col min="17" max="17" width="6.00390625" style="140" customWidth="1"/>
    <col min="18" max="18" width="1.28515625" style="139" customWidth="1"/>
    <col min="19" max="19" width="6.28125" style="137" customWidth="1"/>
    <col min="20" max="20" width="1.7109375" style="139" customWidth="1"/>
    <col min="21" max="21" width="13.00390625" style="137" customWidth="1"/>
    <col min="22" max="22" width="2.421875" style="139" customWidth="1"/>
    <col min="23" max="23" width="10.28125" style="137" customWidth="1"/>
    <col min="24" max="24" width="8.8515625" style="139" customWidth="1"/>
    <col min="25" max="25" width="3.140625" style="139" customWidth="1"/>
    <col min="26" max="26" width="10.421875" style="137" customWidth="1"/>
    <col min="27" max="27" width="1.8515625" style="139" customWidth="1"/>
    <col min="28" max="28" width="6.140625" style="137" customWidth="1"/>
    <col min="29" max="29" width="2.00390625" style="139" customWidth="1"/>
    <col min="30" max="30" width="6.140625" style="137" customWidth="1"/>
    <col min="31" max="31" width="2.57421875" style="137" customWidth="1"/>
    <col min="32" max="32" width="9.421875" style="137" customWidth="1"/>
    <col min="33" max="16384" width="9.140625" style="137" customWidth="1"/>
  </cols>
  <sheetData>
    <row r="1" spans="1:13" ht="15.75">
      <c r="A1" s="294" t="s">
        <v>184</v>
      </c>
      <c r="B1" s="294"/>
      <c r="C1" s="294"/>
      <c r="D1" s="294"/>
      <c r="E1" s="294"/>
      <c r="F1" s="294"/>
      <c r="G1" s="294"/>
      <c r="H1" s="294"/>
      <c r="I1" s="294"/>
      <c r="J1" s="294"/>
      <c r="M1" s="137" t="s">
        <v>130</v>
      </c>
    </row>
    <row r="2" spans="1:10" ht="16.5" thickBot="1">
      <c r="A2" s="294" t="s">
        <v>185</v>
      </c>
      <c r="B2" s="294"/>
      <c r="C2" s="294"/>
      <c r="D2" s="294"/>
      <c r="E2" s="294"/>
      <c r="F2" s="294"/>
      <c r="G2" s="294"/>
      <c r="H2" s="294"/>
      <c r="I2" s="294"/>
      <c r="J2" s="271"/>
    </row>
    <row r="3" spans="1:30" ht="19.5" thickBot="1">
      <c r="A3" s="269" t="s">
        <v>183</v>
      </c>
      <c r="B3" s="289"/>
      <c r="C3" s="289"/>
      <c r="D3" s="289"/>
      <c r="E3" s="289"/>
      <c r="F3" s="289"/>
      <c r="G3" s="289"/>
      <c r="H3" s="289"/>
      <c r="I3" s="289"/>
      <c r="J3" s="270"/>
      <c r="K3" s="314" t="s">
        <v>131</v>
      </c>
      <c r="L3" s="315"/>
      <c r="M3" s="316"/>
      <c r="N3" s="141" t="str">
        <f>S6</f>
        <v> </v>
      </c>
      <c r="O3" s="142"/>
      <c r="Q3" s="310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2"/>
    </row>
    <row r="4" spans="1:30" ht="18.75" thickBot="1">
      <c r="A4" s="269"/>
      <c r="B4" s="283"/>
      <c r="C4" s="283"/>
      <c r="D4" s="283"/>
      <c r="E4" s="283"/>
      <c r="F4" s="283"/>
      <c r="G4" s="283"/>
      <c r="H4" s="283"/>
      <c r="I4" s="283"/>
      <c r="J4" s="268"/>
      <c r="K4" s="292" t="s">
        <v>21</v>
      </c>
      <c r="L4" s="281"/>
      <c r="M4" s="282"/>
      <c r="N4" s="141">
        <f>U6</f>
        <v>1</v>
      </c>
      <c r="O4" s="142"/>
      <c r="Q4" s="310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2"/>
    </row>
    <row r="5" spans="1:30" ht="15.75">
      <c r="A5" s="295" t="s">
        <v>193</v>
      </c>
      <c r="B5" s="295"/>
      <c r="C5" s="295"/>
      <c r="D5" s="295"/>
      <c r="E5" s="295"/>
      <c r="F5" s="295"/>
      <c r="G5" s="295"/>
      <c r="H5" s="295"/>
      <c r="I5" s="295"/>
      <c r="J5" s="295"/>
      <c r="K5" s="186"/>
      <c r="L5" s="186"/>
      <c r="M5" s="186"/>
      <c r="N5" s="186"/>
      <c r="O5" s="186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</row>
    <row r="6" spans="2:30" ht="16.5" thickBot="1"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143"/>
      <c r="Q6" s="139"/>
      <c r="R6" s="180"/>
      <c r="S6" s="182" t="str">
        <f>IF(S8=0," ",1)</f>
        <v> </v>
      </c>
      <c r="T6" s="182" t="str">
        <f>IF(T8=0," ",1)</f>
        <v> </v>
      </c>
      <c r="U6" s="182">
        <f>IF(U8=0," ",1)</f>
        <v>1</v>
      </c>
      <c r="V6" s="182" t="str">
        <f>IF(V8=0," ",1)</f>
        <v> </v>
      </c>
      <c r="W6" s="181"/>
      <c r="X6" s="182"/>
      <c r="Y6" s="144"/>
      <c r="Z6" s="144"/>
      <c r="AA6" s="145"/>
      <c r="AB6" s="146"/>
      <c r="AC6" s="147"/>
      <c r="AD6" s="139"/>
    </row>
    <row r="7" spans="1:29" ht="15.75" thickBot="1">
      <c r="A7" s="296" t="s">
        <v>132</v>
      </c>
      <c r="B7" s="296" t="s">
        <v>133</v>
      </c>
      <c r="C7" s="299" t="s">
        <v>192</v>
      </c>
      <c r="D7" s="286" t="s">
        <v>134</v>
      </c>
      <c r="E7" s="287"/>
      <c r="F7" s="287"/>
      <c r="G7" s="288"/>
      <c r="H7" s="286" t="s">
        <v>135</v>
      </c>
      <c r="I7" s="287"/>
      <c r="J7" s="288"/>
      <c r="K7" s="296" t="s">
        <v>136</v>
      </c>
      <c r="L7" s="285" t="s">
        <v>137</v>
      </c>
      <c r="M7" s="296" t="s">
        <v>138</v>
      </c>
      <c r="N7" s="296" t="s">
        <v>195</v>
      </c>
      <c r="O7" s="148"/>
      <c r="P7" s="137"/>
      <c r="Q7" s="130">
        <f>IF('форма №6'!J11=1,1,0)</f>
        <v>0</v>
      </c>
      <c r="R7" s="130"/>
      <c r="S7" s="130"/>
      <c r="T7" s="130"/>
      <c r="U7" s="130"/>
      <c r="V7" s="130"/>
      <c r="W7" s="130"/>
      <c r="X7" s="130"/>
      <c r="Y7" s="130"/>
      <c r="Z7" s="130"/>
      <c r="AA7" s="137"/>
      <c r="AC7" s="137"/>
    </row>
    <row r="8" spans="1:29" ht="15.75" thickBot="1">
      <c r="A8" s="297"/>
      <c r="B8" s="297"/>
      <c r="C8" s="300"/>
      <c r="D8" s="296" t="s">
        <v>26</v>
      </c>
      <c r="E8" s="286" t="s">
        <v>27</v>
      </c>
      <c r="F8" s="288"/>
      <c r="G8" s="296" t="s">
        <v>139</v>
      </c>
      <c r="H8" s="290" t="s">
        <v>26</v>
      </c>
      <c r="I8" s="192" t="s">
        <v>27</v>
      </c>
      <c r="J8" s="193"/>
      <c r="K8" s="297"/>
      <c r="L8" s="301"/>
      <c r="M8" s="297"/>
      <c r="N8" s="297"/>
      <c r="O8" s="148"/>
      <c r="Q8" s="130">
        <f>IF(C35&gt;0,1,0)</f>
        <v>1</v>
      </c>
      <c r="R8" s="130"/>
      <c r="S8" s="130">
        <f>IF(H35&gt;0,1,0)</f>
        <v>0</v>
      </c>
      <c r="T8" s="130"/>
      <c r="U8" s="130">
        <f>Q8-S8</f>
        <v>1</v>
      </c>
      <c r="V8" s="130"/>
      <c r="W8" s="130"/>
      <c r="X8" s="137"/>
      <c r="Y8" s="137"/>
      <c r="AA8" s="137"/>
      <c r="AC8" s="137"/>
    </row>
    <row r="9" spans="1:30" ht="57" thickBot="1">
      <c r="A9" s="298"/>
      <c r="B9" s="298"/>
      <c r="C9" s="293"/>
      <c r="D9" s="298"/>
      <c r="E9" s="193" t="s">
        <v>140</v>
      </c>
      <c r="F9" s="194" t="s">
        <v>29</v>
      </c>
      <c r="G9" s="298"/>
      <c r="H9" s="291"/>
      <c r="I9" s="195" t="s">
        <v>140</v>
      </c>
      <c r="J9" s="195" t="s">
        <v>141</v>
      </c>
      <c r="K9" s="298"/>
      <c r="L9" s="302"/>
      <c r="M9" s="298"/>
      <c r="N9" s="298"/>
      <c r="O9" s="242"/>
      <c r="P9" s="243"/>
      <c r="Q9" s="306" t="s">
        <v>142</v>
      </c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</row>
    <row r="10" spans="1:32" ht="15.75" thickBot="1">
      <c r="A10" s="149"/>
      <c r="B10" s="201" t="s">
        <v>143</v>
      </c>
      <c r="C10" s="201">
        <v>1</v>
      </c>
      <c r="D10" s="202">
        <v>2</v>
      </c>
      <c r="E10" s="201">
        <v>3</v>
      </c>
      <c r="F10" s="201">
        <v>4</v>
      </c>
      <c r="G10" s="203">
        <v>5</v>
      </c>
      <c r="H10" s="203">
        <v>6</v>
      </c>
      <c r="I10" s="203">
        <v>7</v>
      </c>
      <c r="J10" s="203">
        <v>8</v>
      </c>
      <c r="K10" s="203">
        <v>9</v>
      </c>
      <c r="L10" s="201">
        <v>10</v>
      </c>
      <c r="M10" s="204">
        <v>11</v>
      </c>
      <c r="N10" s="201">
        <v>12</v>
      </c>
      <c r="O10" s="266"/>
      <c r="P10" s="244" t="s">
        <v>143</v>
      </c>
      <c r="Q10" s="245" t="s">
        <v>144</v>
      </c>
      <c r="R10" s="246"/>
      <c r="S10" s="245" t="s">
        <v>30</v>
      </c>
      <c r="T10" s="246"/>
      <c r="U10" s="245" t="s">
        <v>145</v>
      </c>
      <c r="V10" s="246"/>
      <c r="W10" s="245" t="s">
        <v>146</v>
      </c>
      <c r="X10" s="247" t="s">
        <v>147</v>
      </c>
      <c r="Y10" s="246"/>
      <c r="Z10" s="247" t="s">
        <v>148</v>
      </c>
      <c r="AA10" s="246"/>
      <c r="AB10" s="245" t="s">
        <v>149</v>
      </c>
      <c r="AC10" s="246"/>
      <c r="AD10" s="245" t="s">
        <v>150</v>
      </c>
      <c r="AE10" s="248"/>
      <c r="AF10" s="249" t="s">
        <v>151</v>
      </c>
    </row>
    <row r="11" spans="1:32" ht="17.25" thickBot="1">
      <c r="A11" s="150" t="s">
        <v>13</v>
      </c>
      <c r="B11" s="201">
        <v>1</v>
      </c>
      <c r="C11" s="210">
        <v>3</v>
      </c>
      <c r="D11" s="211">
        <f>E11+F11</f>
        <v>2</v>
      </c>
      <c r="E11" s="210">
        <v>1</v>
      </c>
      <c r="F11" s="210">
        <v>1</v>
      </c>
      <c r="G11" s="210">
        <v>1</v>
      </c>
      <c r="H11" s="212">
        <f>I11+J11</f>
        <v>0</v>
      </c>
      <c r="I11" s="210"/>
      <c r="J11" s="213"/>
      <c r="K11" s="263">
        <f>D11-H11-L11</f>
        <v>2</v>
      </c>
      <c r="L11" s="214"/>
      <c r="M11" s="215"/>
      <c r="N11" s="210">
        <v>3</v>
      </c>
      <c r="O11" s="267" t="str">
        <f>IF($H$35=0," ",IF(H11=0," ",IF(N11&gt;0," ","не проставлен штат ВВ")))</f>
        <v> </v>
      </c>
      <c r="P11" s="244">
        <v>1</v>
      </c>
      <c r="Q11" s="250">
        <f aca="true" t="shared" si="0" ref="Q11:Q29">IF(C11&gt;=D11,"","Ошибка")</f>
      </c>
      <c r="R11" s="251"/>
      <c r="S11" s="250">
        <f>IF(D11&gt;=E11,"","Ошибка")</f>
      </c>
      <c r="T11" s="251"/>
      <c r="U11" s="250">
        <f>IF(D11&gt;=H11,"","Ошибка")</f>
      </c>
      <c r="V11" s="251"/>
      <c r="W11" s="252">
        <f>IF(D11=H11+K11+L11,"","Ошибка на")</f>
      </c>
      <c r="X11" s="253">
        <f>D11-H11-K11-L11</f>
        <v>0</v>
      </c>
      <c r="Y11" s="254"/>
      <c r="Z11" s="255">
        <f>IF(E11&gt;=I11,"","Ошибка")</f>
      </c>
      <c r="AA11" s="251"/>
      <c r="AB11" s="250">
        <f>IF(F11&gt;=J11,"","Ошибка")</f>
      </c>
      <c r="AC11" s="251"/>
      <c r="AD11" s="250">
        <f>IF(F11&gt;=G11,"","Ошибка")</f>
      </c>
      <c r="AE11" s="256"/>
      <c r="AF11" s="257">
        <f>IF(C11&gt;=D11+M11,"","Ошибка")</f>
      </c>
    </row>
    <row r="12" spans="1:32" ht="17.25" thickBot="1">
      <c r="A12" s="150" t="s">
        <v>153</v>
      </c>
      <c r="B12" s="201">
        <v>2</v>
      </c>
      <c r="C12" s="212">
        <f>C13+C14+C15+C16+C17+C18+C19+C20+C21</f>
        <v>30</v>
      </c>
      <c r="D12" s="212">
        <f aca="true" t="shared" si="1" ref="D12:N12">D13+D14+D15+D16+D17+D18+D19+D20+D21</f>
        <v>9</v>
      </c>
      <c r="E12" s="212">
        <f t="shared" si="1"/>
        <v>1</v>
      </c>
      <c r="F12" s="212">
        <f t="shared" si="1"/>
        <v>8</v>
      </c>
      <c r="G12" s="212">
        <f t="shared" si="1"/>
        <v>5</v>
      </c>
      <c r="H12" s="212">
        <f t="shared" si="1"/>
        <v>0</v>
      </c>
      <c r="I12" s="212">
        <f t="shared" si="1"/>
        <v>0</v>
      </c>
      <c r="J12" s="212">
        <f t="shared" si="1"/>
        <v>0</v>
      </c>
      <c r="K12" s="264">
        <f t="shared" si="1"/>
        <v>8</v>
      </c>
      <c r="L12" s="212">
        <f t="shared" si="1"/>
        <v>1</v>
      </c>
      <c r="M12" s="212">
        <f t="shared" si="1"/>
        <v>2</v>
      </c>
      <c r="N12" s="212">
        <f t="shared" si="1"/>
        <v>30</v>
      </c>
      <c r="O12" s="267" t="str">
        <f aca="true" t="shared" si="2" ref="O12:O35">IF($H$35=0," ",IF(H12=0," ",IF(N12&gt;0," ","не проставлен штат ВВ")))</f>
        <v> </v>
      </c>
      <c r="P12" s="244">
        <v>2</v>
      </c>
      <c r="Q12" s="250">
        <f t="shared" si="0"/>
      </c>
      <c r="R12" s="251"/>
      <c r="S12" s="250">
        <f aca="true" t="shared" si="3" ref="S12:S29">IF(D12&gt;=E12,"","Ошибка")</f>
      </c>
      <c r="T12" s="251"/>
      <c r="U12" s="250">
        <f aca="true" t="shared" si="4" ref="U12:U35">IF(D12&gt;=H12,"","Ошибка")</f>
      </c>
      <c r="V12" s="251"/>
      <c r="W12" s="252">
        <f aca="true" t="shared" si="5" ref="W12:W35">IF(D12=H12+K12+L12,"","Ошибка на")</f>
      </c>
      <c r="X12" s="258">
        <f aca="true" t="shared" si="6" ref="X12:X35">D12-H12-K12-L12</f>
        <v>0</v>
      </c>
      <c r="Y12" s="259"/>
      <c r="Z12" s="255">
        <f aca="true" t="shared" si="7" ref="Z12:Z29">IF(E12&gt;=I12,"","Ошибка")</f>
      </c>
      <c r="AA12" s="251"/>
      <c r="AB12" s="250">
        <f aca="true" t="shared" si="8" ref="AB12:AB29">IF(F12&gt;=J12,"","Ошибка")</f>
      </c>
      <c r="AC12" s="251"/>
      <c r="AD12" s="250">
        <f aca="true" t="shared" si="9" ref="AD12:AD35">IF(F12&gt;=G12,"","Ошибка")</f>
      </c>
      <c r="AE12" s="256"/>
      <c r="AF12" s="257">
        <f aca="true" t="shared" si="10" ref="AF12:AF29">IF(C12&gt;=D12+M12,"","Ошибка")</f>
      </c>
    </row>
    <row r="13" spans="1:34" ht="17.25" thickBot="1">
      <c r="A13" s="150" t="s">
        <v>154</v>
      </c>
      <c r="B13" s="201">
        <v>3</v>
      </c>
      <c r="C13" s="213"/>
      <c r="D13" s="211">
        <f aca="true" t="shared" si="11" ref="D13:D35">E13+F13</f>
        <v>0</v>
      </c>
      <c r="E13" s="213"/>
      <c r="F13" s="213"/>
      <c r="G13" s="213"/>
      <c r="H13" s="212">
        <f aca="true" t="shared" si="12" ref="H13:H34">I13+J13</f>
        <v>0</v>
      </c>
      <c r="I13" s="213"/>
      <c r="J13" s="213"/>
      <c r="K13" s="263">
        <f aca="true" t="shared" si="13" ref="K13:K34">D13-H13-L13</f>
        <v>0</v>
      </c>
      <c r="L13" s="214"/>
      <c r="M13" s="215"/>
      <c r="N13" s="210"/>
      <c r="O13" s="267" t="str">
        <f t="shared" si="2"/>
        <v> </v>
      </c>
      <c r="P13" s="244">
        <v>3</v>
      </c>
      <c r="Q13" s="250">
        <f t="shared" si="0"/>
      </c>
      <c r="R13" s="251"/>
      <c r="S13" s="250">
        <f t="shared" si="3"/>
      </c>
      <c r="T13" s="251"/>
      <c r="U13" s="250">
        <f t="shared" si="4"/>
      </c>
      <c r="V13" s="251"/>
      <c r="W13" s="252">
        <f t="shared" si="5"/>
      </c>
      <c r="X13" s="258">
        <f t="shared" si="6"/>
        <v>0</v>
      </c>
      <c r="Y13" s="259"/>
      <c r="Z13" s="255">
        <f t="shared" si="7"/>
      </c>
      <c r="AA13" s="251"/>
      <c r="AB13" s="250">
        <f t="shared" si="8"/>
      </c>
      <c r="AC13" s="251"/>
      <c r="AD13" s="250">
        <f t="shared" si="9"/>
      </c>
      <c r="AE13" s="256"/>
      <c r="AF13" s="257">
        <f t="shared" si="10"/>
      </c>
      <c r="AG13" s="137">
        <f>IF(N13&gt;0,1,0)</f>
        <v>0</v>
      </c>
      <c r="AH13" s="137" t="str">
        <f>IF(AG13=1," ","не проставлен штат ВВ")</f>
        <v>не проставлен штат ВВ</v>
      </c>
    </row>
    <row r="14" spans="1:32" ht="17.25" thickBot="1">
      <c r="A14" s="150" t="s">
        <v>178</v>
      </c>
      <c r="B14" s="201">
        <v>4</v>
      </c>
      <c r="C14" s="213"/>
      <c r="D14" s="211">
        <f t="shared" si="11"/>
        <v>0</v>
      </c>
      <c r="E14" s="213"/>
      <c r="F14" s="213"/>
      <c r="G14" s="213"/>
      <c r="H14" s="212">
        <f t="shared" si="12"/>
        <v>0</v>
      </c>
      <c r="I14" s="213"/>
      <c r="J14" s="213"/>
      <c r="K14" s="263">
        <f t="shared" si="13"/>
        <v>0</v>
      </c>
      <c r="L14" s="216"/>
      <c r="M14" s="217"/>
      <c r="N14" s="218"/>
      <c r="O14" s="267" t="str">
        <f t="shared" si="2"/>
        <v> </v>
      </c>
      <c r="P14" s="244">
        <v>4</v>
      </c>
      <c r="Q14" s="250">
        <f t="shared" si="0"/>
      </c>
      <c r="R14" s="251"/>
      <c r="S14" s="250">
        <f t="shared" si="3"/>
      </c>
      <c r="T14" s="251"/>
      <c r="U14" s="250">
        <f t="shared" si="4"/>
      </c>
      <c r="V14" s="251"/>
      <c r="W14" s="252">
        <f t="shared" si="5"/>
      </c>
      <c r="X14" s="258">
        <f t="shared" si="6"/>
        <v>0</v>
      </c>
      <c r="Y14" s="259"/>
      <c r="Z14" s="255">
        <f t="shared" si="7"/>
      </c>
      <c r="AA14" s="251"/>
      <c r="AB14" s="250">
        <f t="shared" si="8"/>
      </c>
      <c r="AC14" s="251"/>
      <c r="AD14" s="250">
        <f t="shared" si="9"/>
      </c>
      <c r="AE14" s="256"/>
      <c r="AF14" s="257">
        <f t="shared" si="10"/>
      </c>
    </row>
    <row r="15" spans="1:32" ht="17.25" thickBot="1">
      <c r="A15" s="150" t="s">
        <v>180</v>
      </c>
      <c r="B15" s="201">
        <v>5</v>
      </c>
      <c r="C15" s="213"/>
      <c r="D15" s="211">
        <f t="shared" si="11"/>
        <v>0</v>
      </c>
      <c r="E15" s="213"/>
      <c r="F15" s="213"/>
      <c r="G15" s="213"/>
      <c r="H15" s="212">
        <f t="shared" si="12"/>
        <v>0</v>
      </c>
      <c r="I15" s="213"/>
      <c r="J15" s="213"/>
      <c r="K15" s="263">
        <f t="shared" si="13"/>
        <v>0</v>
      </c>
      <c r="L15" s="214"/>
      <c r="M15" s="215"/>
      <c r="N15" s="219"/>
      <c r="O15" s="267" t="str">
        <f t="shared" si="2"/>
        <v> </v>
      </c>
      <c r="P15" s="244">
        <v>5</v>
      </c>
      <c r="Q15" s="250">
        <f t="shared" si="0"/>
      </c>
      <c r="R15" s="251"/>
      <c r="S15" s="250">
        <f t="shared" si="3"/>
      </c>
      <c r="T15" s="251"/>
      <c r="U15" s="250">
        <f t="shared" si="4"/>
      </c>
      <c r="V15" s="251"/>
      <c r="W15" s="252">
        <f t="shared" si="5"/>
      </c>
      <c r="X15" s="258">
        <f t="shared" si="6"/>
        <v>0</v>
      </c>
      <c r="Y15" s="259"/>
      <c r="Z15" s="255">
        <f t="shared" si="7"/>
      </c>
      <c r="AA15" s="251"/>
      <c r="AB15" s="250">
        <f t="shared" si="8"/>
      </c>
      <c r="AC15" s="251"/>
      <c r="AD15" s="250">
        <f t="shared" si="9"/>
      </c>
      <c r="AE15" s="256"/>
      <c r="AF15" s="257">
        <f t="shared" si="10"/>
      </c>
    </row>
    <row r="16" spans="1:32" ht="17.25" thickBot="1">
      <c r="A16" s="150" t="s">
        <v>179</v>
      </c>
      <c r="B16" s="201">
        <v>6</v>
      </c>
      <c r="C16" s="213"/>
      <c r="D16" s="211">
        <f t="shared" si="11"/>
        <v>0</v>
      </c>
      <c r="E16" s="213"/>
      <c r="F16" s="213"/>
      <c r="G16" s="213"/>
      <c r="H16" s="212">
        <f t="shared" si="12"/>
        <v>0</v>
      </c>
      <c r="I16" s="213"/>
      <c r="J16" s="213"/>
      <c r="K16" s="263">
        <f t="shared" si="13"/>
        <v>0</v>
      </c>
      <c r="L16" s="214"/>
      <c r="M16" s="215"/>
      <c r="N16" s="220"/>
      <c r="O16" s="267" t="str">
        <f t="shared" si="2"/>
        <v> </v>
      </c>
      <c r="P16" s="244">
        <v>6</v>
      </c>
      <c r="Q16" s="250">
        <f t="shared" si="0"/>
      </c>
      <c r="R16" s="251"/>
      <c r="S16" s="250">
        <f t="shared" si="3"/>
      </c>
      <c r="T16" s="251"/>
      <c r="U16" s="250">
        <f t="shared" si="4"/>
      </c>
      <c r="V16" s="251"/>
      <c r="W16" s="252">
        <f t="shared" si="5"/>
      </c>
      <c r="X16" s="258">
        <f t="shared" si="6"/>
        <v>0</v>
      </c>
      <c r="Y16" s="259"/>
      <c r="Z16" s="255">
        <f t="shared" si="7"/>
      </c>
      <c r="AA16" s="251"/>
      <c r="AB16" s="250">
        <f t="shared" si="8"/>
      </c>
      <c r="AC16" s="251"/>
      <c r="AD16" s="250">
        <f t="shared" si="9"/>
      </c>
      <c r="AE16" s="256"/>
      <c r="AF16" s="257">
        <f t="shared" si="10"/>
      </c>
    </row>
    <row r="17" spans="1:32" ht="17.25" thickBot="1">
      <c r="A17" s="150" t="s">
        <v>155</v>
      </c>
      <c r="B17" s="201">
        <v>7</v>
      </c>
      <c r="C17" s="213"/>
      <c r="D17" s="211">
        <f t="shared" si="11"/>
        <v>0</v>
      </c>
      <c r="E17" s="213"/>
      <c r="F17" s="213"/>
      <c r="G17" s="213"/>
      <c r="H17" s="212">
        <f t="shared" si="12"/>
        <v>0</v>
      </c>
      <c r="I17" s="213"/>
      <c r="J17" s="213"/>
      <c r="K17" s="263">
        <f t="shared" si="13"/>
        <v>0</v>
      </c>
      <c r="L17" s="214"/>
      <c r="M17" s="215"/>
      <c r="N17" s="219"/>
      <c r="O17" s="267" t="str">
        <f t="shared" si="2"/>
        <v> </v>
      </c>
      <c r="P17" s="244">
        <v>7</v>
      </c>
      <c r="Q17" s="250">
        <f t="shared" si="0"/>
      </c>
      <c r="R17" s="251"/>
      <c r="S17" s="250">
        <f t="shared" si="3"/>
      </c>
      <c r="T17" s="251"/>
      <c r="U17" s="250">
        <f t="shared" si="4"/>
      </c>
      <c r="V17" s="251"/>
      <c r="W17" s="252">
        <f t="shared" si="5"/>
      </c>
      <c r="X17" s="258">
        <f t="shared" si="6"/>
        <v>0</v>
      </c>
      <c r="Y17" s="259"/>
      <c r="Z17" s="255">
        <f t="shared" si="7"/>
      </c>
      <c r="AA17" s="251"/>
      <c r="AB17" s="250">
        <f t="shared" si="8"/>
      </c>
      <c r="AC17" s="251"/>
      <c r="AD17" s="250">
        <f t="shared" si="9"/>
      </c>
      <c r="AE17" s="256"/>
      <c r="AF17" s="257">
        <f t="shared" si="10"/>
      </c>
    </row>
    <row r="18" spans="1:32" ht="17.25" thickBot="1">
      <c r="A18" s="150" t="s">
        <v>181</v>
      </c>
      <c r="B18" s="201">
        <v>8</v>
      </c>
      <c r="C18" s="213"/>
      <c r="D18" s="211">
        <f t="shared" si="11"/>
        <v>0</v>
      </c>
      <c r="E18" s="213"/>
      <c r="F18" s="213"/>
      <c r="G18" s="213"/>
      <c r="H18" s="212">
        <f t="shared" si="12"/>
        <v>0</v>
      </c>
      <c r="I18" s="213"/>
      <c r="J18" s="213"/>
      <c r="K18" s="263">
        <f t="shared" si="13"/>
        <v>0</v>
      </c>
      <c r="L18" s="214"/>
      <c r="M18" s="215"/>
      <c r="N18" s="220"/>
      <c r="O18" s="267" t="str">
        <f t="shared" si="2"/>
        <v> </v>
      </c>
      <c r="P18" s="244">
        <v>8</v>
      </c>
      <c r="Q18" s="250">
        <f t="shared" si="0"/>
      </c>
      <c r="R18" s="251"/>
      <c r="S18" s="250">
        <f t="shared" si="3"/>
      </c>
      <c r="T18" s="251"/>
      <c r="U18" s="250">
        <f t="shared" si="4"/>
      </c>
      <c r="V18" s="251"/>
      <c r="W18" s="252">
        <f t="shared" si="5"/>
      </c>
      <c r="X18" s="258">
        <f t="shared" si="6"/>
        <v>0</v>
      </c>
      <c r="Y18" s="259"/>
      <c r="Z18" s="255">
        <f t="shared" si="7"/>
      </c>
      <c r="AA18" s="251"/>
      <c r="AB18" s="250">
        <f t="shared" si="8"/>
      </c>
      <c r="AC18" s="251"/>
      <c r="AD18" s="250">
        <f t="shared" si="9"/>
      </c>
      <c r="AE18" s="256"/>
      <c r="AF18" s="257">
        <f t="shared" si="10"/>
      </c>
    </row>
    <row r="19" spans="1:32" ht="17.25" thickBot="1">
      <c r="A19" s="151" t="s">
        <v>182</v>
      </c>
      <c r="B19" s="205">
        <v>9</v>
      </c>
      <c r="C19" s="221"/>
      <c r="D19" s="211">
        <f t="shared" si="11"/>
        <v>0</v>
      </c>
      <c r="E19" s="221"/>
      <c r="F19" s="221"/>
      <c r="G19" s="221"/>
      <c r="H19" s="212">
        <f t="shared" si="12"/>
        <v>0</v>
      </c>
      <c r="I19" s="221"/>
      <c r="J19" s="221"/>
      <c r="K19" s="263">
        <f t="shared" si="13"/>
        <v>0</v>
      </c>
      <c r="L19" s="222"/>
      <c r="M19" s="223"/>
      <c r="N19" s="224"/>
      <c r="O19" s="267" t="str">
        <f t="shared" si="2"/>
        <v> </v>
      </c>
      <c r="P19" s="244">
        <v>9</v>
      </c>
      <c r="Q19" s="250">
        <f t="shared" si="0"/>
      </c>
      <c r="R19" s="251"/>
      <c r="S19" s="250">
        <f t="shared" si="3"/>
      </c>
      <c r="T19" s="251"/>
      <c r="U19" s="250">
        <f t="shared" si="4"/>
      </c>
      <c r="V19" s="251"/>
      <c r="W19" s="252">
        <f t="shared" si="5"/>
      </c>
      <c r="X19" s="258">
        <f t="shared" si="6"/>
        <v>0</v>
      </c>
      <c r="Y19" s="259"/>
      <c r="Z19" s="255">
        <f t="shared" si="7"/>
      </c>
      <c r="AA19" s="251"/>
      <c r="AB19" s="250">
        <f t="shared" si="8"/>
      </c>
      <c r="AC19" s="251"/>
      <c r="AD19" s="250">
        <f t="shared" si="9"/>
      </c>
      <c r="AE19" s="256"/>
      <c r="AF19" s="257">
        <f t="shared" si="10"/>
      </c>
    </row>
    <row r="20" spans="1:32" ht="17.25" thickBot="1">
      <c r="A20" s="150" t="s">
        <v>196</v>
      </c>
      <c r="B20" s="201">
        <v>10</v>
      </c>
      <c r="C20" s="213"/>
      <c r="D20" s="211">
        <f t="shared" si="11"/>
        <v>0</v>
      </c>
      <c r="E20" s="213"/>
      <c r="F20" s="213"/>
      <c r="G20" s="213"/>
      <c r="H20" s="212">
        <f t="shared" si="12"/>
        <v>0</v>
      </c>
      <c r="I20" s="213"/>
      <c r="J20" s="213"/>
      <c r="K20" s="263">
        <f t="shared" si="13"/>
        <v>0</v>
      </c>
      <c r="L20" s="225"/>
      <c r="M20" s="226"/>
      <c r="N20" s="227"/>
      <c r="O20" s="267" t="str">
        <f t="shared" si="2"/>
        <v> </v>
      </c>
      <c r="P20" s="244">
        <v>10</v>
      </c>
      <c r="Q20" s="250">
        <f t="shared" si="0"/>
      </c>
      <c r="R20" s="251"/>
      <c r="S20" s="250">
        <f>IF(D20&gt;=E20,"","Ошибка")</f>
      </c>
      <c r="T20" s="251"/>
      <c r="U20" s="250">
        <f t="shared" si="4"/>
      </c>
      <c r="V20" s="251"/>
      <c r="W20" s="252">
        <f t="shared" si="5"/>
      </c>
      <c r="X20" s="258">
        <f t="shared" si="6"/>
        <v>0</v>
      </c>
      <c r="Y20" s="259"/>
      <c r="Z20" s="255">
        <f t="shared" si="7"/>
      </c>
      <c r="AA20" s="251"/>
      <c r="AB20" s="250">
        <f t="shared" si="8"/>
      </c>
      <c r="AC20" s="251"/>
      <c r="AD20" s="250">
        <f t="shared" si="9"/>
      </c>
      <c r="AE20" s="256"/>
      <c r="AF20" s="257">
        <f t="shared" si="10"/>
      </c>
    </row>
    <row r="21" spans="1:32" ht="17.25" thickBot="1">
      <c r="A21" s="151" t="s">
        <v>156</v>
      </c>
      <c r="B21" s="205">
        <v>11</v>
      </c>
      <c r="C21" s="221">
        <v>30</v>
      </c>
      <c r="D21" s="211">
        <f t="shared" si="11"/>
        <v>9</v>
      </c>
      <c r="E21" s="221">
        <v>1</v>
      </c>
      <c r="F21" s="221">
        <v>8</v>
      </c>
      <c r="G21" s="221">
        <v>5</v>
      </c>
      <c r="H21" s="212">
        <f t="shared" si="12"/>
        <v>0</v>
      </c>
      <c r="I21" s="221"/>
      <c r="J21" s="221"/>
      <c r="K21" s="263">
        <f t="shared" si="13"/>
        <v>8</v>
      </c>
      <c r="L21" s="214">
        <v>1</v>
      </c>
      <c r="M21" s="215">
        <v>2</v>
      </c>
      <c r="N21" s="219">
        <v>30</v>
      </c>
      <c r="O21" s="267" t="str">
        <f t="shared" si="2"/>
        <v> </v>
      </c>
      <c r="P21" s="244">
        <v>11</v>
      </c>
      <c r="Q21" s="250">
        <f t="shared" si="0"/>
      </c>
      <c r="R21" s="251"/>
      <c r="S21" s="250">
        <f t="shared" si="3"/>
      </c>
      <c r="T21" s="251"/>
      <c r="U21" s="250">
        <f t="shared" si="4"/>
      </c>
      <c r="V21" s="251"/>
      <c r="W21" s="252">
        <f t="shared" si="5"/>
      </c>
      <c r="X21" s="258">
        <f t="shared" si="6"/>
        <v>0</v>
      </c>
      <c r="Y21" s="259"/>
      <c r="Z21" s="255">
        <f t="shared" si="7"/>
      </c>
      <c r="AA21" s="251"/>
      <c r="AB21" s="250">
        <f t="shared" si="8"/>
      </c>
      <c r="AC21" s="251"/>
      <c r="AD21" s="250">
        <f t="shared" si="9"/>
      </c>
      <c r="AE21" s="256"/>
      <c r="AF21" s="257">
        <f t="shared" si="10"/>
      </c>
    </row>
    <row r="22" spans="1:32" ht="17.25" customHeight="1" thickBot="1">
      <c r="A22" s="150" t="s">
        <v>157</v>
      </c>
      <c r="B22" s="201">
        <v>12</v>
      </c>
      <c r="C22" s="228"/>
      <c r="D22" s="211">
        <f t="shared" si="11"/>
        <v>0</v>
      </c>
      <c r="E22" s="228"/>
      <c r="F22" s="228"/>
      <c r="G22" s="228"/>
      <c r="H22" s="212">
        <f>I22+J22</f>
        <v>0</v>
      </c>
      <c r="I22" s="228"/>
      <c r="J22" s="214"/>
      <c r="K22" s="263">
        <f t="shared" si="13"/>
        <v>0</v>
      </c>
      <c r="L22" s="214"/>
      <c r="M22" s="229"/>
      <c r="N22" s="228"/>
      <c r="O22" s="267" t="str">
        <f t="shared" si="2"/>
        <v> </v>
      </c>
      <c r="P22" s="244">
        <v>12</v>
      </c>
      <c r="Q22" s="250">
        <f t="shared" si="0"/>
      </c>
      <c r="R22" s="251"/>
      <c r="S22" s="250">
        <f t="shared" si="3"/>
      </c>
      <c r="T22" s="251"/>
      <c r="U22" s="250">
        <f t="shared" si="4"/>
      </c>
      <c r="V22" s="251"/>
      <c r="W22" s="252">
        <f t="shared" si="5"/>
      </c>
      <c r="X22" s="258">
        <f t="shared" si="6"/>
        <v>0</v>
      </c>
      <c r="Y22" s="259"/>
      <c r="Z22" s="255">
        <f t="shared" si="7"/>
      </c>
      <c r="AA22" s="251"/>
      <c r="AB22" s="250">
        <f t="shared" si="8"/>
      </c>
      <c r="AC22" s="251"/>
      <c r="AD22" s="250">
        <f t="shared" si="9"/>
      </c>
      <c r="AE22" s="256"/>
      <c r="AF22" s="257">
        <f t="shared" si="10"/>
      </c>
    </row>
    <row r="23" spans="1:32" ht="17.25" thickBot="1">
      <c r="A23" s="152" t="s">
        <v>158</v>
      </c>
      <c r="B23" s="206">
        <v>13</v>
      </c>
      <c r="C23" s="212">
        <f>C24+C25+C26+C27+C28+C29</f>
        <v>0</v>
      </c>
      <c r="D23" s="212">
        <f aca="true" t="shared" si="14" ref="D23:N23">D24+D25+D26+D27+D28+D29</f>
        <v>0</v>
      </c>
      <c r="E23" s="212">
        <f t="shared" si="14"/>
        <v>0</v>
      </c>
      <c r="F23" s="212">
        <f t="shared" si="14"/>
        <v>0</v>
      </c>
      <c r="G23" s="212">
        <f t="shared" si="14"/>
        <v>0</v>
      </c>
      <c r="H23" s="212">
        <f t="shared" si="14"/>
        <v>0</v>
      </c>
      <c r="I23" s="212">
        <f t="shared" si="14"/>
        <v>0</v>
      </c>
      <c r="J23" s="212">
        <f t="shared" si="14"/>
        <v>0</v>
      </c>
      <c r="K23" s="264">
        <f t="shared" si="14"/>
        <v>0</v>
      </c>
      <c r="L23" s="212">
        <f t="shared" si="14"/>
        <v>0</v>
      </c>
      <c r="M23" s="212">
        <f t="shared" si="14"/>
        <v>0</v>
      </c>
      <c r="N23" s="212">
        <f t="shared" si="14"/>
        <v>0</v>
      </c>
      <c r="O23" s="267" t="str">
        <f t="shared" si="2"/>
        <v> </v>
      </c>
      <c r="P23" s="244">
        <v>13</v>
      </c>
      <c r="Q23" s="250">
        <f t="shared" si="0"/>
      </c>
      <c r="R23" s="251"/>
      <c r="S23" s="250">
        <f t="shared" si="3"/>
      </c>
      <c r="T23" s="251"/>
      <c r="U23" s="250">
        <f t="shared" si="4"/>
      </c>
      <c r="V23" s="251"/>
      <c r="W23" s="252">
        <f t="shared" si="5"/>
      </c>
      <c r="X23" s="253">
        <f>D23-H23-K23-L23</f>
        <v>0</v>
      </c>
      <c r="Y23" s="259"/>
      <c r="Z23" s="255">
        <f t="shared" si="7"/>
      </c>
      <c r="AA23" s="251"/>
      <c r="AB23" s="250">
        <f t="shared" si="8"/>
      </c>
      <c r="AC23" s="251"/>
      <c r="AD23" s="250">
        <f t="shared" si="9"/>
      </c>
      <c r="AE23" s="256"/>
      <c r="AF23" s="257">
        <f t="shared" si="10"/>
      </c>
    </row>
    <row r="24" spans="1:32" ht="17.25" thickBot="1">
      <c r="A24" s="150" t="s">
        <v>159</v>
      </c>
      <c r="B24" s="207">
        <v>14</v>
      </c>
      <c r="C24" s="230"/>
      <c r="D24" s="211">
        <f t="shared" si="11"/>
        <v>0</v>
      </c>
      <c r="E24" s="230"/>
      <c r="F24" s="230"/>
      <c r="G24" s="230"/>
      <c r="H24" s="212">
        <f t="shared" si="12"/>
        <v>0</v>
      </c>
      <c r="I24" s="230"/>
      <c r="J24" s="230"/>
      <c r="K24" s="263">
        <f t="shared" si="13"/>
        <v>0</v>
      </c>
      <c r="L24" s="231"/>
      <c r="M24" s="230"/>
      <c r="N24" s="230"/>
      <c r="O24" s="267" t="str">
        <f t="shared" si="2"/>
        <v> </v>
      </c>
      <c r="P24" s="244">
        <v>14</v>
      </c>
      <c r="Q24" s="250">
        <f t="shared" si="0"/>
      </c>
      <c r="R24" s="251"/>
      <c r="S24" s="250">
        <f t="shared" si="3"/>
      </c>
      <c r="T24" s="251"/>
      <c r="U24" s="250">
        <f t="shared" si="4"/>
      </c>
      <c r="V24" s="251"/>
      <c r="W24" s="252">
        <f t="shared" si="5"/>
      </c>
      <c r="X24" s="258">
        <f t="shared" si="6"/>
        <v>0</v>
      </c>
      <c r="Y24" s="259"/>
      <c r="Z24" s="255">
        <f t="shared" si="7"/>
      </c>
      <c r="AA24" s="251"/>
      <c r="AB24" s="250">
        <f t="shared" si="8"/>
      </c>
      <c r="AC24" s="251"/>
      <c r="AD24" s="250">
        <f t="shared" si="9"/>
      </c>
      <c r="AE24" s="256"/>
      <c r="AF24" s="257">
        <f t="shared" si="10"/>
      </c>
    </row>
    <row r="25" spans="1:32" ht="17.25" thickBot="1">
      <c r="A25" s="152" t="s">
        <v>160</v>
      </c>
      <c r="B25" s="207">
        <v>15</v>
      </c>
      <c r="C25" s="230"/>
      <c r="D25" s="211">
        <f t="shared" si="11"/>
        <v>0</v>
      </c>
      <c r="E25" s="230"/>
      <c r="F25" s="230"/>
      <c r="G25" s="230"/>
      <c r="H25" s="212">
        <f t="shared" si="12"/>
        <v>0</v>
      </c>
      <c r="I25" s="213"/>
      <c r="J25" s="213"/>
      <c r="K25" s="263">
        <f t="shared" si="13"/>
        <v>0</v>
      </c>
      <c r="L25" s="233"/>
      <c r="M25" s="234"/>
      <c r="N25" s="219"/>
      <c r="O25" s="267" t="str">
        <f t="shared" si="2"/>
        <v> </v>
      </c>
      <c r="P25" s="244">
        <v>15</v>
      </c>
      <c r="Q25" s="250">
        <f t="shared" si="0"/>
      </c>
      <c r="R25" s="251"/>
      <c r="S25" s="250">
        <f t="shared" si="3"/>
      </c>
      <c r="T25" s="251"/>
      <c r="U25" s="250">
        <f t="shared" si="4"/>
      </c>
      <c r="V25" s="251"/>
      <c r="W25" s="252">
        <f t="shared" si="5"/>
      </c>
      <c r="X25" s="258">
        <f t="shared" si="6"/>
        <v>0</v>
      </c>
      <c r="Y25" s="259"/>
      <c r="Z25" s="255">
        <f t="shared" si="7"/>
      </c>
      <c r="AA25" s="251"/>
      <c r="AB25" s="250">
        <f t="shared" si="8"/>
      </c>
      <c r="AC25" s="251"/>
      <c r="AD25" s="250">
        <f t="shared" si="9"/>
      </c>
      <c r="AE25" s="256"/>
      <c r="AF25" s="257">
        <f t="shared" si="10"/>
      </c>
    </row>
    <row r="26" spans="1:32" ht="17.25" thickBot="1">
      <c r="A26" s="153" t="s">
        <v>161</v>
      </c>
      <c r="B26" s="207">
        <v>16</v>
      </c>
      <c r="C26" s="213"/>
      <c r="D26" s="211">
        <f t="shared" si="11"/>
        <v>0</v>
      </c>
      <c r="E26" s="232"/>
      <c r="F26" s="213"/>
      <c r="G26" s="213"/>
      <c r="H26" s="212">
        <f t="shared" si="12"/>
        <v>0</v>
      </c>
      <c r="I26" s="213"/>
      <c r="J26" s="213"/>
      <c r="K26" s="263">
        <f t="shared" si="13"/>
        <v>0</v>
      </c>
      <c r="L26" s="214"/>
      <c r="M26" s="234"/>
      <c r="N26" s="219"/>
      <c r="O26" s="267" t="str">
        <f t="shared" si="2"/>
        <v> </v>
      </c>
      <c r="P26" s="244">
        <v>16</v>
      </c>
      <c r="Q26" s="250">
        <f t="shared" si="0"/>
      </c>
      <c r="R26" s="251"/>
      <c r="S26" s="250">
        <f t="shared" si="3"/>
      </c>
      <c r="T26" s="251"/>
      <c r="U26" s="250">
        <f t="shared" si="4"/>
      </c>
      <c r="V26" s="251"/>
      <c r="W26" s="252">
        <f t="shared" si="5"/>
      </c>
      <c r="X26" s="258">
        <f t="shared" si="6"/>
        <v>0</v>
      </c>
      <c r="Y26" s="259"/>
      <c r="Z26" s="255">
        <f t="shared" si="7"/>
      </c>
      <c r="AA26" s="251"/>
      <c r="AB26" s="250">
        <f t="shared" si="8"/>
      </c>
      <c r="AC26" s="251"/>
      <c r="AD26" s="250">
        <f t="shared" si="9"/>
      </c>
      <c r="AE26" s="256"/>
      <c r="AF26" s="257">
        <f t="shared" si="10"/>
      </c>
    </row>
    <row r="27" spans="1:32" ht="17.25" thickBot="1">
      <c r="A27" s="154" t="s">
        <v>162</v>
      </c>
      <c r="B27" s="207">
        <v>17</v>
      </c>
      <c r="C27" s="213"/>
      <c r="D27" s="211">
        <f t="shared" si="11"/>
        <v>0</v>
      </c>
      <c r="E27" s="232"/>
      <c r="F27" s="213"/>
      <c r="G27" s="213"/>
      <c r="H27" s="212">
        <f t="shared" si="12"/>
        <v>0</v>
      </c>
      <c r="I27" s="213"/>
      <c r="J27" s="213"/>
      <c r="K27" s="263">
        <f t="shared" si="13"/>
        <v>0</v>
      </c>
      <c r="L27" s="214"/>
      <c r="M27" s="234"/>
      <c r="N27" s="219"/>
      <c r="O27" s="267" t="str">
        <f t="shared" si="2"/>
        <v> </v>
      </c>
      <c r="P27" s="244">
        <v>17</v>
      </c>
      <c r="Q27" s="250">
        <f t="shared" si="0"/>
      </c>
      <c r="R27" s="251"/>
      <c r="S27" s="250">
        <f t="shared" si="3"/>
      </c>
      <c r="T27" s="251"/>
      <c r="U27" s="250">
        <f t="shared" si="4"/>
      </c>
      <c r="V27" s="251"/>
      <c r="W27" s="252">
        <f t="shared" si="5"/>
      </c>
      <c r="X27" s="258">
        <f t="shared" si="6"/>
        <v>0</v>
      </c>
      <c r="Y27" s="259"/>
      <c r="Z27" s="255">
        <f t="shared" si="7"/>
      </c>
      <c r="AA27" s="251"/>
      <c r="AB27" s="250">
        <f t="shared" si="8"/>
      </c>
      <c r="AC27" s="251"/>
      <c r="AD27" s="250">
        <f t="shared" si="9"/>
      </c>
      <c r="AE27" s="256"/>
      <c r="AF27" s="257">
        <f t="shared" si="10"/>
      </c>
    </row>
    <row r="28" spans="1:32" ht="17.25" thickBot="1">
      <c r="A28" s="154" t="s">
        <v>163</v>
      </c>
      <c r="B28" s="207">
        <v>18</v>
      </c>
      <c r="C28" s="228"/>
      <c r="D28" s="211">
        <f t="shared" si="11"/>
        <v>0</v>
      </c>
      <c r="E28" s="228"/>
      <c r="F28" s="228"/>
      <c r="G28" s="228"/>
      <c r="H28" s="212">
        <f>I28+J28</f>
        <v>0</v>
      </c>
      <c r="I28" s="228"/>
      <c r="J28" s="214"/>
      <c r="K28" s="263">
        <f t="shared" si="13"/>
        <v>0</v>
      </c>
      <c r="L28" s="214"/>
      <c r="M28" s="229"/>
      <c r="N28" s="228"/>
      <c r="O28" s="267" t="str">
        <f t="shared" si="2"/>
        <v> </v>
      </c>
      <c r="P28" s="244">
        <v>18</v>
      </c>
      <c r="Q28" s="250">
        <f t="shared" si="0"/>
      </c>
      <c r="R28" s="251"/>
      <c r="S28" s="250">
        <f t="shared" si="3"/>
      </c>
      <c r="T28" s="251"/>
      <c r="U28" s="250">
        <f t="shared" si="4"/>
      </c>
      <c r="V28" s="251"/>
      <c r="W28" s="252">
        <f t="shared" si="5"/>
      </c>
      <c r="X28" s="258">
        <f t="shared" si="6"/>
        <v>0</v>
      </c>
      <c r="Y28" s="259"/>
      <c r="Z28" s="255">
        <f t="shared" si="7"/>
      </c>
      <c r="AA28" s="251"/>
      <c r="AB28" s="250">
        <f t="shared" si="8"/>
      </c>
      <c r="AC28" s="251"/>
      <c r="AD28" s="250">
        <f t="shared" si="9"/>
      </c>
      <c r="AE28" s="256"/>
      <c r="AF28" s="257">
        <f t="shared" si="10"/>
      </c>
    </row>
    <row r="29" spans="1:32" ht="17.25" thickBot="1">
      <c r="A29" s="154" t="s">
        <v>164</v>
      </c>
      <c r="B29" s="207">
        <v>19</v>
      </c>
      <c r="C29" s="213"/>
      <c r="D29" s="211">
        <f t="shared" si="11"/>
        <v>0</v>
      </c>
      <c r="E29" s="232"/>
      <c r="F29" s="213"/>
      <c r="G29" s="213"/>
      <c r="H29" s="212">
        <f t="shared" si="12"/>
        <v>0</v>
      </c>
      <c r="I29" s="213"/>
      <c r="J29" s="213"/>
      <c r="K29" s="263">
        <f t="shared" si="13"/>
        <v>0</v>
      </c>
      <c r="L29" s="233"/>
      <c r="M29" s="234"/>
      <c r="N29" s="219"/>
      <c r="O29" s="267" t="str">
        <f t="shared" si="2"/>
        <v> </v>
      </c>
      <c r="P29" s="244">
        <v>19</v>
      </c>
      <c r="Q29" s="250">
        <f t="shared" si="0"/>
      </c>
      <c r="R29" s="251"/>
      <c r="S29" s="250">
        <f t="shared" si="3"/>
      </c>
      <c r="T29" s="251"/>
      <c r="U29" s="250">
        <f t="shared" si="4"/>
      </c>
      <c r="V29" s="251"/>
      <c r="W29" s="252">
        <f t="shared" si="5"/>
      </c>
      <c r="X29" s="258">
        <f t="shared" si="6"/>
        <v>0</v>
      </c>
      <c r="Y29" s="259"/>
      <c r="Z29" s="255">
        <f t="shared" si="7"/>
      </c>
      <c r="AA29" s="251"/>
      <c r="AB29" s="250">
        <f t="shared" si="8"/>
      </c>
      <c r="AC29" s="251"/>
      <c r="AD29" s="250">
        <f t="shared" si="9"/>
      </c>
      <c r="AE29" s="256"/>
      <c r="AF29" s="257">
        <f t="shared" si="10"/>
      </c>
    </row>
    <row r="30" spans="1:32" ht="17.25" thickBot="1">
      <c r="A30" s="155" t="s">
        <v>177</v>
      </c>
      <c r="B30" s="207"/>
      <c r="C30" s="213"/>
      <c r="D30" s="211">
        <f t="shared" si="11"/>
        <v>0</v>
      </c>
      <c r="E30" s="232"/>
      <c r="F30" s="213"/>
      <c r="G30" s="213"/>
      <c r="H30" s="212">
        <f t="shared" si="12"/>
        <v>0</v>
      </c>
      <c r="I30" s="213"/>
      <c r="J30" s="213"/>
      <c r="K30" s="263">
        <f t="shared" si="13"/>
        <v>0</v>
      </c>
      <c r="L30" s="233"/>
      <c r="M30" s="234"/>
      <c r="N30" s="219"/>
      <c r="O30" s="267" t="str">
        <f t="shared" si="2"/>
        <v> </v>
      </c>
      <c r="P30" s="244"/>
      <c r="Q30" s="250"/>
      <c r="R30" s="251"/>
      <c r="S30" s="250"/>
      <c r="T30" s="251"/>
      <c r="U30" s="250">
        <f t="shared" si="4"/>
      </c>
      <c r="V30" s="251"/>
      <c r="W30" s="252">
        <f t="shared" si="5"/>
      </c>
      <c r="X30" s="258">
        <f t="shared" si="6"/>
        <v>0</v>
      </c>
      <c r="Y30" s="259"/>
      <c r="Z30" s="255"/>
      <c r="AA30" s="251"/>
      <c r="AB30" s="250"/>
      <c r="AC30" s="251"/>
      <c r="AD30" s="250">
        <f t="shared" si="9"/>
      </c>
      <c r="AE30" s="256"/>
      <c r="AF30" s="257"/>
    </row>
    <row r="31" spans="1:32" ht="17.25" thickBot="1">
      <c r="A31" s="150" t="s">
        <v>165</v>
      </c>
      <c r="B31" s="207">
        <v>20</v>
      </c>
      <c r="C31" s="210"/>
      <c r="D31" s="211">
        <f t="shared" si="11"/>
        <v>0</v>
      </c>
      <c r="E31" s="235"/>
      <c r="F31" s="213"/>
      <c r="G31" s="213"/>
      <c r="H31" s="212">
        <f t="shared" si="12"/>
        <v>0</v>
      </c>
      <c r="I31" s="213"/>
      <c r="J31" s="213"/>
      <c r="K31" s="263">
        <f t="shared" si="13"/>
        <v>0</v>
      </c>
      <c r="L31" s="233"/>
      <c r="M31" s="234"/>
      <c r="N31" s="219"/>
      <c r="O31" s="267" t="str">
        <f t="shared" si="2"/>
        <v> </v>
      </c>
      <c r="P31" s="244">
        <v>20</v>
      </c>
      <c r="Q31" s="250">
        <f>IF(C31&gt;=D31,"","Ошибка")</f>
      </c>
      <c r="R31" s="251"/>
      <c r="S31" s="250">
        <f>IF(D31&gt;=E31,"","Ошибка")</f>
      </c>
      <c r="T31" s="251"/>
      <c r="U31" s="250">
        <f t="shared" si="4"/>
      </c>
      <c r="V31" s="251"/>
      <c r="W31" s="252">
        <f t="shared" si="5"/>
      </c>
      <c r="X31" s="258">
        <f t="shared" si="6"/>
        <v>0</v>
      </c>
      <c r="Y31" s="259"/>
      <c r="Z31" s="255">
        <f>IF(E31&gt;=I31,"","Ошибка")</f>
      </c>
      <c r="AA31" s="251"/>
      <c r="AB31" s="250">
        <f>IF(F31&gt;=J31,"","Ошибка")</f>
      </c>
      <c r="AC31" s="251"/>
      <c r="AD31" s="250">
        <f t="shared" si="9"/>
      </c>
      <c r="AE31" s="256"/>
      <c r="AF31" s="257">
        <f>IF(C31&gt;=D31+M31,"","Ошибка")</f>
      </c>
    </row>
    <row r="32" spans="1:32" ht="17.25" thickBot="1">
      <c r="A32" s="152" t="s">
        <v>166</v>
      </c>
      <c r="B32" s="207">
        <v>21</v>
      </c>
      <c r="C32" s="210"/>
      <c r="D32" s="211">
        <f t="shared" si="11"/>
        <v>0</v>
      </c>
      <c r="E32" s="235"/>
      <c r="F32" s="213"/>
      <c r="G32" s="213"/>
      <c r="H32" s="212">
        <f t="shared" si="12"/>
        <v>0</v>
      </c>
      <c r="I32" s="213"/>
      <c r="J32" s="213"/>
      <c r="K32" s="263">
        <f t="shared" si="13"/>
        <v>0</v>
      </c>
      <c r="L32" s="233"/>
      <c r="M32" s="234"/>
      <c r="N32" s="219"/>
      <c r="O32" s="267" t="str">
        <f t="shared" si="2"/>
        <v> </v>
      </c>
      <c r="P32" s="244">
        <v>21</v>
      </c>
      <c r="Q32" s="250">
        <f>IF(C32&gt;=D32,"","Ошибка")</f>
      </c>
      <c r="R32" s="251"/>
      <c r="S32" s="250">
        <f>IF(D32&gt;=E32,"","Ошибка")</f>
      </c>
      <c r="T32" s="251"/>
      <c r="U32" s="250">
        <f t="shared" si="4"/>
      </c>
      <c r="V32" s="251"/>
      <c r="W32" s="252">
        <f t="shared" si="5"/>
      </c>
      <c r="X32" s="258">
        <f t="shared" si="6"/>
        <v>0</v>
      </c>
      <c r="Y32" s="259"/>
      <c r="Z32" s="255">
        <f>IF(E32&gt;=I32,"","Ошибка")</f>
      </c>
      <c r="AA32" s="251"/>
      <c r="AB32" s="250">
        <f>IF(F32&gt;=J32,"","Ошибка")</f>
      </c>
      <c r="AC32" s="251"/>
      <c r="AD32" s="250">
        <f t="shared" si="9"/>
      </c>
      <c r="AE32" s="256"/>
      <c r="AF32" s="257">
        <f>IF(C32&gt;=D32+M32,"","Ошибка")</f>
      </c>
    </row>
    <row r="33" spans="1:32" ht="17.25" thickBot="1">
      <c r="A33" s="150" t="s">
        <v>167</v>
      </c>
      <c r="B33" s="207">
        <v>22</v>
      </c>
      <c r="C33" s="212">
        <f>C11+C12+C22+C23</f>
        <v>33</v>
      </c>
      <c r="D33" s="211">
        <f t="shared" si="11"/>
        <v>11</v>
      </c>
      <c r="E33" s="212">
        <f aca="true" t="shared" si="15" ref="E33:N33">E11+E12+E22+E23</f>
        <v>2</v>
      </c>
      <c r="F33" s="212">
        <f t="shared" si="15"/>
        <v>9</v>
      </c>
      <c r="G33" s="212">
        <f t="shared" si="15"/>
        <v>6</v>
      </c>
      <c r="H33" s="212">
        <f t="shared" si="15"/>
        <v>0</v>
      </c>
      <c r="I33" s="212">
        <f t="shared" si="15"/>
        <v>0</v>
      </c>
      <c r="J33" s="212">
        <f t="shared" si="15"/>
        <v>0</v>
      </c>
      <c r="K33" s="264">
        <f>K11+K12+K22+K23</f>
        <v>10</v>
      </c>
      <c r="L33" s="212">
        <f>L11+L12+L22+L23</f>
        <v>1</v>
      </c>
      <c r="M33" s="212">
        <f t="shared" si="15"/>
        <v>2</v>
      </c>
      <c r="N33" s="212">
        <f t="shared" si="15"/>
        <v>33</v>
      </c>
      <c r="O33" s="267" t="str">
        <f t="shared" si="2"/>
        <v> </v>
      </c>
      <c r="P33" s="244">
        <v>22</v>
      </c>
      <c r="Q33" s="250">
        <f>IF(C33&gt;=D33,"","Ошибка")</f>
      </c>
      <c r="R33" s="251"/>
      <c r="S33" s="250">
        <f>IF(D33&gt;=E33,"","Ошибка")</f>
      </c>
      <c r="T33" s="251"/>
      <c r="U33" s="250">
        <f t="shared" si="4"/>
      </c>
      <c r="V33" s="251"/>
      <c r="W33" s="252">
        <f>IF(D33=H33+K33+L33,"","Ошибка на")</f>
      </c>
      <c r="X33" s="258">
        <f t="shared" si="6"/>
        <v>0</v>
      </c>
      <c r="Y33" s="259"/>
      <c r="Z33" s="255">
        <f>IF(E33&gt;=I33,"","Ошибка")</f>
      </c>
      <c r="AA33" s="251"/>
      <c r="AB33" s="250">
        <f>IF(F33&gt;=J33,"","Ошибка")</f>
      </c>
      <c r="AC33" s="251"/>
      <c r="AD33" s="250">
        <f t="shared" si="9"/>
      </c>
      <c r="AE33" s="256"/>
      <c r="AF33" s="257">
        <f>IF(C33&gt;=D33+M33,"","Ошибка")</f>
      </c>
    </row>
    <row r="34" spans="1:32" ht="17.25" thickBot="1">
      <c r="A34" s="156" t="s">
        <v>168</v>
      </c>
      <c r="B34" s="207">
        <v>23</v>
      </c>
      <c r="C34" s="236"/>
      <c r="D34" s="237">
        <f t="shared" si="11"/>
        <v>0</v>
      </c>
      <c r="E34" s="238"/>
      <c r="F34" s="239"/>
      <c r="G34" s="239"/>
      <c r="H34" s="240">
        <f t="shared" si="12"/>
        <v>0</v>
      </c>
      <c r="I34" s="241"/>
      <c r="J34" s="241"/>
      <c r="K34" s="265">
        <f t="shared" si="13"/>
        <v>0</v>
      </c>
      <c r="L34" s="239"/>
      <c r="M34" s="239"/>
      <c r="N34" s="241"/>
      <c r="O34" s="267" t="str">
        <f t="shared" si="2"/>
        <v> </v>
      </c>
      <c r="P34" s="244">
        <v>23</v>
      </c>
      <c r="Q34" s="250">
        <f>IF(C34&gt;=D34,"","Ошибка")</f>
      </c>
      <c r="R34" s="251"/>
      <c r="S34" s="250">
        <f>IF(D34&gt;=E34,"","Ошибка")</f>
      </c>
      <c r="T34" s="251"/>
      <c r="U34" s="250">
        <f t="shared" si="4"/>
      </c>
      <c r="V34" s="251"/>
      <c r="W34" s="252">
        <f t="shared" si="5"/>
      </c>
      <c r="X34" s="253">
        <f>D34-H34-K34-L34</f>
        <v>0</v>
      </c>
      <c r="Y34" s="259"/>
      <c r="Z34" s="255">
        <f>IF(E34&gt;=I34,"","Ошибка")</f>
      </c>
      <c r="AA34" s="251"/>
      <c r="AB34" s="250">
        <f>IF(F34&gt;=J34,"","Ошибка")</f>
      </c>
      <c r="AC34" s="251"/>
      <c r="AD34" s="250">
        <f t="shared" si="9"/>
      </c>
      <c r="AE34" s="256"/>
      <c r="AF34" s="257">
        <f>IF(C34&gt;=D34+M34,"","Ошибка")</f>
      </c>
    </row>
    <row r="35" spans="1:32" ht="17.25" thickBot="1">
      <c r="A35" s="156" t="s">
        <v>169</v>
      </c>
      <c r="B35" s="208">
        <v>24</v>
      </c>
      <c r="C35" s="212">
        <f>C33+C34</f>
        <v>33</v>
      </c>
      <c r="D35" s="212">
        <f t="shared" si="11"/>
        <v>11</v>
      </c>
      <c r="E35" s="212">
        <f aca="true" t="shared" si="16" ref="E35:N35">E33+E34</f>
        <v>2</v>
      </c>
      <c r="F35" s="212">
        <f t="shared" si="16"/>
        <v>9</v>
      </c>
      <c r="G35" s="212">
        <f t="shared" si="16"/>
        <v>6</v>
      </c>
      <c r="H35" s="212">
        <f t="shared" si="16"/>
        <v>0</v>
      </c>
      <c r="I35" s="212">
        <f t="shared" si="16"/>
        <v>0</v>
      </c>
      <c r="J35" s="212">
        <f t="shared" si="16"/>
        <v>0</v>
      </c>
      <c r="K35" s="264">
        <f t="shared" si="16"/>
        <v>10</v>
      </c>
      <c r="L35" s="212">
        <f t="shared" si="16"/>
        <v>1</v>
      </c>
      <c r="M35" s="212">
        <f t="shared" si="16"/>
        <v>2</v>
      </c>
      <c r="N35" s="212">
        <f t="shared" si="16"/>
        <v>33</v>
      </c>
      <c r="O35" s="267" t="str">
        <f t="shared" si="2"/>
        <v> </v>
      </c>
      <c r="P35" s="244">
        <v>24</v>
      </c>
      <c r="Q35" s="250">
        <f>IF(C35&gt;=D35,"","Ошибка")</f>
      </c>
      <c r="R35" s="251"/>
      <c r="S35" s="250">
        <f>IF(D35&gt;=E35,"","Ошибка")</f>
      </c>
      <c r="T35" s="251"/>
      <c r="U35" s="250">
        <f t="shared" si="4"/>
      </c>
      <c r="V35" s="251"/>
      <c r="W35" s="260">
        <f t="shared" si="5"/>
      </c>
      <c r="X35" s="261">
        <f t="shared" si="6"/>
        <v>0</v>
      </c>
      <c r="Y35" s="262"/>
      <c r="Z35" s="255">
        <f>IF(E35&gt;=I35,"","Ошибка")</f>
      </c>
      <c r="AA35" s="251"/>
      <c r="AB35" s="250">
        <f>IF(F35&gt;=J35,"","Ошибка")</f>
      </c>
      <c r="AC35" s="251"/>
      <c r="AD35" s="250">
        <f t="shared" si="9"/>
      </c>
      <c r="AE35" s="256"/>
      <c r="AF35" s="257">
        <f>IF(C35&gt;=D35+M35,"","Ошибка")</f>
      </c>
    </row>
    <row r="36" spans="3:32" ht="15"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R36" s="158"/>
      <c r="S36" s="159"/>
      <c r="T36" s="158"/>
      <c r="U36" s="159"/>
      <c r="V36" s="158"/>
      <c r="W36" s="159"/>
      <c r="X36" s="158"/>
      <c r="Y36" s="160"/>
      <c r="Z36" s="159"/>
      <c r="AA36" s="158"/>
      <c r="AB36" s="159"/>
      <c r="AC36" s="158"/>
      <c r="AD36" s="159"/>
      <c r="AE36" s="159"/>
      <c r="AF36" s="159"/>
    </row>
    <row r="37" spans="1:32" ht="15">
      <c r="A37" s="19" t="s">
        <v>186</v>
      </c>
      <c r="B37" s="272"/>
      <c r="C37" s="273"/>
      <c r="D37" s="273"/>
      <c r="E37" s="309"/>
      <c r="F37" s="309"/>
      <c r="G37" s="309"/>
      <c r="H37" s="274"/>
      <c r="I37" s="274"/>
      <c r="J37" s="275"/>
      <c r="K37" s="275"/>
      <c r="L37" s="275"/>
      <c r="M37" s="276"/>
      <c r="N37" s="19"/>
      <c r="R37" s="158"/>
      <c r="S37" s="159"/>
      <c r="T37" s="158"/>
      <c r="U37" s="159"/>
      <c r="V37" s="158"/>
      <c r="W37" s="159"/>
      <c r="X37" s="158"/>
      <c r="Y37" s="160"/>
      <c r="Z37" s="159"/>
      <c r="AA37" s="158"/>
      <c r="AB37" s="159"/>
      <c r="AC37" s="158"/>
      <c r="AD37" s="159"/>
      <c r="AE37" s="159"/>
      <c r="AF37" s="159"/>
    </row>
    <row r="38" spans="1:30" ht="15">
      <c r="A38" s="19"/>
      <c r="B38" s="272"/>
      <c r="C38" s="273"/>
      <c r="D38" s="273"/>
      <c r="E38" s="307" t="s">
        <v>187</v>
      </c>
      <c r="F38" s="308"/>
      <c r="G38" s="308"/>
      <c r="H38" s="274"/>
      <c r="I38" s="274"/>
      <c r="J38" s="274"/>
      <c r="K38" s="277" t="s">
        <v>188</v>
      </c>
      <c r="L38" s="274"/>
      <c r="M38" s="19"/>
      <c r="N38" s="19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</row>
    <row r="39" spans="1:30" ht="26.25">
      <c r="A39" s="209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187"/>
      <c r="P39" s="187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</row>
    <row r="40" spans="16:30" ht="15">
      <c r="P40" s="162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</row>
    <row r="41" spans="16:30" s="164" customFormat="1" ht="15">
      <c r="P41" s="165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</row>
    <row r="42" spans="2:30" ht="15">
      <c r="B42" s="167" t="s">
        <v>170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2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2:30" ht="15">
      <c r="B43" s="168" t="s">
        <v>171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</row>
    <row r="44" spans="2:30" ht="15">
      <c r="B44" s="170"/>
      <c r="C44" s="171" t="s">
        <v>152</v>
      </c>
      <c r="D44" s="171" t="s">
        <v>152</v>
      </c>
      <c r="E44" s="171" t="s">
        <v>152</v>
      </c>
      <c r="F44" s="171" t="s">
        <v>152</v>
      </c>
      <c r="G44" s="171" t="s">
        <v>152</v>
      </c>
      <c r="H44" s="171" t="s">
        <v>152</v>
      </c>
      <c r="I44" s="171" t="s">
        <v>152</v>
      </c>
      <c r="J44" s="171" t="s">
        <v>152</v>
      </c>
      <c r="K44" s="171" t="s">
        <v>152</v>
      </c>
      <c r="L44" s="171" t="s">
        <v>152</v>
      </c>
      <c r="M44" s="171" t="s">
        <v>152</v>
      </c>
      <c r="N44" s="171" t="s">
        <v>152</v>
      </c>
      <c r="O44" s="172"/>
      <c r="P44" s="162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</row>
    <row r="45" spans="2:30" ht="15">
      <c r="B45" s="304" t="s">
        <v>172</v>
      </c>
      <c r="C45" s="305"/>
      <c r="D45" s="305"/>
      <c r="E45" s="305"/>
      <c r="F45" s="305"/>
      <c r="G45" s="173"/>
      <c r="H45" s="173"/>
      <c r="I45" s="173"/>
      <c r="J45" s="173"/>
      <c r="K45" s="173"/>
      <c r="L45" s="173"/>
      <c r="M45" s="173"/>
      <c r="N45" s="173"/>
      <c r="O45" s="173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</row>
    <row r="46" spans="2:30" ht="15">
      <c r="B46" s="174"/>
      <c r="C46" s="171" t="s">
        <v>152</v>
      </c>
      <c r="D46" s="171" t="s">
        <v>152</v>
      </c>
      <c r="E46" s="171" t="s">
        <v>152</v>
      </c>
      <c r="F46" s="171" t="s">
        <v>152</v>
      </c>
      <c r="G46" s="171" t="s">
        <v>152</v>
      </c>
      <c r="H46" s="171" t="s">
        <v>152</v>
      </c>
      <c r="I46" s="171" t="s">
        <v>152</v>
      </c>
      <c r="J46" s="171" t="s">
        <v>152</v>
      </c>
      <c r="K46" s="171" t="s">
        <v>152</v>
      </c>
      <c r="L46" s="171" t="s">
        <v>152</v>
      </c>
      <c r="M46" s="171" t="s">
        <v>152</v>
      </c>
      <c r="N46" s="171" t="s">
        <v>152</v>
      </c>
      <c r="O46" s="172"/>
      <c r="P46" s="162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</row>
    <row r="47" spans="2:15" ht="15">
      <c r="B47" s="175" t="s">
        <v>173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</row>
    <row r="48" spans="2:15" ht="15">
      <c r="B48" s="177"/>
      <c r="C48" s="178" t="s">
        <v>152</v>
      </c>
      <c r="D48" s="178" t="s">
        <v>152</v>
      </c>
      <c r="E48" s="178" t="s">
        <v>152</v>
      </c>
      <c r="F48" s="178" t="s">
        <v>152</v>
      </c>
      <c r="G48" s="178" t="s">
        <v>152</v>
      </c>
      <c r="H48" s="178" t="s">
        <v>152</v>
      </c>
      <c r="I48" s="178" t="s">
        <v>152</v>
      </c>
      <c r="J48" s="178" t="s">
        <v>152</v>
      </c>
      <c r="K48" s="178" t="s">
        <v>152</v>
      </c>
      <c r="L48" s="178" t="s">
        <v>152</v>
      </c>
      <c r="M48" s="178" t="s">
        <v>152</v>
      </c>
      <c r="N48" s="178" t="s">
        <v>152</v>
      </c>
      <c r="O48" s="172"/>
    </row>
    <row r="49" spans="2:15" ht="15">
      <c r="B49" s="175" t="s">
        <v>174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</row>
    <row r="50" spans="2:15" ht="15">
      <c r="B50" s="177"/>
      <c r="C50" s="178" t="s">
        <v>152</v>
      </c>
      <c r="D50" s="178" t="s">
        <v>152</v>
      </c>
      <c r="E50" s="178" t="s">
        <v>152</v>
      </c>
      <c r="F50" s="178" t="s">
        <v>152</v>
      </c>
      <c r="G50" s="178" t="s">
        <v>152</v>
      </c>
      <c r="H50" s="178" t="s">
        <v>152</v>
      </c>
      <c r="I50" s="178" t="s">
        <v>152</v>
      </c>
      <c r="J50" s="178" t="s">
        <v>152</v>
      </c>
      <c r="K50" s="178" t="s">
        <v>152</v>
      </c>
      <c r="L50" s="178" t="s">
        <v>152</v>
      </c>
      <c r="M50" s="178" t="s">
        <v>152</v>
      </c>
      <c r="N50" s="178" t="s">
        <v>152</v>
      </c>
      <c r="O50" s="172"/>
    </row>
    <row r="51" ht="15">
      <c r="D51" s="179" t="s">
        <v>175</v>
      </c>
    </row>
    <row r="52" spans="2:15" ht="15">
      <c r="B52" s="177"/>
      <c r="C52" s="178" t="s">
        <v>152</v>
      </c>
      <c r="D52" s="178" t="s">
        <v>152</v>
      </c>
      <c r="E52" s="178" t="s">
        <v>152</v>
      </c>
      <c r="F52" s="178" t="s">
        <v>152</v>
      </c>
      <c r="G52" s="178" t="s">
        <v>152</v>
      </c>
      <c r="H52" s="178" t="s">
        <v>152</v>
      </c>
      <c r="I52" s="178" t="s">
        <v>152</v>
      </c>
      <c r="J52" s="178" t="s">
        <v>152</v>
      </c>
      <c r="K52" s="178" t="s">
        <v>152</v>
      </c>
      <c r="L52" s="178" t="s">
        <v>152</v>
      </c>
      <c r="M52" s="178" t="s">
        <v>152</v>
      </c>
      <c r="N52" s="178" t="s">
        <v>152</v>
      </c>
      <c r="O52" s="172"/>
    </row>
    <row r="54" spans="3:6" ht="15">
      <c r="C54" s="179" t="s">
        <v>176</v>
      </c>
      <c r="D54" s="179"/>
      <c r="E54" s="179"/>
      <c r="F54" s="179"/>
    </row>
    <row r="55" spans="3:15" ht="15">
      <c r="C55" s="171" t="e">
        <v>#REF!</v>
      </c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2"/>
    </row>
  </sheetData>
  <sheetProtection password="CF6E" sheet="1"/>
  <mergeCells count="31">
    <mergeCell ref="E38:G38"/>
    <mergeCell ref="E37:G37"/>
    <mergeCell ref="E8:F8"/>
    <mergeCell ref="Q3:AD3"/>
    <mergeCell ref="Q4:AD4"/>
    <mergeCell ref="B6:N6"/>
    <mergeCell ref="K3:M3"/>
    <mergeCell ref="Q46:AD46"/>
    <mergeCell ref="K7:K9"/>
    <mergeCell ref="L7:L9"/>
    <mergeCell ref="M7:M9"/>
    <mergeCell ref="N7:N9"/>
    <mergeCell ref="Q44:AD44"/>
    <mergeCell ref="Q40:AD40"/>
    <mergeCell ref="B39:N39"/>
    <mergeCell ref="B45:F45"/>
    <mergeCell ref="Q9:AD9"/>
    <mergeCell ref="A2:I2"/>
    <mergeCell ref="H7:J7"/>
    <mergeCell ref="K4:M4"/>
    <mergeCell ref="B4:I4"/>
    <mergeCell ref="A1:J1"/>
    <mergeCell ref="A5:J5"/>
    <mergeCell ref="A7:A9"/>
    <mergeCell ref="B7:B9"/>
    <mergeCell ref="C7:C9"/>
    <mergeCell ref="D7:G7"/>
    <mergeCell ref="B3:I3"/>
    <mergeCell ref="G8:G9"/>
    <mergeCell ref="H8:H9"/>
    <mergeCell ref="D8:D9"/>
  </mergeCells>
  <printOptions horizontalCentered="1" verticalCentered="1"/>
  <pageMargins left="0.11811023622047245" right="0.11811023622047245" top="0.3937007874015748" bottom="0.1968503937007874" header="0.11811023622047245" footer="0.11811023622047245"/>
  <pageSetup horizontalDpi="600" verticalDpi="600" orientation="landscape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90" zoomScaleSheetLayoutView="90" workbookViewId="0" topLeftCell="A13">
      <selection activeCell="H26" sqref="H26:J26"/>
    </sheetView>
  </sheetViews>
  <sheetFormatPr defaultColWidth="9.140625" defaultRowHeight="15"/>
  <cols>
    <col min="1" max="1" width="19.421875" style="1" customWidth="1"/>
    <col min="2" max="2" width="14.00390625" style="1" customWidth="1"/>
    <col min="3" max="3" width="11.140625" style="1" customWidth="1"/>
    <col min="4" max="4" width="10.28125" style="1" customWidth="1"/>
    <col min="5" max="5" width="16.7109375" style="1" customWidth="1"/>
    <col min="6" max="6" width="13.140625" style="1" customWidth="1"/>
    <col min="7" max="7" width="15.421875" style="1" customWidth="1"/>
    <col min="8" max="8" width="16.140625" style="1" customWidth="1"/>
    <col min="9" max="9" width="3.140625" style="1" customWidth="1"/>
    <col min="10" max="13" width="12.421875" style="1" customWidth="1"/>
    <col min="14" max="14" width="6.140625" style="1" customWidth="1"/>
    <col min="15" max="16384" width="9.140625" style="1" customWidth="1"/>
  </cols>
  <sheetData>
    <row r="1" spans="7:13" ht="49.5" customHeight="1">
      <c r="G1" s="19"/>
      <c r="H1" s="319" t="s">
        <v>119</v>
      </c>
      <c r="I1" s="319"/>
      <c r="J1" s="319"/>
      <c r="K1" s="94"/>
      <c r="L1" s="94"/>
      <c r="M1" s="94"/>
    </row>
    <row r="2" spans="7:9" ht="15">
      <c r="G2" s="19"/>
      <c r="H2" s="83" t="s">
        <v>120</v>
      </c>
      <c r="I2" s="90"/>
    </row>
    <row r="3" ht="6" customHeight="1"/>
    <row r="4" spans="10:13" ht="15">
      <c r="J4" s="10" t="s">
        <v>37</v>
      </c>
      <c r="K4" s="10"/>
      <c r="L4" s="10"/>
      <c r="M4" s="10"/>
    </row>
    <row r="5" spans="1:13" ht="15.75">
      <c r="A5" s="327" t="s">
        <v>38</v>
      </c>
      <c r="B5" s="327"/>
      <c r="C5" s="327"/>
      <c r="D5" s="327"/>
      <c r="E5" s="327"/>
      <c r="F5" s="327"/>
      <c r="G5" s="327"/>
      <c r="H5" s="327"/>
      <c r="I5" s="327"/>
      <c r="J5" s="327"/>
      <c r="K5" s="105"/>
      <c r="L5" s="105"/>
      <c r="M5" s="105"/>
    </row>
    <row r="6" spans="1:13" ht="15">
      <c r="A6" s="334" t="s">
        <v>39</v>
      </c>
      <c r="B6" s="334"/>
      <c r="C6" s="334"/>
      <c r="D6" s="334"/>
      <c r="E6" s="334"/>
      <c r="F6" s="334"/>
      <c r="G6" s="334"/>
      <c r="H6" s="334"/>
      <c r="I6" s="334"/>
      <c r="J6" s="334"/>
      <c r="K6" s="104"/>
      <c r="L6" s="104"/>
      <c r="M6" s="104"/>
    </row>
    <row r="7" spans="1:13" ht="36.75" customHeight="1">
      <c r="A7" s="335">
        <f>'Страря форма 6 '!A4:J4</f>
        <v>0</v>
      </c>
      <c r="B7" s="335"/>
      <c r="C7" s="335"/>
      <c r="D7" s="335"/>
      <c r="E7" s="335"/>
      <c r="F7" s="335"/>
      <c r="G7" s="335"/>
      <c r="H7" s="335"/>
      <c r="I7" s="335"/>
      <c r="J7" s="335"/>
      <c r="K7" s="119"/>
      <c r="L7" s="119"/>
      <c r="M7" s="119"/>
    </row>
    <row r="8" spans="1:17" ht="15">
      <c r="A8" s="336" t="s">
        <v>40</v>
      </c>
      <c r="B8" s="336"/>
      <c r="C8" s="336"/>
      <c r="D8" s="336"/>
      <c r="E8" s="336"/>
      <c r="F8" s="336"/>
      <c r="G8" s="336"/>
      <c r="H8" s="336"/>
      <c r="I8" s="336"/>
      <c r="J8" s="336"/>
      <c r="K8" s="120"/>
      <c r="L8" s="120"/>
      <c r="M8" s="120"/>
      <c r="O8" s="47"/>
      <c r="P8" s="51"/>
      <c r="Q8" s="47"/>
    </row>
    <row r="9" spans="1:17" ht="17.25">
      <c r="A9" s="5"/>
      <c r="B9" s="5"/>
      <c r="D9" s="3" t="s">
        <v>41</v>
      </c>
      <c r="E9" s="55"/>
      <c r="F9" s="4" t="s">
        <v>42</v>
      </c>
      <c r="G9" s="5"/>
      <c r="H9" s="5"/>
      <c r="I9" s="5"/>
      <c r="K9" s="33"/>
      <c r="L9" s="33"/>
      <c r="M9" s="33"/>
      <c r="O9" s="47"/>
      <c r="P9" s="51"/>
      <c r="Q9" s="47"/>
    </row>
    <row r="10" spans="8:17" ht="17.25">
      <c r="H10" s="7" t="s">
        <v>20</v>
      </c>
      <c r="I10" s="7"/>
      <c r="J10" s="136"/>
      <c r="K10" s="121"/>
      <c r="L10" s="121"/>
      <c r="M10" s="121"/>
      <c r="O10" s="47"/>
      <c r="P10" s="51"/>
      <c r="Q10" s="47"/>
    </row>
    <row r="11" spans="8:17" ht="16.5">
      <c r="H11" s="7" t="s">
        <v>46</v>
      </c>
      <c r="I11" s="7"/>
      <c r="J11" s="49" t="str">
        <f>O11</f>
        <v> </v>
      </c>
      <c r="K11" s="108"/>
      <c r="L11" s="108"/>
      <c r="M11" s="108"/>
      <c r="O11" s="47" t="str">
        <f>IF(P11=0," ",P11)</f>
        <v> </v>
      </c>
      <c r="P11" s="52">
        <f>N24</f>
        <v>0</v>
      </c>
      <c r="Q11" s="47"/>
    </row>
    <row r="12" spans="8:17" ht="16.5">
      <c r="H12" s="7" t="s">
        <v>21</v>
      </c>
      <c r="I12" s="7"/>
      <c r="J12" s="49">
        <f>O12</f>
        <v>1</v>
      </c>
      <c r="K12" s="341" t="s">
        <v>105</v>
      </c>
      <c r="L12" s="342"/>
      <c r="M12" s="342"/>
      <c r="O12" s="47">
        <f>IF(P12=0," ",P12)</f>
        <v>1</v>
      </c>
      <c r="P12" s="52">
        <f>P24-P11</f>
        <v>1</v>
      </c>
      <c r="Q12" s="47"/>
    </row>
    <row r="13" spans="15:17" ht="7.5" customHeight="1" thickBot="1">
      <c r="O13" s="47"/>
      <c r="P13" s="51"/>
      <c r="Q13" s="47"/>
    </row>
    <row r="14" spans="1:18" ht="20.25" customHeight="1" thickBot="1">
      <c r="A14" s="320" t="s">
        <v>22</v>
      </c>
      <c r="B14" s="320" t="s">
        <v>5</v>
      </c>
      <c r="C14" s="322" t="s">
        <v>23</v>
      </c>
      <c r="D14" s="326"/>
      <c r="E14" s="323"/>
      <c r="F14" s="322" t="s">
        <v>24</v>
      </c>
      <c r="G14" s="326"/>
      <c r="H14" s="323"/>
      <c r="I14" s="328" t="s">
        <v>25</v>
      </c>
      <c r="J14" s="329"/>
      <c r="K14" s="320" t="s">
        <v>124</v>
      </c>
      <c r="L14" s="320" t="s">
        <v>94</v>
      </c>
      <c r="M14" s="338" t="s">
        <v>128</v>
      </c>
      <c r="N14" s="13"/>
      <c r="O14" s="50"/>
      <c r="P14" s="53"/>
      <c r="Q14" s="47"/>
      <c r="R14" s="13"/>
    </row>
    <row r="15" spans="1:18" ht="15.75" thickBot="1">
      <c r="A15" s="337"/>
      <c r="B15" s="337"/>
      <c r="C15" s="320" t="s">
        <v>26</v>
      </c>
      <c r="D15" s="322" t="s">
        <v>27</v>
      </c>
      <c r="E15" s="323"/>
      <c r="F15" s="320" t="s">
        <v>26</v>
      </c>
      <c r="G15" s="322" t="s">
        <v>27</v>
      </c>
      <c r="H15" s="323"/>
      <c r="I15" s="330"/>
      <c r="J15" s="331"/>
      <c r="K15" s="337"/>
      <c r="L15" s="337"/>
      <c r="M15" s="339"/>
      <c r="N15" s="13"/>
      <c r="O15" s="50"/>
      <c r="P15" s="53"/>
      <c r="Q15" s="50"/>
      <c r="R15" s="13"/>
    </row>
    <row r="16" spans="1:18" ht="81.75" customHeight="1" thickBot="1">
      <c r="A16" s="321"/>
      <c r="B16" s="321"/>
      <c r="C16" s="321"/>
      <c r="D16" s="106" t="s">
        <v>28</v>
      </c>
      <c r="E16" s="106" t="s">
        <v>29</v>
      </c>
      <c r="F16" s="321"/>
      <c r="G16" s="106" t="s">
        <v>28</v>
      </c>
      <c r="H16" s="106" t="s">
        <v>29</v>
      </c>
      <c r="I16" s="332"/>
      <c r="J16" s="333"/>
      <c r="K16" s="321"/>
      <c r="L16" s="321"/>
      <c r="M16" s="340"/>
      <c r="N16" s="13"/>
      <c r="O16" s="13"/>
      <c r="P16" s="13"/>
      <c r="Q16" s="13"/>
      <c r="R16" s="13"/>
    </row>
    <row r="17" spans="1:19" s="45" customFormat="1" ht="15.75" customHeight="1" thickBot="1">
      <c r="A17" s="4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324">
        <v>9</v>
      </c>
      <c r="J17" s="325"/>
      <c r="K17" s="114">
        <v>10</v>
      </c>
      <c r="L17" s="129">
        <v>11</v>
      </c>
      <c r="M17" s="128"/>
      <c r="N17" s="30"/>
      <c r="O17" s="30" t="s">
        <v>30</v>
      </c>
      <c r="P17" s="30" t="s">
        <v>31</v>
      </c>
      <c r="Q17" s="30" t="s">
        <v>32</v>
      </c>
      <c r="R17" s="30" t="s">
        <v>33</v>
      </c>
      <c r="S17" s="45" t="s">
        <v>125</v>
      </c>
    </row>
    <row r="18" spans="1:19" ht="18" thickBot="1">
      <c r="A18" s="6" t="s">
        <v>13</v>
      </c>
      <c r="B18" s="183">
        <f>'Страря форма 6 '!C11</f>
        <v>3</v>
      </c>
      <c r="C18" s="183">
        <f>D18+E18</f>
        <v>2</v>
      </c>
      <c r="D18" s="183">
        <f>'Страря форма 6 '!E11</f>
        <v>1</v>
      </c>
      <c r="E18" s="183">
        <f>'Страря форма 6 '!F11</f>
        <v>1</v>
      </c>
      <c r="F18" s="91">
        <f>G18+H18</f>
        <v>0</v>
      </c>
      <c r="G18" s="183">
        <f>IF('Страря форма 6 '!$N$3=1,'Страря форма 6 '!I11,0)</f>
        <v>0</v>
      </c>
      <c r="H18" s="183">
        <f>IF('Страря форма 6 '!$N$3=1,'Страря форма 6 '!J11,0)</f>
        <v>0</v>
      </c>
      <c r="I18" s="317"/>
      <c r="J18" s="318"/>
      <c r="K18" s="196">
        <f>'Страря форма 6 '!L11</f>
        <v>0</v>
      </c>
      <c r="L18" s="196">
        <f>'Страря форма 6 '!M11</f>
        <v>0</v>
      </c>
      <c r="M18" s="197">
        <f>'Страря форма 6 '!G11</f>
        <v>1</v>
      </c>
      <c r="N18" s="13"/>
      <c r="O18" s="14" t="str">
        <f>IF(B18&gt;=C18,"  ","ОШИБКА")</f>
        <v>  </v>
      </c>
      <c r="P18" s="14" t="str">
        <f>IF(C18&gt;=F18," ","Ошибка")</f>
        <v> </v>
      </c>
      <c r="Q18" s="14" t="str">
        <f>IF(D18&gt;=G18," ","Ошибка")</f>
        <v> </v>
      </c>
      <c r="R18" s="14" t="str">
        <f>IF(E18&gt;=H18," ","Ошибка")</f>
        <v> </v>
      </c>
      <c r="S18" s="115" t="str">
        <f>IF(K18+F18&lt;=C18," ","Ошибка")</f>
        <v> </v>
      </c>
    </row>
    <row r="19" spans="1:19" ht="18" thickBot="1">
      <c r="A19" s="6" t="s">
        <v>34</v>
      </c>
      <c r="B19" s="183">
        <f>'Страря форма 6 '!C12</f>
        <v>30</v>
      </c>
      <c r="C19" s="183">
        <f>D19+E19</f>
        <v>9</v>
      </c>
      <c r="D19" s="183">
        <f>'Страря форма 6 '!E12</f>
        <v>1</v>
      </c>
      <c r="E19" s="183">
        <f>'Страря форма 6 '!F12</f>
        <v>8</v>
      </c>
      <c r="F19" s="91">
        <f>G19+H19</f>
        <v>0</v>
      </c>
      <c r="G19" s="183">
        <f>IF('Страря форма 6 '!$N$3=1,'Страря форма 6 '!I12,0)</f>
        <v>0</v>
      </c>
      <c r="H19" s="183">
        <f>IF('Страря форма 6 '!$N$3=1,'Страря форма 6 '!J12,0)</f>
        <v>0</v>
      </c>
      <c r="I19" s="317"/>
      <c r="J19" s="318"/>
      <c r="K19" s="196">
        <f>'Страря форма 6 '!L12</f>
        <v>1</v>
      </c>
      <c r="L19" s="196">
        <f>'Страря форма 6 '!M12</f>
        <v>2</v>
      </c>
      <c r="M19" s="198">
        <f>'Страря форма 6 '!G12</f>
        <v>5</v>
      </c>
      <c r="N19" s="13"/>
      <c r="O19" s="14" t="str">
        <f>IF(B19&gt;=C19,"  ","ОШИБКА")</f>
        <v>  </v>
      </c>
      <c r="P19" s="14" t="str">
        <f aca="true" t="shared" si="0" ref="P19:R21">IF(C19&gt;=F19," ","Ошибка")</f>
        <v> </v>
      </c>
      <c r="Q19" s="14" t="str">
        <f t="shared" si="0"/>
        <v> </v>
      </c>
      <c r="R19" s="14" t="str">
        <f t="shared" si="0"/>
        <v> </v>
      </c>
      <c r="S19" s="115" t="str">
        <f>IF(K19+F19&lt;=C19," ","Ошибка")</f>
        <v> </v>
      </c>
    </row>
    <row r="20" spans="1:19" ht="18" thickBot="1">
      <c r="A20" s="6" t="s">
        <v>15</v>
      </c>
      <c r="B20" s="183">
        <f>'Страря форма 6 '!C22</f>
        <v>0</v>
      </c>
      <c r="C20" s="183">
        <f>D20+E20</f>
        <v>0</v>
      </c>
      <c r="D20" s="183">
        <f>'Страря форма 6 '!E22</f>
        <v>0</v>
      </c>
      <c r="E20" s="183">
        <f>'Страря форма 6 '!F22</f>
        <v>0</v>
      </c>
      <c r="F20" s="91">
        <f>G20+H20</f>
        <v>0</v>
      </c>
      <c r="G20" s="183">
        <f>IF('Страря форма 6 '!$N$3=1,'Страря форма 6 '!I22,0)</f>
        <v>0</v>
      </c>
      <c r="H20" s="183">
        <f>IF('Страря форма 6 '!$N$3=1,'Страря форма 6 '!J22,0)</f>
        <v>0</v>
      </c>
      <c r="I20" s="317"/>
      <c r="J20" s="318"/>
      <c r="K20" s="196">
        <f>'Страря форма 6 '!L22</f>
        <v>0</v>
      </c>
      <c r="L20" s="196">
        <f>'Страря форма 6 '!M22</f>
        <v>0</v>
      </c>
      <c r="M20" s="198">
        <f>'Страря форма 6 '!G22</f>
        <v>0</v>
      </c>
      <c r="N20" s="13"/>
      <c r="O20" s="14" t="str">
        <f>IF(B20&gt;=C20,"  ","ОШИБКА")</f>
        <v>  </v>
      </c>
      <c r="P20" s="14" t="str">
        <f t="shared" si="0"/>
        <v> </v>
      </c>
      <c r="Q20" s="14" t="str">
        <f t="shared" si="0"/>
        <v> </v>
      </c>
      <c r="R20" s="14" t="str">
        <f t="shared" si="0"/>
        <v> </v>
      </c>
      <c r="S20" s="115" t="str">
        <f>IF(K20+F20&lt;=C20," ","Ошибка")</f>
        <v> </v>
      </c>
    </row>
    <row r="21" spans="1:19" ht="18" thickBot="1">
      <c r="A21" s="6" t="s">
        <v>35</v>
      </c>
      <c r="B21" s="183">
        <f>'Страря форма 6 '!C23</f>
        <v>0</v>
      </c>
      <c r="C21" s="183">
        <f>D21+E21</f>
        <v>0</v>
      </c>
      <c r="D21" s="183">
        <f>'Страря форма 6 '!E23</f>
        <v>0</v>
      </c>
      <c r="E21" s="183">
        <f>'Страря форма 6 '!F23</f>
        <v>0</v>
      </c>
      <c r="F21" s="91">
        <f>G21+H21</f>
        <v>0</v>
      </c>
      <c r="G21" s="183">
        <f>IF('Страря форма 6 '!$N$3=1,'Страря форма 6 '!I23,0)</f>
        <v>0</v>
      </c>
      <c r="H21" s="183">
        <f>IF('Страря форма 6 '!$N$3=1,'Страря форма 6 '!J23,0)</f>
        <v>0</v>
      </c>
      <c r="I21" s="317"/>
      <c r="J21" s="318"/>
      <c r="K21" s="183">
        <f>'Страря форма 6 '!L23</f>
        <v>0</v>
      </c>
      <c r="L21" s="183">
        <f>'Страря форма 6 '!M23</f>
        <v>0</v>
      </c>
      <c r="M21" s="183">
        <f>'Страря форма 6 '!G23</f>
        <v>0</v>
      </c>
      <c r="N21" s="13"/>
      <c r="O21" s="14" t="str">
        <f>IF(B21&gt;=C21,"  ","ОШИБКА")</f>
        <v>  </v>
      </c>
      <c r="P21" s="14" t="str">
        <f t="shared" si="0"/>
        <v> </v>
      </c>
      <c r="Q21" s="14" t="str">
        <f t="shared" si="0"/>
        <v> </v>
      </c>
      <c r="R21" s="14" t="str">
        <f t="shared" si="0"/>
        <v> </v>
      </c>
      <c r="S21" s="115" t="str">
        <f>IF(K21+F21&lt;=C21," ","Ошибка")</f>
        <v> </v>
      </c>
    </row>
    <row r="22" spans="1:19" ht="18" thickBot="1">
      <c r="A22" s="6" t="s">
        <v>17</v>
      </c>
      <c r="B22" s="183">
        <f>'Страря форма 6 '!C28</f>
        <v>0</v>
      </c>
      <c r="C22" s="183">
        <f>D22+E22</f>
        <v>0</v>
      </c>
      <c r="D22" s="183">
        <f>'Страря форма 6 '!E28</f>
        <v>0</v>
      </c>
      <c r="E22" s="183">
        <f>'Страря форма 6 '!F28</f>
        <v>0</v>
      </c>
      <c r="F22" s="91">
        <f>G22+H22</f>
        <v>0</v>
      </c>
      <c r="G22" s="183">
        <f>IF('Страря форма 6 '!$N$3=1,'Страря форма 6 '!I28,0)</f>
        <v>0</v>
      </c>
      <c r="H22" s="183">
        <f>IF('Страря форма 6 '!$N$3=1,'Страря форма 6 '!J28,0)</f>
        <v>0</v>
      </c>
      <c r="I22" s="190"/>
      <c r="J22" s="191"/>
      <c r="K22" s="196">
        <f>'Страря форма 6 '!L28</f>
        <v>0</v>
      </c>
      <c r="L22" s="199">
        <f>'Страря форма 6 '!M28</f>
        <v>0</v>
      </c>
      <c r="M22" s="198">
        <f>'Страря форма 6 '!G28</f>
        <v>0</v>
      </c>
      <c r="N22" s="13"/>
      <c r="O22" s="126"/>
      <c r="P22" s="126"/>
      <c r="Q22" s="126"/>
      <c r="R22" s="126"/>
      <c r="S22" s="9"/>
    </row>
    <row r="23" spans="1:19" ht="17.25" thickBot="1">
      <c r="A23" s="6" t="s">
        <v>129</v>
      </c>
      <c r="B23" s="183">
        <f aca="true" t="shared" si="1" ref="B23:H23">B21-B22</f>
        <v>0</v>
      </c>
      <c r="C23" s="183">
        <f t="shared" si="1"/>
        <v>0</v>
      </c>
      <c r="D23" s="183">
        <f t="shared" si="1"/>
        <v>0</v>
      </c>
      <c r="E23" s="183">
        <f t="shared" si="1"/>
        <v>0</v>
      </c>
      <c r="F23" s="183">
        <f t="shared" si="1"/>
        <v>0</v>
      </c>
      <c r="G23" s="183">
        <f t="shared" si="1"/>
        <v>0</v>
      </c>
      <c r="H23" s="183">
        <f t="shared" si="1"/>
        <v>0</v>
      </c>
      <c r="I23" s="190"/>
      <c r="J23" s="191"/>
      <c r="K23" s="183">
        <f>K21-K22</f>
        <v>0</v>
      </c>
      <c r="L23" s="183">
        <f>L21-L22</f>
        <v>0</v>
      </c>
      <c r="M23" s="183">
        <f>M21-M22</f>
        <v>0</v>
      </c>
      <c r="N23" s="13"/>
      <c r="O23" s="126"/>
      <c r="P23" s="126"/>
      <c r="Q23" s="126"/>
      <c r="R23" s="126"/>
      <c r="S23" s="9"/>
    </row>
    <row r="24" spans="1:18" s="33" customFormat="1" ht="18" thickBot="1">
      <c r="A24" s="31" t="s">
        <v>36</v>
      </c>
      <c r="B24" s="91">
        <f>SUM(B18:B21)</f>
        <v>33</v>
      </c>
      <c r="C24" s="91">
        <f>D24+E24</f>
        <v>11</v>
      </c>
      <c r="D24" s="91">
        <f>SUM(D18:D21)</f>
        <v>2</v>
      </c>
      <c r="E24" s="91">
        <f>SUM(E18:E21)</f>
        <v>9</v>
      </c>
      <c r="F24" s="91">
        <f>SUM(F18:F21)</f>
        <v>0</v>
      </c>
      <c r="G24" s="91">
        <f>SUM(G18:G21)</f>
        <v>0</v>
      </c>
      <c r="H24" s="91">
        <f>SUM(H18:H21)</f>
        <v>0</v>
      </c>
      <c r="I24" s="317"/>
      <c r="J24" s="318"/>
      <c r="K24" s="91">
        <f>SUM(K18:K21)</f>
        <v>1</v>
      </c>
      <c r="L24" s="91">
        <f>SUM(L18:L21)</f>
        <v>2</v>
      </c>
      <c r="M24" s="91">
        <f>SUM(M18:M21)</f>
        <v>6</v>
      </c>
      <c r="N24" s="32">
        <f>IF(F24&gt;0,1,0)</f>
        <v>0</v>
      </c>
      <c r="O24" s="46">
        <f>IF(B24&gt;0,1,0)</f>
        <v>1</v>
      </c>
      <c r="P24" s="46">
        <f>O24</f>
        <v>1</v>
      </c>
      <c r="Q24" s="32"/>
      <c r="R24" s="32"/>
    </row>
    <row r="25" spans="2:16" ht="12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O25" s="47"/>
      <c r="P25" s="47"/>
    </row>
    <row r="26" spans="1:16" s="2" customFormat="1" ht="30" customHeight="1">
      <c r="A26" s="344" t="s">
        <v>197</v>
      </c>
      <c r="B26" s="344"/>
      <c r="C26" s="16"/>
      <c r="D26" s="345"/>
      <c r="E26" s="345"/>
      <c r="F26" s="16"/>
      <c r="G26" s="16"/>
      <c r="H26" s="344" t="s">
        <v>198</v>
      </c>
      <c r="I26" s="344"/>
      <c r="J26" s="344"/>
      <c r="K26" s="118"/>
      <c r="L26" s="118"/>
      <c r="M26" s="109"/>
      <c r="O26" s="48"/>
      <c r="P26" s="48">
        <v>0</v>
      </c>
    </row>
    <row r="27" spans="1:13" ht="15">
      <c r="A27" s="343" t="s">
        <v>43</v>
      </c>
      <c r="B27" s="343"/>
      <c r="C27" s="54"/>
      <c r="D27" s="343" t="s">
        <v>44</v>
      </c>
      <c r="E27" s="336"/>
      <c r="F27" s="54"/>
      <c r="G27" s="54"/>
      <c r="H27" s="343" t="s">
        <v>45</v>
      </c>
      <c r="I27" s="343"/>
      <c r="J27" s="343"/>
      <c r="K27" s="110"/>
      <c r="L27" s="110"/>
      <c r="M27" s="110"/>
    </row>
    <row r="30" spans="1:16" ht="44.25" customHeight="1">
      <c r="A30" s="131" t="s">
        <v>19</v>
      </c>
      <c r="B30" s="132">
        <f>IF(B21&gt;=B22,0,"Ошибка")</f>
        <v>0</v>
      </c>
      <c r="C30" s="132">
        <f aca="true" t="shared" si="2" ref="C30:M30">IF(C21&gt;=C22,0,"Ошибка")</f>
        <v>0</v>
      </c>
      <c r="D30" s="132">
        <f t="shared" si="2"/>
        <v>0</v>
      </c>
      <c r="E30" s="132">
        <f t="shared" si="2"/>
        <v>0</v>
      </c>
      <c r="F30" s="132">
        <f t="shared" si="2"/>
        <v>0</v>
      </c>
      <c r="G30" s="132">
        <f t="shared" si="2"/>
        <v>0</v>
      </c>
      <c r="H30" s="132">
        <f t="shared" si="2"/>
        <v>0</v>
      </c>
      <c r="I30" s="132"/>
      <c r="J30" s="132">
        <f t="shared" si="2"/>
        <v>0</v>
      </c>
      <c r="K30" s="132">
        <f t="shared" si="2"/>
        <v>0</v>
      </c>
      <c r="L30" s="132">
        <f t="shared" si="2"/>
        <v>0</v>
      </c>
      <c r="M30" s="132">
        <f t="shared" si="2"/>
        <v>0</v>
      </c>
      <c r="N30" s="130"/>
      <c r="O30" s="130"/>
      <c r="P30" s="130"/>
    </row>
  </sheetData>
  <sheetProtection password="CF6E" sheet="1"/>
  <mergeCells count="30">
    <mergeCell ref="M14:M16"/>
    <mergeCell ref="K12:M12"/>
    <mergeCell ref="L14:L16"/>
    <mergeCell ref="A27:B27"/>
    <mergeCell ref="D27:E27"/>
    <mergeCell ref="H27:J27"/>
    <mergeCell ref="A26:B26"/>
    <mergeCell ref="D26:E26"/>
    <mergeCell ref="H26:J26"/>
    <mergeCell ref="K14:K16"/>
    <mergeCell ref="A6:J6"/>
    <mergeCell ref="A7:J7"/>
    <mergeCell ref="A8:J8"/>
    <mergeCell ref="A14:A16"/>
    <mergeCell ref="B14:B16"/>
    <mergeCell ref="C14:E14"/>
    <mergeCell ref="I20:J20"/>
    <mergeCell ref="I19:J19"/>
    <mergeCell ref="I18:J18"/>
    <mergeCell ref="D15:E15"/>
    <mergeCell ref="I24:J24"/>
    <mergeCell ref="H1:J1"/>
    <mergeCell ref="F15:F16"/>
    <mergeCell ref="G15:H15"/>
    <mergeCell ref="I17:J17"/>
    <mergeCell ref="F14:H14"/>
    <mergeCell ref="A5:J5"/>
    <mergeCell ref="C15:C16"/>
    <mergeCell ref="I14:J16"/>
    <mergeCell ref="I21:J21"/>
  </mergeCells>
  <conditionalFormatting sqref="A7:M7">
    <cfRule type="containsText" priority="79" dxfId="20" operator="containsText" stopIfTrue="1" text="фффф">
      <formula>NOT(ISERROR(SEARCH("фффф",A7)))</formula>
    </cfRule>
    <cfRule type="containsText" priority="80" dxfId="22" operator="containsText" stopIfTrue="1" text="олппан">
      <formula>NOT(ISERROR(SEARCH("олппан",A7)))</formula>
    </cfRule>
    <cfRule type="uniqueValues" priority="78" dxfId="0" stopIfTrue="1">
      <formula>AND(COUNTIF($A$7:$M$7,A7)=1,NOT(ISBLANK(A7)))</formula>
    </cfRule>
    <cfRule type="colorScale" priority="82" dxfId="2">
      <colorScale>
        <cfvo type="num" val="0"/>
        <cfvo type="num" val="0"/>
        <color rgb="FFFFFF00"/>
        <color theme="0"/>
      </colorScale>
    </cfRule>
  </conditionalFormatting>
  <conditionalFormatting sqref="J10:M10">
    <cfRule type="uniqueValues" priority="75" dxfId="20" stopIfTrue="1">
      <formula>AND(COUNTIF($J$10:$M$10,J10)=1,NOT(ISBLANK(J10)))</formula>
    </cfRule>
    <cfRule type="uniqueValues" priority="76" dxfId="2" stopIfTrue="1">
      <formula>AND(COUNTIF($J$10:$M$10,J10)=1,NOT(ISBLANK(J10)))</formula>
    </cfRule>
  </conditionalFormatting>
  <conditionalFormatting sqref="I2">
    <cfRule type="uniqueValues" priority="74" dxfId="0" stopIfTrue="1">
      <formula>AND(COUNTIF($I$2:$I$2,I2)=1,NOT(ISBLANK(I2)))</formula>
    </cfRule>
  </conditionalFormatting>
  <conditionalFormatting sqref="M18:M22">
    <cfRule type="cellIs" priority="63" dxfId="17" operator="greaterThan" stopIfTrue="1">
      <formula>0</formula>
    </cfRule>
    <cfRule type="cellIs" priority="64" dxfId="16" operator="greaterThan" stopIfTrue="1">
      <formula>0</formula>
    </cfRule>
  </conditionalFormatting>
  <conditionalFormatting sqref="B18:B23">
    <cfRule type="colorScale" priority="86" dxfId="2">
      <colorScale>
        <cfvo type="num" val="0"/>
        <cfvo type="num" val="0"/>
        <color rgb="FFFFFF00"/>
        <color theme="0"/>
      </colorScale>
    </cfRule>
    <cfRule type="colorScale" priority="87" dxfId="2">
      <colorScale>
        <cfvo type="num" val="0"/>
        <cfvo type="max"/>
        <color rgb="FFFFFF00"/>
        <color theme="0"/>
      </colorScale>
    </cfRule>
    <cfRule type="colorScale" priority="88" dxfId="2">
      <colorScale>
        <cfvo type="num" val="0"/>
        <cfvo type="max"/>
        <color rgb="FFFFFF00"/>
        <color theme="0"/>
      </colorScale>
    </cfRule>
    <cfRule type="colorScale" priority="89" dxfId="2">
      <colorScale>
        <cfvo type="min" val="0"/>
        <cfvo type="max"/>
        <color rgb="FFFFFF00"/>
        <color theme="0"/>
      </colorScale>
    </cfRule>
  </conditionalFormatting>
  <conditionalFormatting sqref="G18:H18 E9 H18:H22">
    <cfRule type="colorScale" priority="85" dxfId="2">
      <colorScale>
        <cfvo type="num" val="0"/>
        <cfvo type="num" val="0"/>
        <color rgb="FFFFFF00"/>
        <color theme="0"/>
      </colorScale>
    </cfRule>
  </conditionalFormatting>
  <conditionalFormatting sqref="A26:B26 H26:M26">
    <cfRule type="uniqueValues" priority="77" dxfId="0" stopIfTrue="1">
      <formula>AND(COUNTIF($A$26:$B$26,A26)+COUNTIF($H$26:$M$26,A26)=1,NOT(ISBLANK(A26)))</formula>
    </cfRule>
  </conditionalFormatting>
  <conditionalFormatting sqref="K18:K22">
    <cfRule type="colorScale" priority="72" dxfId="2">
      <colorScale>
        <cfvo type="min" val="0"/>
        <cfvo type="max"/>
        <color rgb="FFFFFF00"/>
        <color theme="0"/>
      </colorScale>
    </cfRule>
    <cfRule type="colorScale" priority="73" dxfId="2">
      <colorScale>
        <cfvo type="num" val="0"/>
        <cfvo type="num" val="0"/>
        <color rgb="FFFFFF00"/>
        <color theme="0"/>
      </colorScale>
    </cfRule>
  </conditionalFormatting>
  <conditionalFormatting sqref="K19">
    <cfRule type="colorScale" priority="71" dxfId="2">
      <colorScale>
        <cfvo type="min" val="0"/>
        <cfvo type="max"/>
        <color rgb="FFFFFF00"/>
        <color theme="0"/>
      </colorScale>
    </cfRule>
  </conditionalFormatting>
  <conditionalFormatting sqref="K18:K22">
    <cfRule type="colorScale" priority="70" dxfId="2">
      <colorScale>
        <cfvo type="formula" val="&quot;$B$19&gt;0&quot;"/>
        <cfvo type="max"/>
        <color rgb="FFFFFF00"/>
        <color theme="0"/>
      </colorScale>
    </cfRule>
  </conditionalFormatting>
  <conditionalFormatting sqref="K18:K22">
    <cfRule type="colorScale" priority="69" dxfId="2">
      <colorScale>
        <cfvo type="num" val="0"/>
        <cfvo type="num" val="0"/>
        <color theme="3" tint="0.7999799847602844"/>
        <color theme="0"/>
      </colorScale>
    </cfRule>
  </conditionalFormatting>
  <conditionalFormatting sqref="L18:L22">
    <cfRule type="colorScale" priority="67" dxfId="2">
      <colorScale>
        <cfvo type="min" val="0"/>
        <cfvo type="max"/>
        <color rgb="FFFFFF00"/>
        <color theme="0"/>
      </colorScale>
    </cfRule>
    <cfRule type="colorScale" priority="68" dxfId="2">
      <colorScale>
        <cfvo type="num" val="0"/>
        <cfvo type="num" val="0"/>
        <color rgb="FFFFFF00"/>
        <color theme="0"/>
      </colorScale>
    </cfRule>
  </conditionalFormatting>
  <conditionalFormatting sqref="L18:L22">
    <cfRule type="colorScale" priority="66" dxfId="2">
      <colorScale>
        <cfvo type="formula" val="&quot;$B$19&gt;0&quot;"/>
        <cfvo type="max"/>
        <color rgb="FFFFFF00"/>
        <color theme="0"/>
      </colorScale>
    </cfRule>
  </conditionalFormatting>
  <conditionalFormatting sqref="L18:L22">
    <cfRule type="colorScale" priority="65" dxfId="2">
      <colorScale>
        <cfvo type="num" val="0"/>
        <cfvo type="num" val="0"/>
        <color theme="3" tint="0.7999799847602844"/>
        <color theme="0"/>
      </colorScale>
    </cfRule>
  </conditionalFormatting>
  <conditionalFormatting sqref="H21">
    <cfRule type="colorScale" priority="55" dxfId="2">
      <colorScale>
        <cfvo type="num" val="0"/>
        <cfvo type="num" val="0"/>
        <color rgb="FFFFFF00"/>
        <color theme="0"/>
      </colorScale>
    </cfRule>
    <cfRule type="colorScale" priority="56" dxfId="2">
      <colorScale>
        <cfvo type="num" val="0"/>
        <cfvo type="max"/>
        <color rgb="FFFFFF00"/>
        <color theme="0"/>
      </colorScale>
    </cfRule>
    <cfRule type="colorScale" priority="57" dxfId="2">
      <colorScale>
        <cfvo type="num" val="0"/>
        <cfvo type="max"/>
        <color rgb="FFFFFF00"/>
        <color theme="0"/>
      </colorScale>
    </cfRule>
    <cfRule type="colorScale" priority="58" dxfId="2">
      <colorScale>
        <cfvo type="min" val="0"/>
        <cfvo type="max"/>
        <color rgb="FFFFFF00"/>
        <color theme="0"/>
      </colorScale>
    </cfRule>
  </conditionalFormatting>
  <conditionalFormatting sqref="K21:M21">
    <cfRule type="colorScale" priority="54" dxfId="2">
      <colorScale>
        <cfvo type="num" val="0"/>
        <cfvo type="num" val="0"/>
        <color rgb="FFFFFF00"/>
        <color theme="0"/>
      </colorScale>
    </cfRule>
  </conditionalFormatting>
  <conditionalFormatting sqref="K21:M21">
    <cfRule type="colorScale" priority="50" dxfId="2">
      <colorScale>
        <cfvo type="num" val="0"/>
        <cfvo type="num" val="0"/>
        <color rgb="FFFFFF00"/>
        <color theme="0"/>
      </colorScale>
    </cfRule>
    <cfRule type="colorScale" priority="51" dxfId="2">
      <colorScale>
        <cfvo type="num" val="0"/>
        <cfvo type="max"/>
        <color rgb="FFFFFF00"/>
        <color theme="0"/>
      </colorScale>
    </cfRule>
    <cfRule type="colorScale" priority="52" dxfId="2">
      <colorScale>
        <cfvo type="num" val="0"/>
        <cfvo type="max"/>
        <color rgb="FFFFFF00"/>
        <color theme="0"/>
      </colorScale>
    </cfRule>
    <cfRule type="colorScale" priority="53" dxfId="2">
      <colorScale>
        <cfvo type="min" val="0"/>
        <cfvo type="max"/>
        <color rgb="FFFFFF00"/>
        <color theme="0"/>
      </colorScale>
    </cfRule>
  </conditionalFormatting>
  <conditionalFormatting sqref="H23">
    <cfRule type="colorScale" priority="42" dxfId="2">
      <colorScale>
        <cfvo type="num" val="0"/>
        <cfvo type="num" val="0"/>
        <color rgb="FFFFFF00"/>
        <color theme="0"/>
      </colorScale>
    </cfRule>
    <cfRule type="colorScale" priority="43" dxfId="2">
      <colorScale>
        <cfvo type="num" val="0"/>
        <cfvo type="max"/>
        <color rgb="FFFFFF00"/>
        <color theme="0"/>
      </colorScale>
    </cfRule>
    <cfRule type="colorScale" priority="44" dxfId="2">
      <colorScale>
        <cfvo type="num" val="0"/>
        <cfvo type="max"/>
        <color rgb="FFFFFF00"/>
        <color theme="0"/>
      </colorScale>
    </cfRule>
    <cfRule type="colorScale" priority="45" dxfId="2">
      <colorScale>
        <cfvo type="min" val="0"/>
        <cfvo type="max"/>
        <color rgb="FFFFFF00"/>
        <color theme="0"/>
      </colorScale>
    </cfRule>
  </conditionalFormatting>
  <conditionalFormatting sqref="K23">
    <cfRule type="colorScale" priority="38" dxfId="2">
      <colorScale>
        <cfvo type="num" val="0"/>
        <cfvo type="num" val="0"/>
        <color rgb="FFFFFF00"/>
        <color theme="0"/>
      </colorScale>
    </cfRule>
    <cfRule type="colorScale" priority="39" dxfId="2">
      <colorScale>
        <cfvo type="num" val="0"/>
        <cfvo type="max"/>
        <color rgb="FFFFFF00"/>
        <color theme="0"/>
      </colorScale>
    </cfRule>
    <cfRule type="colorScale" priority="40" dxfId="2">
      <colorScale>
        <cfvo type="num" val="0"/>
        <cfvo type="max"/>
        <color rgb="FFFFFF00"/>
        <color theme="0"/>
      </colorScale>
    </cfRule>
    <cfRule type="colorScale" priority="41" dxfId="2">
      <colorScale>
        <cfvo type="min" val="0"/>
        <cfvo type="max"/>
        <color rgb="FFFFFF00"/>
        <color theme="0"/>
      </colorScale>
    </cfRule>
  </conditionalFormatting>
  <conditionalFormatting sqref="L23">
    <cfRule type="colorScale" priority="34" dxfId="2">
      <colorScale>
        <cfvo type="num" val="0"/>
        <cfvo type="num" val="0"/>
        <color rgb="FFFFFF00"/>
        <color theme="0"/>
      </colorScale>
    </cfRule>
    <cfRule type="colorScale" priority="35" dxfId="2">
      <colorScale>
        <cfvo type="num" val="0"/>
        <cfvo type="max"/>
        <color rgb="FFFFFF00"/>
        <color theme="0"/>
      </colorScale>
    </cfRule>
    <cfRule type="colorScale" priority="36" dxfId="2">
      <colorScale>
        <cfvo type="num" val="0"/>
        <cfvo type="max"/>
        <color rgb="FFFFFF00"/>
        <color theme="0"/>
      </colorScale>
    </cfRule>
    <cfRule type="colorScale" priority="37" dxfId="2">
      <colorScale>
        <cfvo type="min" val="0"/>
        <cfvo type="max"/>
        <color rgb="FFFFFF00"/>
        <color theme="0"/>
      </colorScale>
    </cfRule>
  </conditionalFormatting>
  <conditionalFormatting sqref="M23">
    <cfRule type="colorScale" priority="30" dxfId="2">
      <colorScale>
        <cfvo type="num" val="0"/>
        <cfvo type="num" val="0"/>
        <color rgb="FFFFFF00"/>
        <color theme="0"/>
      </colorScale>
    </cfRule>
    <cfRule type="colorScale" priority="31" dxfId="2">
      <colorScale>
        <cfvo type="num" val="0"/>
        <cfvo type="max"/>
        <color rgb="FFFFFF00"/>
        <color theme="0"/>
      </colorScale>
    </cfRule>
    <cfRule type="colorScale" priority="32" dxfId="2">
      <colorScale>
        <cfvo type="num" val="0"/>
        <cfvo type="max"/>
        <color rgb="FFFFFF00"/>
        <color theme="0"/>
      </colorScale>
    </cfRule>
    <cfRule type="colorScale" priority="33" dxfId="2">
      <colorScale>
        <cfvo type="min" val="0"/>
        <cfvo type="max"/>
        <color rgb="FFFFFF00"/>
        <color theme="0"/>
      </colorScale>
    </cfRule>
  </conditionalFormatting>
  <conditionalFormatting sqref="C18:C22">
    <cfRule type="colorScale" priority="26" dxfId="2">
      <colorScale>
        <cfvo type="num" val="0"/>
        <cfvo type="num" val="0"/>
        <color rgb="FFFFFF00"/>
        <color theme="0"/>
      </colorScale>
    </cfRule>
    <cfRule type="colorScale" priority="27" dxfId="2">
      <colorScale>
        <cfvo type="num" val="0"/>
        <cfvo type="max"/>
        <color rgb="FFFFFF00"/>
        <color theme="0"/>
      </colorScale>
    </cfRule>
    <cfRule type="colorScale" priority="28" dxfId="2">
      <colorScale>
        <cfvo type="num" val="0"/>
        <cfvo type="max"/>
        <color rgb="FFFFFF00"/>
        <color theme="0"/>
      </colorScale>
    </cfRule>
    <cfRule type="colorScale" priority="29" dxfId="2">
      <colorScale>
        <cfvo type="min" val="0"/>
        <cfvo type="max"/>
        <color rgb="FFFFFF00"/>
        <color theme="0"/>
      </colorScale>
    </cfRule>
  </conditionalFormatting>
  <conditionalFormatting sqref="D18:D22">
    <cfRule type="colorScale" priority="22" dxfId="2">
      <colorScale>
        <cfvo type="num" val="0"/>
        <cfvo type="num" val="0"/>
        <color rgb="FFFFFF00"/>
        <color theme="0"/>
      </colorScale>
    </cfRule>
    <cfRule type="colorScale" priority="23" dxfId="2">
      <colorScale>
        <cfvo type="num" val="0"/>
        <cfvo type="max"/>
        <color rgb="FFFFFF00"/>
        <color theme="0"/>
      </colorScale>
    </cfRule>
    <cfRule type="colorScale" priority="24" dxfId="2">
      <colorScale>
        <cfvo type="num" val="0"/>
        <cfvo type="max"/>
        <color rgb="FFFFFF00"/>
        <color theme="0"/>
      </colorScale>
    </cfRule>
    <cfRule type="colorScale" priority="25" dxfId="2">
      <colorScale>
        <cfvo type="min" val="0"/>
        <cfvo type="max"/>
        <color rgb="FFFFFF00"/>
        <color theme="0"/>
      </colorScale>
    </cfRule>
  </conditionalFormatting>
  <conditionalFormatting sqref="E18">
    <cfRule type="colorScale" priority="18" dxfId="2">
      <colorScale>
        <cfvo type="num" val="0"/>
        <cfvo type="num" val="0"/>
        <color rgb="FFFFFF00"/>
        <color theme="0"/>
      </colorScale>
    </cfRule>
    <cfRule type="colorScale" priority="19" dxfId="2">
      <colorScale>
        <cfvo type="num" val="0"/>
        <cfvo type="max"/>
        <color rgb="FFFFFF00"/>
        <color theme="0"/>
      </colorScale>
    </cfRule>
    <cfRule type="colorScale" priority="20" dxfId="2">
      <colorScale>
        <cfvo type="num" val="0"/>
        <cfvo type="max"/>
        <color rgb="FFFFFF00"/>
        <color theme="0"/>
      </colorScale>
    </cfRule>
    <cfRule type="colorScale" priority="21" dxfId="2">
      <colorScale>
        <cfvo type="min" val="0"/>
        <cfvo type="max"/>
        <color rgb="FFFFFF00"/>
        <color theme="0"/>
      </colorScale>
    </cfRule>
  </conditionalFormatting>
  <conditionalFormatting sqref="G19:G22">
    <cfRule type="colorScale" priority="17" dxfId="2">
      <colorScale>
        <cfvo type="num" val="0"/>
        <cfvo type="num" val="0"/>
        <color rgb="FFFFFF00"/>
        <color theme="0"/>
      </colorScale>
    </cfRule>
  </conditionalFormatting>
  <conditionalFormatting sqref="G23">
    <cfRule type="colorScale" priority="13" dxfId="2">
      <colorScale>
        <cfvo type="num" val="0"/>
        <cfvo type="num" val="0"/>
        <color rgb="FFFFFF00"/>
        <color theme="0"/>
      </colorScale>
    </cfRule>
    <cfRule type="colorScale" priority="14" dxfId="2">
      <colorScale>
        <cfvo type="num" val="0"/>
        <cfvo type="max"/>
        <color rgb="FFFFFF00"/>
        <color theme="0"/>
      </colorScale>
    </cfRule>
    <cfRule type="colorScale" priority="15" dxfId="2">
      <colorScale>
        <cfvo type="num" val="0"/>
        <cfvo type="max"/>
        <color rgb="FFFFFF00"/>
        <color theme="0"/>
      </colorScale>
    </cfRule>
    <cfRule type="colorScale" priority="16" dxfId="2">
      <colorScale>
        <cfvo type="min" val="0"/>
        <cfvo type="max"/>
        <color rgb="FFFFFF00"/>
        <color theme="0"/>
      </colorScale>
    </cfRule>
  </conditionalFormatting>
  <conditionalFormatting sqref="F23">
    <cfRule type="colorScale" priority="9" dxfId="2">
      <colorScale>
        <cfvo type="num" val="0"/>
        <cfvo type="num" val="0"/>
        <color rgb="FFFFFF00"/>
        <color theme="0"/>
      </colorScale>
    </cfRule>
    <cfRule type="colorScale" priority="10" dxfId="2">
      <colorScale>
        <cfvo type="num" val="0"/>
        <cfvo type="max"/>
        <color rgb="FFFFFF00"/>
        <color theme="0"/>
      </colorScale>
    </cfRule>
    <cfRule type="colorScale" priority="11" dxfId="2">
      <colorScale>
        <cfvo type="num" val="0"/>
        <cfvo type="max"/>
        <color rgb="FFFFFF00"/>
        <color theme="0"/>
      </colorScale>
    </cfRule>
    <cfRule type="colorScale" priority="12" dxfId="2">
      <colorScale>
        <cfvo type="min" val="0"/>
        <cfvo type="max"/>
        <color rgb="FFFFFF00"/>
        <color theme="0"/>
      </colorScale>
    </cfRule>
  </conditionalFormatting>
  <conditionalFormatting sqref="E19:E22">
    <cfRule type="colorScale" priority="5" dxfId="2">
      <colorScale>
        <cfvo type="num" val="0"/>
        <cfvo type="num" val="0"/>
        <color rgb="FFFFFF00"/>
        <color theme="0"/>
      </colorScale>
    </cfRule>
    <cfRule type="colorScale" priority="6" dxfId="2">
      <colorScale>
        <cfvo type="num" val="0"/>
        <cfvo type="max"/>
        <color rgb="FFFFFF00"/>
        <color theme="0"/>
      </colorScale>
    </cfRule>
    <cfRule type="colorScale" priority="7" dxfId="2">
      <colorScale>
        <cfvo type="num" val="0"/>
        <cfvo type="max"/>
        <color rgb="FFFFFF00"/>
        <color theme="0"/>
      </colorScale>
    </cfRule>
    <cfRule type="colorScale" priority="8" dxfId="2">
      <colorScale>
        <cfvo type="min" val="0"/>
        <cfvo type="max"/>
        <color rgb="FFFFFF00"/>
        <color theme="0"/>
      </colorScale>
    </cfRule>
  </conditionalFormatting>
  <conditionalFormatting sqref="C23:E23">
    <cfRule type="colorScale" priority="1" dxfId="2">
      <colorScale>
        <cfvo type="num" val="0"/>
        <cfvo type="num" val="0"/>
        <color rgb="FFFFFF00"/>
        <color theme="0"/>
      </colorScale>
    </cfRule>
    <cfRule type="colorScale" priority="2" dxfId="2">
      <colorScale>
        <cfvo type="num" val="0"/>
        <cfvo type="max"/>
        <color rgb="FFFFFF00"/>
        <color theme="0"/>
      </colorScale>
    </cfRule>
    <cfRule type="colorScale" priority="3" dxfId="2">
      <colorScale>
        <cfvo type="num" val="0"/>
        <cfvo type="max"/>
        <color rgb="FFFFFF00"/>
        <color theme="0"/>
      </colorScale>
    </cfRule>
    <cfRule type="colorScale" priority="4" dxfId="2">
      <colorScale>
        <cfvo type="min" val="0"/>
        <cfvo type="max"/>
        <color rgb="FFFFFF00"/>
        <color theme="0"/>
      </colorScale>
    </cfRule>
  </conditionalFormatting>
  <printOptions horizontalCentered="1" verticalCentered="1"/>
  <pageMargins left="0.3937007874015748" right="0.3937007874015748" top="0.7480314960629921" bottom="0.35433070866141736" header="0.1968503937007874" footer="0.1968503937007874"/>
  <pageSetup horizontalDpi="600" verticalDpi="600" orientation="landscape" paperSize="9" scale="95" r:id="rId2"/>
  <colBreaks count="1" manualBreakCount="1">
    <brk id="10" max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91"/>
  <sheetViews>
    <sheetView tabSelected="1" view="pageBreakPreview" zoomScale="115" zoomScaleSheetLayoutView="115" zoomScalePageLayoutView="0" workbookViewId="0" topLeftCell="A1">
      <selection activeCell="A6" sqref="A6:AU6"/>
    </sheetView>
  </sheetViews>
  <sheetFormatPr defaultColWidth="9.140625" defaultRowHeight="15"/>
  <cols>
    <col min="1" max="1" width="1.8515625" style="1" customWidth="1"/>
    <col min="2" max="2" width="1.28515625" style="1" customWidth="1"/>
    <col min="3" max="3" width="1.8515625" style="1" customWidth="1"/>
    <col min="4" max="4" width="2.8515625" style="1" customWidth="1"/>
    <col min="5" max="14" width="1.8515625" style="1" customWidth="1"/>
    <col min="15" max="15" width="3.421875" style="1" customWidth="1"/>
    <col min="16" max="35" width="1.8515625" style="1" customWidth="1"/>
    <col min="36" max="36" width="1.28515625" style="1" customWidth="1"/>
    <col min="37" max="46" width="1.8515625" style="1" customWidth="1"/>
    <col min="47" max="47" width="3.8515625" style="1" customWidth="1"/>
    <col min="48" max="48" width="6.7109375" style="1" hidden="1" customWidth="1"/>
    <col min="49" max="49" width="3.57421875" style="34" customWidth="1"/>
    <col min="50" max="50" width="6.7109375" style="1" customWidth="1"/>
    <col min="51" max="51" width="11.140625" style="1" customWidth="1"/>
    <col min="52" max="53" width="6.7109375" style="1" customWidth="1"/>
    <col min="54" max="16384" width="9.140625" style="1" customWidth="1"/>
  </cols>
  <sheetData>
    <row r="1" spans="41:47" ht="16.5">
      <c r="AO1" s="407" t="s">
        <v>81</v>
      </c>
      <c r="AP1" s="407"/>
      <c r="AQ1" s="407"/>
      <c r="AR1" s="407"/>
      <c r="AS1" s="407"/>
      <c r="AT1" s="407"/>
      <c r="AU1" s="407"/>
    </row>
    <row r="3" spans="1:47" ht="16.5">
      <c r="A3" s="409" t="s">
        <v>60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46" t="s">
        <v>199</v>
      </c>
      <c r="M3" s="446"/>
      <c r="N3" s="446"/>
      <c r="O3" s="446"/>
      <c r="P3" s="446"/>
      <c r="Q3" s="446"/>
      <c r="R3" s="446"/>
      <c r="S3" s="446"/>
      <c r="T3" s="446"/>
      <c r="AD3" s="379" t="s">
        <v>61</v>
      </c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445"/>
      <c r="AQ3" s="445"/>
      <c r="AR3" s="445"/>
      <c r="AS3" s="445"/>
      <c r="AT3" s="445"/>
      <c r="AU3" s="445"/>
    </row>
    <row r="4" spans="11:47" ht="15">
      <c r="K4" s="103"/>
      <c r="AF4" s="447" t="s">
        <v>62</v>
      </c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</row>
    <row r="6" spans="1:47" ht="15">
      <c r="A6" s="334" t="s">
        <v>47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</row>
    <row r="7" spans="1:47" ht="15">
      <c r="A7" s="334" t="s">
        <v>63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</row>
    <row r="9" spans="1:47" ht="20.25" customHeight="1">
      <c r="A9" s="1" t="s">
        <v>64</v>
      </c>
      <c r="C9" s="357" t="s">
        <v>65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</row>
    <row r="10" spans="1:47" ht="21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5"/>
      <c r="AL10" s="395"/>
      <c r="AM10" s="395"/>
      <c r="AN10" s="395"/>
      <c r="AO10" s="395"/>
      <c r="AP10" s="395"/>
      <c r="AQ10" s="395"/>
      <c r="AR10" s="395"/>
      <c r="AS10" s="395"/>
      <c r="AT10" s="395"/>
      <c r="AU10" s="395"/>
    </row>
    <row r="11" spans="1:47" ht="21" customHeight="1">
      <c r="A11" s="395"/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5"/>
      <c r="AI11" s="395"/>
      <c r="AJ11" s="395"/>
      <c r="AK11" s="395"/>
      <c r="AL11" s="395"/>
      <c r="AM11" s="395"/>
      <c r="AN11" s="395"/>
      <c r="AO11" s="395"/>
      <c r="AP11" s="395"/>
      <c r="AQ11" s="395"/>
      <c r="AR11" s="395"/>
      <c r="AS11" s="395"/>
      <c r="AT11" s="395"/>
      <c r="AU11" s="395"/>
    </row>
    <row r="13" spans="1:47" ht="16.5" customHeight="1">
      <c r="A13" s="1" t="s">
        <v>66</v>
      </c>
      <c r="C13" s="357" t="s">
        <v>67</v>
      </c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95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</row>
    <row r="14" spans="1:47" ht="24" customHeight="1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</row>
    <row r="15" ht="9.75" customHeight="1"/>
    <row r="16" spans="1:47" ht="21" customHeight="1">
      <c r="A16" s="1" t="s">
        <v>68</v>
      </c>
      <c r="C16" s="357" t="s">
        <v>117</v>
      </c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408"/>
      <c r="AO16" s="408"/>
      <c r="AP16" s="408"/>
      <c r="AQ16" s="408"/>
      <c r="AR16" s="408"/>
      <c r="AS16" s="408"/>
      <c r="AT16" s="408"/>
      <c r="AU16" s="408"/>
    </row>
    <row r="17" spans="1:47" ht="23.25" customHeight="1">
      <c r="A17" s="395"/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</row>
    <row r="18" ht="10.5" customHeight="1">
      <c r="AU18" s="42"/>
    </row>
    <row r="19" spans="1:47" ht="16.5" customHeight="1">
      <c r="A19" s="1" t="s">
        <v>118</v>
      </c>
      <c r="C19" s="357" t="s">
        <v>69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431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</row>
    <row r="20" spans="1:47" ht="21" customHeight="1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15"/>
      <c r="AP20" s="415"/>
      <c r="AQ20" s="415"/>
      <c r="AR20" s="415"/>
      <c r="AS20" s="415"/>
      <c r="AT20" s="415"/>
      <c r="AU20" s="415"/>
    </row>
    <row r="21" ht="6.75" customHeight="1"/>
    <row r="22" spans="1:47" ht="17.25" customHeight="1">
      <c r="A22" s="1" t="s">
        <v>70</v>
      </c>
      <c r="C22" s="357" t="s">
        <v>71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</row>
    <row r="23" spans="1:47" ht="17.25" customHeight="1">
      <c r="A23" s="395"/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</row>
    <row r="24" ht="8.25" customHeight="1"/>
    <row r="25" spans="1:47" ht="17.25" customHeight="1">
      <c r="A25" s="1" t="s">
        <v>72</v>
      </c>
      <c r="C25" s="357" t="s">
        <v>73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</row>
    <row r="26" spans="1:47" ht="17.25" customHeight="1">
      <c r="A26" s="395"/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</row>
    <row r="27" ht="10.5" customHeight="1"/>
    <row r="28" spans="1:47" ht="17.25">
      <c r="A28" s="1" t="s">
        <v>74</v>
      </c>
      <c r="C28" s="357" t="s">
        <v>75</v>
      </c>
      <c r="D28" s="357"/>
      <c r="E28" s="357"/>
      <c r="F28" s="357"/>
      <c r="G28" s="357"/>
      <c r="H28" s="357"/>
      <c r="I28" s="357"/>
      <c r="J28" s="357"/>
      <c r="K28" s="357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</row>
    <row r="29" spans="1:47" ht="17.25" customHeight="1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</row>
    <row r="30" ht="9" customHeight="1"/>
    <row r="31" spans="1:47" ht="16.5" customHeight="1">
      <c r="A31" s="1" t="s">
        <v>76</v>
      </c>
      <c r="C31" s="357" t="s">
        <v>77</v>
      </c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</row>
    <row r="32" spans="1:47" ht="18" customHeight="1">
      <c r="A32" s="395"/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</row>
    <row r="33" ht="6.75" customHeight="1"/>
    <row r="34" spans="1:47" ht="15.75" thickBot="1">
      <c r="A34" s="133" t="s">
        <v>78</v>
      </c>
      <c r="B34" s="133"/>
      <c r="C34" s="450" t="s">
        <v>79</v>
      </c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ht="15.75" thickBo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396" t="s">
        <v>48</v>
      </c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8"/>
    </row>
    <row r="36" spans="1:47" ht="18" thickBot="1">
      <c r="A36" s="400" t="s">
        <v>113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2"/>
      <c r="AA36" s="388" t="s">
        <v>49</v>
      </c>
      <c r="AB36" s="389"/>
      <c r="AC36" s="389"/>
      <c r="AD36" s="389"/>
      <c r="AE36" s="390"/>
      <c r="AF36" s="404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6"/>
    </row>
    <row r="37" spans="1:47" ht="18" thickBot="1">
      <c r="A37" s="400" t="s">
        <v>50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2"/>
      <c r="AA37" s="388" t="s">
        <v>51</v>
      </c>
      <c r="AB37" s="389"/>
      <c r="AC37" s="389"/>
      <c r="AD37" s="389"/>
      <c r="AE37" s="390"/>
      <c r="AF37" s="404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6"/>
    </row>
    <row r="38" spans="1:47" ht="18" thickBot="1">
      <c r="A38" s="400" t="s">
        <v>52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2"/>
      <c r="AA38" s="388" t="s">
        <v>191</v>
      </c>
      <c r="AB38" s="389"/>
      <c r="AC38" s="389"/>
      <c r="AD38" s="389"/>
      <c r="AE38" s="390"/>
      <c r="AF38" s="404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6"/>
    </row>
    <row r="39" spans="1:47" ht="33" customHeight="1" thickBot="1">
      <c r="A39" s="358" t="s">
        <v>53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60"/>
      <c r="AA39" s="388" t="s">
        <v>54</v>
      </c>
      <c r="AB39" s="389"/>
      <c r="AC39" s="389"/>
      <c r="AD39" s="389"/>
      <c r="AE39" s="390"/>
      <c r="AF39" s="404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6"/>
    </row>
    <row r="40" spans="1:47" ht="38.25" customHeight="1">
      <c r="A40" s="367" t="s">
        <v>110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9"/>
      <c r="O40" s="391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3"/>
      <c r="AA40" s="380" t="s">
        <v>194</v>
      </c>
      <c r="AB40" s="381"/>
      <c r="AC40" s="381"/>
      <c r="AD40" s="381"/>
      <c r="AE40" s="382"/>
      <c r="AF40" s="439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1"/>
    </row>
    <row r="41" spans="1:47" ht="15.75" thickBot="1">
      <c r="A41" s="370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2"/>
      <c r="O41" s="134"/>
      <c r="P41" s="399" t="s">
        <v>55</v>
      </c>
      <c r="Q41" s="399"/>
      <c r="R41" s="399"/>
      <c r="S41" s="399"/>
      <c r="T41" s="399"/>
      <c r="U41" s="399"/>
      <c r="V41" s="399"/>
      <c r="W41" s="399"/>
      <c r="X41" s="399"/>
      <c r="Y41" s="399"/>
      <c r="Z41" s="135"/>
      <c r="AA41" s="383"/>
      <c r="AB41" s="384"/>
      <c r="AC41" s="384"/>
      <c r="AD41" s="384"/>
      <c r="AE41" s="385"/>
      <c r="AF41" s="442"/>
      <c r="AG41" s="443"/>
      <c r="AH41" s="443"/>
      <c r="AI41" s="443"/>
      <c r="AJ41" s="443"/>
      <c r="AK41" s="443"/>
      <c r="AL41" s="443"/>
      <c r="AM41" s="443"/>
      <c r="AN41" s="443"/>
      <c r="AO41" s="443"/>
      <c r="AP41" s="443"/>
      <c r="AQ41" s="443"/>
      <c r="AR41" s="443"/>
      <c r="AS41" s="443"/>
      <c r="AT41" s="443"/>
      <c r="AU41" s="444"/>
    </row>
    <row r="42" spans="1:47" ht="34.5" customHeight="1">
      <c r="A42" s="373" t="s">
        <v>56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5"/>
      <c r="O42" s="391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3"/>
      <c r="AA42" s="380" t="s">
        <v>57</v>
      </c>
      <c r="AB42" s="381"/>
      <c r="AC42" s="381"/>
      <c r="AD42" s="381"/>
      <c r="AE42" s="382"/>
      <c r="AF42" s="439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1"/>
    </row>
    <row r="43" spans="1:47" ht="15.75" thickBot="1">
      <c r="A43" s="376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8"/>
      <c r="O43" s="134"/>
      <c r="P43" s="394" t="s">
        <v>55</v>
      </c>
      <c r="Q43" s="394"/>
      <c r="R43" s="394"/>
      <c r="S43" s="394"/>
      <c r="T43" s="394"/>
      <c r="U43" s="394"/>
      <c r="V43" s="394"/>
      <c r="W43" s="394"/>
      <c r="X43" s="394"/>
      <c r="Y43" s="394"/>
      <c r="Z43" s="135"/>
      <c r="AA43" s="383"/>
      <c r="AB43" s="384"/>
      <c r="AC43" s="384"/>
      <c r="AD43" s="384"/>
      <c r="AE43" s="385"/>
      <c r="AF43" s="442"/>
      <c r="AG43" s="443"/>
      <c r="AH43" s="443"/>
      <c r="AI43" s="443"/>
      <c r="AJ43" s="443"/>
      <c r="AK43" s="443"/>
      <c r="AL43" s="443"/>
      <c r="AM43" s="443"/>
      <c r="AN43" s="443"/>
      <c r="AO43" s="443"/>
      <c r="AP43" s="443"/>
      <c r="AQ43" s="443"/>
      <c r="AR43" s="443"/>
      <c r="AS43" s="443"/>
      <c r="AT43" s="443"/>
      <c r="AU43" s="444"/>
    </row>
    <row r="44" spans="1:47" ht="53.25" customHeight="1">
      <c r="A44" s="373" t="s">
        <v>58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5"/>
      <c r="O44" s="391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3"/>
      <c r="AA44" s="380" t="s">
        <v>59</v>
      </c>
      <c r="AB44" s="381"/>
      <c r="AC44" s="381"/>
      <c r="AD44" s="381"/>
      <c r="AE44" s="382"/>
      <c r="AF44" s="433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5"/>
    </row>
    <row r="45" spans="1:47" ht="15.75" thickBot="1">
      <c r="A45" s="376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8"/>
      <c r="O45" s="134"/>
      <c r="P45" s="399" t="s">
        <v>55</v>
      </c>
      <c r="Q45" s="399"/>
      <c r="R45" s="399"/>
      <c r="S45" s="399"/>
      <c r="T45" s="399"/>
      <c r="U45" s="399"/>
      <c r="V45" s="399"/>
      <c r="W45" s="399"/>
      <c r="X45" s="399"/>
      <c r="Y45" s="399"/>
      <c r="Z45" s="135"/>
      <c r="AA45" s="383"/>
      <c r="AB45" s="384"/>
      <c r="AC45" s="384"/>
      <c r="AD45" s="384"/>
      <c r="AE45" s="385"/>
      <c r="AF45" s="436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8"/>
    </row>
    <row r="46" spans="1:47" ht="31.5" customHeight="1" thickBot="1">
      <c r="A46" s="361" t="s">
        <v>80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3"/>
      <c r="O46" s="364"/>
      <c r="P46" s="365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5"/>
      <c r="AN46" s="365"/>
      <c r="AO46" s="365"/>
      <c r="AP46" s="365"/>
      <c r="AQ46" s="365"/>
      <c r="AR46" s="365"/>
      <c r="AS46" s="365"/>
      <c r="AT46" s="365"/>
      <c r="AU46" s="366"/>
    </row>
    <row r="47" ht="15">
      <c r="X47" s="21"/>
    </row>
    <row r="49" spans="1:14" ht="15">
      <c r="A49" s="1" t="s">
        <v>82</v>
      </c>
      <c r="C49" s="357" t="s">
        <v>83</v>
      </c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</row>
    <row r="50" spans="4:42" ht="24" customHeight="1">
      <c r="D50" s="357" t="s">
        <v>84</v>
      </c>
      <c r="E50" s="357"/>
      <c r="F50" s="357"/>
      <c r="G50" s="357"/>
      <c r="H50" s="357"/>
      <c r="I50" s="357"/>
      <c r="J50" s="357"/>
      <c r="K50" s="357"/>
      <c r="L50" s="35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6"/>
      <c r="AI50" s="26"/>
      <c r="AJ50" s="386">
        <f>'Страря форма 6 '!C35</f>
        <v>33</v>
      </c>
      <c r="AK50" s="387"/>
      <c r="AL50" s="387"/>
      <c r="AM50" s="387"/>
      <c r="AN50" s="387"/>
      <c r="AO50" s="387"/>
      <c r="AP50" s="387"/>
    </row>
    <row r="51" spans="8:42" ht="18.75">
      <c r="H51" s="379" t="s">
        <v>85</v>
      </c>
      <c r="I51" s="379"/>
      <c r="J51" s="379"/>
      <c r="K51" s="379"/>
      <c r="AH51" s="12"/>
      <c r="AI51" s="12"/>
      <c r="AJ51" s="188"/>
      <c r="AK51" s="188"/>
      <c r="AL51" s="188"/>
      <c r="AM51" s="188"/>
      <c r="AN51" s="188"/>
      <c r="AO51" s="188"/>
      <c r="AP51" s="188"/>
    </row>
    <row r="52" spans="7:49" ht="24" customHeight="1">
      <c r="G52" s="1" t="s">
        <v>89</v>
      </c>
      <c r="J52" s="357" t="s">
        <v>90</v>
      </c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27"/>
      <c r="AA52" s="27"/>
      <c r="AB52" s="27"/>
      <c r="AC52" s="27"/>
      <c r="AD52" s="27"/>
      <c r="AE52" s="27"/>
      <c r="AF52" s="27"/>
      <c r="AG52" s="27"/>
      <c r="AH52" s="26"/>
      <c r="AI52" s="26"/>
      <c r="AJ52" s="386">
        <f>'Страря форма 6 '!D35</f>
        <v>11</v>
      </c>
      <c r="AK52" s="387"/>
      <c r="AL52" s="387"/>
      <c r="AM52" s="387"/>
      <c r="AN52" s="387"/>
      <c r="AO52" s="387"/>
      <c r="AP52" s="387"/>
      <c r="AW52" s="35"/>
    </row>
    <row r="53" spans="14:42" ht="18.75">
      <c r="N53" s="379" t="s">
        <v>85</v>
      </c>
      <c r="O53" s="379"/>
      <c r="P53" s="379"/>
      <c r="Q53" s="379"/>
      <c r="AH53" s="12"/>
      <c r="AI53" s="12"/>
      <c r="AJ53" s="188"/>
      <c r="AK53" s="188"/>
      <c r="AL53" s="188"/>
      <c r="AM53" s="188"/>
      <c r="AN53" s="188"/>
      <c r="AO53" s="188"/>
      <c r="AP53" s="188"/>
    </row>
    <row r="54" spans="8:42" ht="22.5" customHeight="1">
      <c r="H54" s="357" t="s">
        <v>86</v>
      </c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6"/>
      <c r="AI54" s="26"/>
      <c r="AJ54" s="386">
        <f>'Страря форма 6 '!E35</f>
        <v>2</v>
      </c>
      <c r="AK54" s="387"/>
      <c r="AL54" s="387"/>
      <c r="AM54" s="387"/>
      <c r="AN54" s="387"/>
      <c r="AO54" s="387"/>
      <c r="AP54" s="387"/>
    </row>
    <row r="55" spans="8:49" ht="30.75" customHeight="1">
      <c r="H55" s="412" t="s">
        <v>123</v>
      </c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  <c r="AF55" s="412"/>
      <c r="AG55" s="412"/>
      <c r="AH55" s="412"/>
      <c r="AI55" s="24"/>
      <c r="AJ55" s="410">
        <f>'Страря форма 6 '!F35</f>
        <v>9</v>
      </c>
      <c r="AK55" s="414"/>
      <c r="AL55" s="414"/>
      <c r="AM55" s="414"/>
      <c r="AN55" s="414"/>
      <c r="AO55" s="414"/>
      <c r="AP55" s="414"/>
      <c r="AW55" s="36"/>
    </row>
    <row r="56" spans="8:49" ht="24" customHeight="1">
      <c r="H56" s="453" t="s">
        <v>87</v>
      </c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3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25"/>
      <c r="AI56" s="25"/>
      <c r="AJ56" s="386">
        <f>'Страря форма 6 '!G35</f>
        <v>6</v>
      </c>
      <c r="AK56" s="387"/>
      <c r="AL56" s="387"/>
      <c r="AM56" s="387"/>
      <c r="AN56" s="387"/>
      <c r="AO56" s="387"/>
      <c r="AP56" s="387"/>
      <c r="AW56" s="37">
        <f>IF(AJ56&gt;AJ55,"Ошибка ","")</f>
      </c>
    </row>
    <row r="57" spans="7:55" ht="24" customHeight="1">
      <c r="G57" s="1" t="s">
        <v>88</v>
      </c>
      <c r="J57" s="357" t="s">
        <v>7</v>
      </c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11"/>
      <c r="AJ57" s="410">
        <f>'Страря форма 6 '!H35</f>
        <v>0</v>
      </c>
      <c r="AK57" s="414"/>
      <c r="AL57" s="414"/>
      <c r="AM57" s="414"/>
      <c r="AN57" s="414"/>
      <c r="AO57" s="414"/>
      <c r="AP57" s="414"/>
      <c r="AV57" s="1" t="str">
        <f>IF('Форма № 19'!D18=0,"-","='Форма № 19'!D15")</f>
        <v>-</v>
      </c>
      <c r="AW57" s="36"/>
      <c r="AX57" s="20"/>
      <c r="AY57" s="20"/>
      <c r="AZ57" s="20"/>
      <c r="BA57" s="20"/>
      <c r="BB57" s="20"/>
      <c r="BC57" s="20"/>
    </row>
    <row r="58" spans="7:56" ht="29.25" customHeight="1">
      <c r="G58" s="8" t="s">
        <v>91</v>
      </c>
      <c r="J58" s="411" t="s">
        <v>92</v>
      </c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1"/>
      <c r="AH58" s="411"/>
      <c r="AI58" s="411"/>
      <c r="AJ58" s="413">
        <f>'Страря форма 6 '!L35</f>
        <v>1</v>
      </c>
      <c r="AK58" s="413"/>
      <c r="AL58" s="413"/>
      <c r="AM58" s="413"/>
      <c r="AN58" s="413"/>
      <c r="AO58" s="413"/>
      <c r="AP58" s="413"/>
      <c r="AQ58" s="9"/>
      <c r="AR58" s="9"/>
      <c r="AW58" s="38"/>
      <c r="AX58" s="11"/>
      <c r="AY58" s="11"/>
      <c r="AZ58" s="11"/>
      <c r="BA58" s="11"/>
      <c r="BB58" s="11"/>
      <c r="BC58" s="11"/>
      <c r="BD58" s="22"/>
    </row>
    <row r="59" spans="7:56" ht="24" customHeight="1">
      <c r="G59" s="1" t="s">
        <v>93</v>
      </c>
      <c r="J59" s="357" t="s">
        <v>94</v>
      </c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28"/>
      <c r="AJ59" s="410">
        <f>'Страря форма 6 '!M35</f>
        <v>2</v>
      </c>
      <c r="AK59" s="410"/>
      <c r="AL59" s="410"/>
      <c r="AM59" s="410"/>
      <c r="AN59" s="410"/>
      <c r="AO59" s="410"/>
      <c r="AP59" s="410"/>
      <c r="AQ59" s="9"/>
      <c r="AR59" s="9"/>
      <c r="AX59" s="22"/>
      <c r="AY59" s="22"/>
      <c r="AZ59" s="22"/>
      <c r="BA59" s="22"/>
      <c r="BB59" s="22"/>
      <c r="BC59" s="22"/>
      <c r="BD59" s="22"/>
    </row>
    <row r="60" spans="7:56" ht="24" customHeight="1">
      <c r="G60" s="1" t="s">
        <v>95</v>
      </c>
      <c r="J60" s="357" t="s">
        <v>96</v>
      </c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410">
        <f>AW60</f>
        <v>11</v>
      </c>
      <c r="AK60" s="410"/>
      <c r="AL60" s="410"/>
      <c r="AM60" s="410"/>
      <c r="AN60" s="410"/>
      <c r="AO60" s="410"/>
      <c r="AP60" s="410"/>
      <c r="AQ60" s="9"/>
      <c r="AR60" s="9"/>
      <c r="AW60" s="184">
        <f>AJ52-AJ57</f>
        <v>11</v>
      </c>
      <c r="AX60" s="11"/>
      <c r="AY60" s="11"/>
      <c r="AZ60" s="11"/>
      <c r="BA60" s="11"/>
      <c r="BB60" s="11"/>
      <c r="BC60" s="11"/>
      <c r="BD60" s="22"/>
    </row>
    <row r="61" spans="33:56" ht="15">
      <c r="AG61" s="29"/>
      <c r="AH61" s="29"/>
      <c r="AI61" s="29"/>
      <c r="AJ61" s="189"/>
      <c r="AK61" s="189"/>
      <c r="AL61" s="189"/>
      <c r="AM61" s="189"/>
      <c r="AN61" s="189"/>
      <c r="AO61" s="189"/>
      <c r="AP61" s="189"/>
      <c r="AQ61" s="9"/>
      <c r="AR61" s="9"/>
      <c r="AW61" s="39"/>
      <c r="AX61" s="22"/>
      <c r="AY61" s="22"/>
      <c r="AZ61" s="22"/>
      <c r="BA61" s="22"/>
      <c r="BB61" s="22"/>
      <c r="BC61" s="22"/>
      <c r="BD61" s="22"/>
    </row>
    <row r="62" spans="1:56" ht="15.75" customHeight="1">
      <c r="A62" s="1" t="s">
        <v>97</v>
      </c>
      <c r="C62" s="357" t="s">
        <v>98</v>
      </c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416" t="str">
        <f>AW62</f>
        <v>нет</v>
      </c>
      <c r="AK62" s="416"/>
      <c r="AL62" s="416"/>
      <c r="AM62" s="416"/>
      <c r="AN62" s="416"/>
      <c r="AO62" s="416"/>
      <c r="AP62" s="416"/>
      <c r="AQ62" s="9"/>
      <c r="AR62" s="9"/>
      <c r="AW62" s="40" t="str">
        <f>IF(AJ57&gt;0,"да","нет")</f>
        <v>нет</v>
      </c>
      <c r="AX62" s="23"/>
      <c r="AY62" s="22"/>
      <c r="AZ62" s="22"/>
      <c r="BA62" s="22"/>
      <c r="BB62" s="22"/>
      <c r="BC62" s="22"/>
      <c r="BD62" s="22"/>
    </row>
    <row r="63" ht="15">
      <c r="AW63" s="36"/>
    </row>
    <row r="64" spans="1:49" ht="20.25" customHeight="1">
      <c r="A64" s="451" t="s">
        <v>99</v>
      </c>
      <c r="B64" s="451"/>
      <c r="C64" s="418" t="s">
        <v>111</v>
      </c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418"/>
      <c r="AN64" s="418"/>
      <c r="AO64" s="418"/>
      <c r="AP64" s="418"/>
      <c r="AQ64" s="418"/>
      <c r="AR64" s="418"/>
      <c r="AS64" s="418"/>
      <c r="AT64" s="418"/>
      <c r="AU64" s="418"/>
      <c r="AW64" s="36"/>
    </row>
    <row r="65" spans="1:49" ht="17.25">
      <c r="A65" s="449" t="s">
        <v>112</v>
      </c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49"/>
      <c r="Y65" s="449"/>
      <c r="Z65" s="449"/>
      <c r="AA65" s="449"/>
      <c r="AB65" s="449"/>
      <c r="AC65" s="449"/>
      <c r="AD65" s="449"/>
      <c r="AE65" s="449"/>
      <c r="AF65" s="449"/>
      <c r="AG65" s="449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W65" s="36"/>
    </row>
    <row r="66" spans="1:49" ht="17.25">
      <c r="A66" s="127"/>
      <c r="B66" s="127"/>
      <c r="C66" s="127"/>
      <c r="D66" s="8" t="s">
        <v>126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127"/>
      <c r="AH66" s="417"/>
      <c r="AI66" s="417"/>
      <c r="AJ66" s="417"/>
      <c r="AK66" s="417"/>
      <c r="AL66" s="417"/>
      <c r="AM66" s="417"/>
      <c r="AN66" s="417"/>
      <c r="AO66" s="417"/>
      <c r="AP66" s="417"/>
      <c r="AQ66" s="417"/>
      <c r="AR66" s="417"/>
      <c r="AS66" s="417"/>
      <c r="AT66" s="417"/>
      <c r="AU66" s="417"/>
      <c r="AW66" s="36"/>
    </row>
    <row r="67" spans="1:49" ht="17.25">
      <c r="A67" s="127"/>
      <c r="B67" s="127"/>
      <c r="C67" s="127"/>
      <c r="D67" s="8" t="s">
        <v>127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127"/>
      <c r="AH67" s="417"/>
      <c r="AI67" s="417"/>
      <c r="AJ67" s="417"/>
      <c r="AK67" s="417"/>
      <c r="AL67" s="417"/>
      <c r="AM67" s="417"/>
      <c r="AN67" s="417"/>
      <c r="AO67" s="417"/>
      <c r="AP67" s="417"/>
      <c r="AQ67" s="417"/>
      <c r="AR67" s="417"/>
      <c r="AS67" s="417"/>
      <c r="AT67" s="417"/>
      <c r="AU67" s="417"/>
      <c r="AW67" s="36"/>
    </row>
    <row r="68" spans="1:49" ht="21" customHeight="1">
      <c r="A68" s="1" t="s">
        <v>100</v>
      </c>
      <c r="C68" s="419" t="s">
        <v>101</v>
      </c>
      <c r="D68" s="41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419"/>
      <c r="T68" s="419"/>
      <c r="U68" s="419"/>
      <c r="V68" s="419"/>
      <c r="W68" s="419"/>
      <c r="X68" s="419"/>
      <c r="Y68" s="419"/>
      <c r="Z68" s="419"/>
      <c r="AA68" s="419"/>
      <c r="AB68" s="419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0"/>
      <c r="AN68" s="420"/>
      <c r="AO68" s="420"/>
      <c r="AP68" s="420"/>
      <c r="AQ68" s="420"/>
      <c r="AR68" s="420"/>
      <c r="AS68" s="420"/>
      <c r="AT68" s="420"/>
      <c r="AU68" s="420"/>
      <c r="AW68" s="36"/>
    </row>
    <row r="69" spans="1:49" ht="22.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415"/>
      <c r="AD69" s="415"/>
      <c r="AE69" s="415"/>
      <c r="AF69" s="415"/>
      <c r="AG69" s="415"/>
      <c r="AH69" s="415"/>
      <c r="AI69" s="415"/>
      <c r="AJ69" s="415"/>
      <c r="AK69" s="415"/>
      <c r="AL69" s="415"/>
      <c r="AM69" s="415"/>
      <c r="AN69" s="415"/>
      <c r="AO69" s="415"/>
      <c r="AP69" s="415"/>
      <c r="AQ69" s="415"/>
      <c r="AR69" s="415"/>
      <c r="AS69" s="415"/>
      <c r="AT69" s="415"/>
      <c r="AU69" s="415"/>
      <c r="AW69" s="36"/>
    </row>
    <row r="70" ht="6.75" customHeight="1">
      <c r="AW70" s="36"/>
    </row>
    <row r="71" spans="1:49" ht="16.5" customHeight="1">
      <c r="A71" s="1" t="s">
        <v>102</v>
      </c>
      <c r="C71" s="423" t="s">
        <v>103</v>
      </c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2"/>
      <c r="AS71" s="422"/>
      <c r="AT71" s="422"/>
      <c r="AU71" s="422"/>
      <c r="AW71" s="36"/>
    </row>
    <row r="72" ht="6.75" customHeight="1">
      <c r="AW72" s="36"/>
    </row>
    <row r="73" spans="1:49" ht="21" customHeight="1">
      <c r="A73" s="1" t="s">
        <v>104</v>
      </c>
      <c r="C73" s="357" t="s">
        <v>105</v>
      </c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4"/>
      <c r="AN73" s="424"/>
      <c r="AO73" s="424"/>
      <c r="AP73" s="424"/>
      <c r="AQ73" s="424"/>
      <c r="AR73" s="424"/>
      <c r="AS73" s="424"/>
      <c r="AT73" s="424"/>
      <c r="AU73" s="424"/>
      <c r="AW73" s="36"/>
    </row>
    <row r="74" spans="1:49" ht="15.75" customHeight="1">
      <c r="A74" s="353" t="s">
        <v>4</v>
      </c>
      <c r="B74" s="353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 t="s">
        <v>189</v>
      </c>
      <c r="O74" s="353"/>
      <c r="P74" s="353"/>
      <c r="Q74" s="353"/>
      <c r="R74" s="353"/>
      <c r="S74" s="353"/>
      <c r="T74" s="353"/>
      <c r="U74" s="353"/>
      <c r="V74" s="353"/>
      <c r="W74" s="353" t="s">
        <v>23</v>
      </c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279"/>
      <c r="AW74" s="36"/>
    </row>
    <row r="75" spans="1:49" ht="16.5" customHeight="1">
      <c r="A75" s="353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 t="s">
        <v>26</v>
      </c>
      <c r="X75" s="353"/>
      <c r="Y75" s="353"/>
      <c r="Z75" s="353"/>
      <c r="AA75" s="353" t="s">
        <v>27</v>
      </c>
      <c r="AB75" s="353"/>
      <c r="AC75" s="353"/>
      <c r="AD75" s="353"/>
      <c r="AE75" s="353"/>
      <c r="AF75" s="353"/>
      <c r="AG75" s="353"/>
      <c r="AH75" s="353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279"/>
      <c r="AW75" s="36"/>
    </row>
    <row r="76" spans="1:49" ht="43.5" customHeight="1">
      <c r="A76" s="353"/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4" t="s">
        <v>28</v>
      </c>
      <c r="AB76" s="355"/>
      <c r="AC76" s="355"/>
      <c r="AD76" s="355"/>
      <c r="AE76" s="356"/>
      <c r="AF76" s="353" t="s">
        <v>29</v>
      </c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279"/>
      <c r="AW76" s="36"/>
    </row>
    <row r="77" spans="1:49" ht="11.25" customHeight="1">
      <c r="A77" s="352">
        <v>1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>
        <v>2</v>
      </c>
      <c r="O77" s="352"/>
      <c r="P77" s="352"/>
      <c r="Q77" s="352"/>
      <c r="R77" s="352"/>
      <c r="S77" s="352"/>
      <c r="T77" s="352"/>
      <c r="U77" s="352"/>
      <c r="V77" s="352"/>
      <c r="W77" s="352">
        <v>3</v>
      </c>
      <c r="X77" s="352"/>
      <c r="Y77" s="352"/>
      <c r="Z77" s="352"/>
      <c r="AA77" s="352">
        <v>4</v>
      </c>
      <c r="AB77" s="352"/>
      <c r="AC77" s="352"/>
      <c r="AD77" s="352"/>
      <c r="AE77" s="352"/>
      <c r="AF77" s="352">
        <v>5</v>
      </c>
      <c r="AG77" s="352"/>
      <c r="AH77" s="352"/>
      <c r="AI77" s="352"/>
      <c r="AJ77" s="352"/>
      <c r="AK77" s="352"/>
      <c r="AL77" s="352"/>
      <c r="AM77" s="352"/>
      <c r="AN77" s="352"/>
      <c r="AO77" s="352"/>
      <c r="AP77" s="352"/>
      <c r="AQ77" s="352"/>
      <c r="AR77" s="352"/>
      <c r="AS77" s="352"/>
      <c r="AT77" s="352"/>
      <c r="AU77" s="279"/>
      <c r="AW77" s="36"/>
    </row>
    <row r="78" spans="1:49" ht="18" customHeight="1">
      <c r="A78" s="348" t="s">
        <v>13</v>
      </c>
      <c r="B78" s="348"/>
      <c r="C78" s="348"/>
      <c r="D78" s="348"/>
      <c r="E78" s="348"/>
      <c r="F78" s="348"/>
      <c r="G78" s="348"/>
      <c r="H78" s="348"/>
      <c r="I78" s="348"/>
      <c r="J78" s="348"/>
      <c r="K78" s="348"/>
      <c r="L78" s="348"/>
      <c r="M78" s="348"/>
      <c r="N78" s="349">
        <f>'форма №6'!B18</f>
        <v>3</v>
      </c>
      <c r="O78" s="350"/>
      <c r="P78" s="350"/>
      <c r="Q78" s="350"/>
      <c r="R78" s="350"/>
      <c r="S78" s="350"/>
      <c r="T78" s="350"/>
      <c r="U78" s="350"/>
      <c r="V78" s="351"/>
      <c r="W78" s="346">
        <f>'форма №6'!C18</f>
        <v>2</v>
      </c>
      <c r="X78" s="347"/>
      <c r="Y78" s="347"/>
      <c r="Z78" s="347"/>
      <c r="AA78" s="346">
        <f>'форма №6'!D18</f>
        <v>1</v>
      </c>
      <c r="AB78" s="347"/>
      <c r="AC78" s="347"/>
      <c r="AD78" s="347"/>
      <c r="AE78" s="347"/>
      <c r="AF78" s="346">
        <f>'форма №6'!E18</f>
        <v>1</v>
      </c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279"/>
      <c r="AW78" s="36"/>
    </row>
    <row r="79" spans="1:49" ht="18.75" customHeight="1">
      <c r="A79" s="348" t="s">
        <v>14</v>
      </c>
      <c r="B79" s="348"/>
      <c r="C79" s="348"/>
      <c r="D79" s="348"/>
      <c r="E79" s="348"/>
      <c r="F79" s="348"/>
      <c r="G79" s="348"/>
      <c r="H79" s="348"/>
      <c r="I79" s="348"/>
      <c r="J79" s="348"/>
      <c r="K79" s="348"/>
      <c r="L79" s="348"/>
      <c r="M79" s="348"/>
      <c r="N79" s="349">
        <f>'форма №6'!B19</f>
        <v>30</v>
      </c>
      <c r="O79" s="350"/>
      <c r="P79" s="350"/>
      <c r="Q79" s="350"/>
      <c r="R79" s="350"/>
      <c r="S79" s="350"/>
      <c r="T79" s="350"/>
      <c r="U79" s="350"/>
      <c r="V79" s="351"/>
      <c r="W79" s="346">
        <f>'форма №6'!C19</f>
        <v>9</v>
      </c>
      <c r="X79" s="347"/>
      <c r="Y79" s="347"/>
      <c r="Z79" s="347"/>
      <c r="AA79" s="346">
        <f>'форма №6'!D19</f>
        <v>1</v>
      </c>
      <c r="AB79" s="347"/>
      <c r="AC79" s="347"/>
      <c r="AD79" s="347"/>
      <c r="AE79" s="347"/>
      <c r="AF79" s="346">
        <f>'форма №6'!E19</f>
        <v>8</v>
      </c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279"/>
      <c r="AW79" s="36"/>
    </row>
    <row r="80" spans="1:47" ht="18.75" customHeight="1">
      <c r="A80" s="348" t="s">
        <v>15</v>
      </c>
      <c r="B80" s="348"/>
      <c r="C80" s="348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9">
        <f>'форма №6'!B20</f>
        <v>0</v>
      </c>
      <c r="O80" s="350"/>
      <c r="P80" s="350"/>
      <c r="Q80" s="350"/>
      <c r="R80" s="350"/>
      <c r="S80" s="350"/>
      <c r="T80" s="350"/>
      <c r="U80" s="350"/>
      <c r="V80" s="351"/>
      <c r="W80" s="346">
        <f>'форма №6'!C20</f>
        <v>0</v>
      </c>
      <c r="X80" s="347"/>
      <c r="Y80" s="347"/>
      <c r="Z80" s="347"/>
      <c r="AA80" s="346">
        <f>'форма №6'!D20</f>
        <v>0</v>
      </c>
      <c r="AB80" s="347"/>
      <c r="AC80" s="347"/>
      <c r="AD80" s="347"/>
      <c r="AE80" s="347"/>
      <c r="AF80" s="346">
        <f>'форма №6'!E20</f>
        <v>0</v>
      </c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280"/>
    </row>
    <row r="81" spans="1:47" ht="19.5" customHeight="1">
      <c r="A81" s="348" t="s">
        <v>16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9">
        <f>'форма №6'!B21</f>
        <v>0</v>
      </c>
      <c r="O81" s="350"/>
      <c r="P81" s="350"/>
      <c r="Q81" s="350"/>
      <c r="R81" s="350"/>
      <c r="S81" s="350"/>
      <c r="T81" s="350"/>
      <c r="U81" s="350"/>
      <c r="V81" s="351"/>
      <c r="W81" s="346">
        <f>'форма №6'!C21</f>
        <v>0</v>
      </c>
      <c r="X81" s="347"/>
      <c r="Y81" s="347"/>
      <c r="Z81" s="347"/>
      <c r="AA81" s="346">
        <f>'форма №6'!D21</f>
        <v>0</v>
      </c>
      <c r="AB81" s="347"/>
      <c r="AC81" s="347"/>
      <c r="AD81" s="347"/>
      <c r="AE81" s="347"/>
      <c r="AF81" s="346">
        <f>'форма №6'!E21</f>
        <v>0</v>
      </c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278"/>
    </row>
    <row r="82" spans="1:46" ht="16.5" customHeight="1">
      <c r="A82" s="348" t="s">
        <v>190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6">
        <f>N78+N79+N80+N81</f>
        <v>33</v>
      </c>
      <c r="O82" s="347"/>
      <c r="P82" s="347"/>
      <c r="Q82" s="347"/>
      <c r="R82" s="347"/>
      <c r="S82" s="347"/>
      <c r="T82" s="347"/>
      <c r="U82" s="347"/>
      <c r="V82" s="347"/>
      <c r="W82" s="346">
        <f>W78+W79+W80+W81</f>
        <v>11</v>
      </c>
      <c r="X82" s="347"/>
      <c r="Y82" s="347"/>
      <c r="Z82" s="347"/>
      <c r="AA82" s="346">
        <f>AA78+AA79+AA80+AA81</f>
        <v>2</v>
      </c>
      <c r="AB82" s="347"/>
      <c r="AC82" s="347"/>
      <c r="AD82" s="347"/>
      <c r="AE82" s="347"/>
      <c r="AF82" s="346">
        <f>AF78+AF79+AF80+AF81</f>
        <v>9</v>
      </c>
      <c r="AG82" s="347"/>
      <c r="AH82" s="347"/>
      <c r="AI82" s="347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</row>
    <row r="83" ht="7.5" customHeight="1"/>
    <row r="84" spans="1:49" s="18" customFormat="1" ht="18" customHeight="1">
      <c r="A84" s="427" t="str">
        <f>'форма №6'!A26:B26</f>
        <v>ыыир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D84" s="425" t="str">
        <f>'форма №6'!H26</f>
        <v>аврапло</v>
      </c>
      <c r="AE84" s="425"/>
      <c r="AF84" s="425"/>
      <c r="AG84" s="425"/>
      <c r="AH84" s="425"/>
      <c r="AI84" s="425"/>
      <c r="AJ84" s="425"/>
      <c r="AK84" s="425"/>
      <c r="AL84" s="425"/>
      <c r="AM84" s="425"/>
      <c r="AN84" s="425"/>
      <c r="AO84" s="425"/>
      <c r="AP84" s="425"/>
      <c r="AQ84" s="425"/>
      <c r="AR84" s="425"/>
      <c r="AS84" s="425"/>
      <c r="AW84" s="41"/>
    </row>
    <row r="85" spans="1:45" ht="15">
      <c r="A85" s="336" t="s">
        <v>106</v>
      </c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R85" s="336" t="s">
        <v>44</v>
      </c>
      <c r="S85" s="336"/>
      <c r="T85" s="336"/>
      <c r="U85" s="336"/>
      <c r="V85" s="336"/>
      <c r="W85" s="336"/>
      <c r="X85" s="336"/>
      <c r="Y85" s="336"/>
      <c r="Z85" s="336"/>
      <c r="AA85" s="336"/>
      <c r="AD85" s="336" t="s">
        <v>45</v>
      </c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</row>
    <row r="86" spans="2:15" ht="15">
      <c r="B86" s="84"/>
      <c r="O86" s="1" t="s">
        <v>107</v>
      </c>
    </row>
    <row r="87" spans="1:19" ht="19.5" customHeight="1">
      <c r="A87" s="10"/>
      <c r="B87" s="85"/>
      <c r="C87" s="87" t="s">
        <v>121</v>
      </c>
      <c r="D87" s="430"/>
      <c r="E87" s="430"/>
      <c r="F87" s="89" t="s">
        <v>121</v>
      </c>
      <c r="G87" s="429"/>
      <c r="H87" s="429"/>
      <c r="I87" s="429"/>
      <c r="J87" s="429"/>
      <c r="K87" s="429"/>
      <c r="L87" s="429"/>
      <c r="M87" s="429"/>
      <c r="N87" s="429"/>
      <c r="O87" s="86" t="s">
        <v>122</v>
      </c>
      <c r="P87" s="430"/>
      <c r="Q87" s="430"/>
      <c r="R87" s="430"/>
      <c r="S87" s="88" t="s">
        <v>42</v>
      </c>
    </row>
    <row r="88" ht="4.5" customHeight="1"/>
    <row r="89" spans="1:47" ht="16.5" customHeight="1">
      <c r="A89" s="357" t="s">
        <v>108</v>
      </c>
      <c r="B89" s="357"/>
      <c r="C89" s="357"/>
      <c r="D89" s="357"/>
      <c r="E89" s="357"/>
      <c r="F89" s="357"/>
      <c r="G89" s="357"/>
      <c r="H89" s="357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  <c r="Y89" s="426"/>
      <c r="Z89" s="426"/>
      <c r="AA89" s="426"/>
      <c r="AB89" s="426"/>
      <c r="AC89" s="426"/>
      <c r="AD89" s="426"/>
      <c r="AE89" s="426"/>
      <c r="AF89" s="426"/>
      <c r="AG89" s="426"/>
      <c r="AH89" s="426"/>
      <c r="AI89" s="426"/>
      <c r="AJ89" s="426"/>
      <c r="AK89" s="426"/>
      <c r="AL89" s="426"/>
      <c r="AM89" s="426"/>
      <c r="AN89" s="426"/>
      <c r="AO89" s="426"/>
      <c r="AP89" s="426"/>
      <c r="AQ89" s="426"/>
      <c r="AR89" s="426"/>
      <c r="AS89" s="426"/>
      <c r="AT89" s="426"/>
      <c r="AU89" s="426"/>
    </row>
    <row r="90" spans="1:47" ht="16.5">
      <c r="A90" s="428"/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428"/>
      <c r="S90" s="428"/>
      <c r="T90" s="428"/>
      <c r="U90" s="428"/>
      <c r="V90" s="428"/>
      <c r="W90" s="428"/>
      <c r="X90" s="428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  <c r="AI90" s="428"/>
      <c r="AJ90" s="428"/>
      <c r="AK90" s="428"/>
      <c r="AL90" s="428"/>
      <c r="AM90" s="428"/>
      <c r="AN90" s="428"/>
      <c r="AO90" s="428"/>
      <c r="AP90" s="428"/>
      <c r="AQ90" s="428"/>
      <c r="AR90" s="428"/>
      <c r="AS90" s="428"/>
      <c r="AT90" s="428"/>
      <c r="AU90" s="428"/>
    </row>
    <row r="91" spans="1:47" ht="15">
      <c r="A91" s="336" t="s">
        <v>109</v>
      </c>
      <c r="B91" s="336"/>
      <c r="C91" s="336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6"/>
      <c r="AN91" s="336"/>
      <c r="AO91" s="336"/>
      <c r="AP91" s="336"/>
      <c r="AQ91" s="336"/>
      <c r="AR91" s="336"/>
      <c r="AS91" s="336"/>
      <c r="AT91" s="336"/>
      <c r="AU91" s="336"/>
    </row>
  </sheetData>
  <sheetProtection password="CF6E" sheet="1"/>
  <mergeCells count="150">
    <mergeCell ref="A65:AG65"/>
    <mergeCell ref="C31:O31"/>
    <mergeCell ref="C34:O34"/>
    <mergeCell ref="AF38:AU38"/>
    <mergeCell ref="A64:B64"/>
    <mergeCell ref="AH65:AU65"/>
    <mergeCell ref="C62:X62"/>
    <mergeCell ref="A38:Z38"/>
    <mergeCell ref="H56:AG56"/>
    <mergeCell ref="AF39:AU39"/>
    <mergeCell ref="AP3:AU3"/>
    <mergeCell ref="A26:AU26"/>
    <mergeCell ref="L3:T3"/>
    <mergeCell ref="AF4:AU4"/>
    <mergeCell ref="C9:R9"/>
    <mergeCell ref="C19:V19"/>
    <mergeCell ref="A20:AU20"/>
    <mergeCell ref="AC13:AU13"/>
    <mergeCell ref="A7:AU7"/>
    <mergeCell ref="C22:L22"/>
    <mergeCell ref="AF44:AU45"/>
    <mergeCell ref="P45:Y45"/>
    <mergeCell ref="O40:Z40"/>
    <mergeCell ref="AF40:AU41"/>
    <mergeCell ref="AF42:AU43"/>
    <mergeCell ref="A17:AU17"/>
    <mergeCell ref="C16:AM16"/>
    <mergeCell ref="W19:AU19"/>
    <mergeCell ref="AA37:AE37"/>
    <mergeCell ref="A37:Z37"/>
    <mergeCell ref="L28:AU28"/>
    <mergeCell ref="A32:AU32"/>
    <mergeCell ref="M25:AU25"/>
    <mergeCell ref="M22:AU22"/>
    <mergeCell ref="C25:L25"/>
    <mergeCell ref="A10:AU10"/>
    <mergeCell ref="S9:AU9"/>
    <mergeCell ref="A11:AU11"/>
    <mergeCell ref="A14:AU14"/>
    <mergeCell ref="AD84:AS84"/>
    <mergeCell ref="A91:AU91"/>
    <mergeCell ref="Y89:AU89"/>
    <mergeCell ref="A84:P84"/>
    <mergeCell ref="A90:AU90"/>
    <mergeCell ref="G87:N87"/>
    <mergeCell ref="D87:E87"/>
    <mergeCell ref="P87:R87"/>
    <mergeCell ref="A89:X89"/>
    <mergeCell ref="A85:O85"/>
    <mergeCell ref="R84:AA84"/>
    <mergeCell ref="R85:AA85"/>
    <mergeCell ref="AR71:AU71"/>
    <mergeCell ref="C71:AQ71"/>
    <mergeCell ref="AD85:AS85"/>
    <mergeCell ref="P73:AU73"/>
    <mergeCell ref="A74:M76"/>
    <mergeCell ref="N74:V76"/>
    <mergeCell ref="W74:AT74"/>
    <mergeCell ref="W75:Z76"/>
    <mergeCell ref="A69:AU69"/>
    <mergeCell ref="AJ62:AP62"/>
    <mergeCell ref="C73:O73"/>
    <mergeCell ref="J60:AI60"/>
    <mergeCell ref="AH66:AU66"/>
    <mergeCell ref="C64:AU64"/>
    <mergeCell ref="AJ60:AP60"/>
    <mergeCell ref="AH67:AU67"/>
    <mergeCell ref="C68:AB68"/>
    <mergeCell ref="AC68:AU68"/>
    <mergeCell ref="AJ59:AP59"/>
    <mergeCell ref="J58:AI58"/>
    <mergeCell ref="J57:AH57"/>
    <mergeCell ref="H55:AH55"/>
    <mergeCell ref="AJ58:AP58"/>
    <mergeCell ref="AJ57:AP57"/>
    <mergeCell ref="J59:AH59"/>
    <mergeCell ref="AJ55:AP55"/>
    <mergeCell ref="AJ56:AP56"/>
    <mergeCell ref="AO1:AU1"/>
    <mergeCell ref="D50:L50"/>
    <mergeCell ref="C49:N49"/>
    <mergeCell ref="AN16:AU16"/>
    <mergeCell ref="A6:AU6"/>
    <mergeCell ref="O44:Z44"/>
    <mergeCell ref="A3:K3"/>
    <mergeCell ref="AD3:AO3"/>
    <mergeCell ref="C13:AB13"/>
    <mergeCell ref="A23:AU23"/>
    <mergeCell ref="N53:Q53"/>
    <mergeCell ref="C28:K28"/>
    <mergeCell ref="A36:Z36"/>
    <mergeCell ref="P31:AU31"/>
    <mergeCell ref="AF36:AU36"/>
    <mergeCell ref="AF37:AU37"/>
    <mergeCell ref="AA42:AE43"/>
    <mergeCell ref="AA36:AE36"/>
    <mergeCell ref="AJ52:AP52"/>
    <mergeCell ref="AJ50:AP50"/>
    <mergeCell ref="A29:AU29"/>
    <mergeCell ref="AF35:AU35"/>
    <mergeCell ref="P41:Y41"/>
    <mergeCell ref="AA39:AE39"/>
    <mergeCell ref="A42:N43"/>
    <mergeCell ref="AA40:AE41"/>
    <mergeCell ref="AA38:AE38"/>
    <mergeCell ref="O42:Z42"/>
    <mergeCell ref="P43:Y43"/>
    <mergeCell ref="H54:S54"/>
    <mergeCell ref="A39:Z39"/>
    <mergeCell ref="A46:N46"/>
    <mergeCell ref="O46:AU46"/>
    <mergeCell ref="A40:N41"/>
    <mergeCell ref="J52:Y52"/>
    <mergeCell ref="A44:N45"/>
    <mergeCell ref="H51:K51"/>
    <mergeCell ref="AA44:AE45"/>
    <mergeCell ref="AJ54:AP54"/>
    <mergeCell ref="AA75:AT75"/>
    <mergeCell ref="AF76:AT76"/>
    <mergeCell ref="AA76:AE76"/>
    <mergeCell ref="AF77:AT77"/>
    <mergeCell ref="AF78:AT78"/>
    <mergeCell ref="A77:M77"/>
    <mergeCell ref="N77:V77"/>
    <mergeCell ref="W77:Z77"/>
    <mergeCell ref="AA77:AE77"/>
    <mergeCell ref="A78:M78"/>
    <mergeCell ref="N78:V78"/>
    <mergeCell ref="W78:Z78"/>
    <mergeCell ref="AA78:AE78"/>
    <mergeCell ref="AF79:AT79"/>
    <mergeCell ref="A80:M80"/>
    <mergeCell ref="N80:V80"/>
    <mergeCell ref="W80:Z80"/>
    <mergeCell ref="AA80:AE80"/>
    <mergeCell ref="AF80:AT80"/>
    <mergeCell ref="A79:M79"/>
    <mergeCell ref="N79:V79"/>
    <mergeCell ref="W79:Z79"/>
    <mergeCell ref="AA79:AE79"/>
    <mergeCell ref="AF81:AT81"/>
    <mergeCell ref="A82:M82"/>
    <mergeCell ref="N82:V82"/>
    <mergeCell ref="W82:Z82"/>
    <mergeCell ref="AA82:AE82"/>
    <mergeCell ref="AF82:AT82"/>
    <mergeCell ref="A81:M81"/>
    <mergeCell ref="N81:V81"/>
    <mergeCell ref="W81:Z81"/>
    <mergeCell ref="AA81:AE81"/>
  </mergeCells>
  <conditionalFormatting sqref="D87:E87 G87:N87 P87:R87">
    <cfRule type="uniqueValues" priority="7" dxfId="0" stopIfTrue="1">
      <formula>AND(COUNTIF($D$87:$E$87,D87)+COUNTIF($G$87:$N$87,D87)+COUNTIF($P$87:$R$87,D87)=1,NOT(ISBLANK(D87)))</formula>
    </cfRule>
    <cfRule type="uniqueValues" priority="8" dxfId="2" stopIfTrue="1">
      <formula>AND(COUNTIF($D$87:$E$87,D87)+COUNTIF($G$87:$N$87,D87)+COUNTIF($P$87:$R$87,D87)=1,NOT(ISBLANK(D87)))</formula>
    </cfRule>
    <cfRule type="uniqueValues" priority="9" dxfId="2" stopIfTrue="1">
      <formula>AND(COUNTIF($D$87:$E$87,D87)+COUNTIF($G$87:$N$87,D87)+COUNTIF($P$87:$R$87,D87)=1,NOT(ISBLANK(D87)))</formula>
    </cfRule>
  </conditionalFormatting>
  <conditionalFormatting sqref="P31:AU31">
    <cfRule type="uniqueValues" priority="6" dxfId="0" stopIfTrue="1">
      <formula>AND(COUNTIF($P$31:$AU$31,P31)=1,NOT(ISBLANK(P31)))</formula>
    </cfRule>
  </conditionalFormatting>
  <conditionalFormatting sqref="P73:AU73 AU74:AU79">
    <cfRule type="duplicateValues" priority="5" dxfId="0" stopIfTrue="1">
      <formula>AND(COUNTIF($P$73:$AU$73,P73)+COUNTIF($AU$74:$AU$79,P73)&gt;1,NOT(ISBLANK(P73)))</formula>
    </cfRule>
  </conditionalFormatting>
  <conditionalFormatting sqref="AH66:AU67">
    <cfRule type="cellIs" priority="4" dxfId="0" operator="greaterThan" stopIfTrue="1">
      <formula>0</formula>
    </cfRule>
  </conditionalFormatting>
  <conditionalFormatting sqref="W74">
    <cfRule type="duplicateValues" priority="1" dxfId="0" stopIfTrue="1">
      <formula>AND(COUNTIF($W$74:$W$74,W74)&gt;1,NOT(ISBLANK(W74)))</formula>
    </cfRule>
  </conditionalFormatting>
  <conditionalFormatting sqref="AJ50:AP50 AJ52:AP52 AJ54:AP57 AJ59:AP60">
    <cfRule type="colorScale" priority="14" dxfId="2">
      <colorScale>
        <cfvo type="num" val="0"/>
        <cfvo type="num" val="0"/>
        <color rgb="FFFFFF00"/>
        <color theme="0"/>
      </colorScale>
    </cfRule>
  </conditionalFormatting>
  <conditionalFormatting sqref="AR71:AU71 AP3:AU3 A69:AU69 AC13:AU13 A14:AU14 AN16:AU16 A17:AU17 W19:AU19 M22:AU22 A23:AU23 M25:AU25 L28:AU28 L3 A32:AU32 AF36:AU45 O46:AU46 AC68:AU68 AJ65:AU67 AH65:AI65 AH67:AI67 AH66:AU66 A10:AU11 A20:AU20 A26:AU26">
    <cfRule type="uniqueValues" priority="13" dxfId="0" stopIfTrue="1">
      <formula>AND(COUNTIF($AR$71:$AU$71,A3)+COUNTIF($AP$3:$AU$3,A3)+COUNTIF($A$69:$AU$69,A3)+COUNTIF($AC$13:$AU$13,A3)+COUNTIF($A$14:$AU$14,A3)+COUNTIF($AN$16:$AU$16,A3)+COUNTIF($A$17:$AU$17,A3)+COUNTIF($W$19:$AU$19,A3)+COUNTIF($M$22:$AU$22,A3)+COUNTIF($A$23:$AU$23,A3)+COUNTIF($M$25:$AU$25,A3)+COUNTIF($L$28:$AU$28,A3)+COUNTIF($L$3:$L$3,A3)+COUNTIF($A$32:$AU$32,A3)+COUNTIF($AF$36:$AU$45,A3)+COUNTIF($O$46:$AU$46,A3)+COUNTIF($AC$68:$AU$68,A3)+COUNTIF($AJ$65:$AU$67,A3)+COUNTIF($AH$65:$AI$65,A3)+COUNTIF($AH$67:$AI$67,A3)+COUNTIF($AH$66:$AU$66,A3)+COUNTIF($A$10:$AU$11,A3)+COUNTIF($A$20:$AU$20,A3)+COUNTIF($A$26:$AU$26,A3)=1,NOT(ISBLANK(A3)))</formula>
    </cfRule>
  </conditionalFormatting>
  <conditionalFormatting sqref="Y89:AU89 A10:AU10 B87">
    <cfRule type="duplicateValues" priority="12" dxfId="0" stopIfTrue="1">
      <formula>AND(COUNTIF($Y$89:$AU$89,A10)+COUNTIF($A$10:$AU$10,A10)+COUNTIF($B$87:$B$87,A10)&gt;1,NOT(ISBLANK(A10)))</formula>
    </cfRule>
  </conditionalFormatting>
  <conditionalFormatting sqref="B87">
    <cfRule type="uniqueValues" priority="11" dxfId="0" stopIfTrue="1">
      <formula>AND(COUNTIF($B$87:$B$87,B87)=1,NOT(ISBLANK(B87)))</formula>
    </cfRule>
  </conditionalFormatting>
  <conditionalFormatting sqref="S9:AU9">
    <cfRule type="uniqueValues" priority="10" dxfId="0" stopIfTrue="1">
      <formula>AND(COUNTIF($S$9:$AU$9,S9)=1,NOT(ISBLANK(S9)))</formula>
    </cfRule>
  </conditionalFormatting>
  <conditionalFormatting sqref="A11:AU11">
    <cfRule type="duplicateValues" priority="3" dxfId="0" stopIfTrue="1">
      <formula>AND(COUNTIF($A$11:$AU$11,A11)&gt;1,NOT(ISBLANK(A11)))</formula>
    </cfRule>
  </conditionalFormatting>
  <conditionalFormatting sqref="A29:AU29">
    <cfRule type="uniqueValues" priority="2" dxfId="0" stopIfTrue="1">
      <formula>AND(COUNTIF($A$29:$AU$29,A29)=1,NOT(ISBLANK(A29)))</formula>
    </cfRule>
  </conditionalFormatting>
  <printOptions/>
  <pageMargins left="0.7086614173228347" right="0.3937007874015748" top="0.5511811023622047" bottom="0.15748031496062992" header="0.31496062992125984" footer="0.31496062992125984"/>
  <pageSetup horizontalDpi="600" verticalDpi="600" orientation="portrait" paperSize="9" scale="96" r:id="rId2"/>
  <rowBreaks count="1" manualBreakCount="1">
    <brk id="46" max="4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view="pageBreakPreview" zoomScaleSheetLayoutView="100" workbookViewId="0" topLeftCell="A1">
      <selection activeCell="B13" sqref="B13:H15"/>
    </sheetView>
  </sheetViews>
  <sheetFormatPr defaultColWidth="9.140625" defaultRowHeight="15"/>
  <cols>
    <col min="1" max="1" width="17.7109375" style="56" customWidth="1"/>
    <col min="2" max="2" width="14.140625" style="56" customWidth="1"/>
    <col min="3" max="4" width="14.57421875" style="56" customWidth="1"/>
    <col min="5" max="5" width="4.28125" style="56" customWidth="1"/>
    <col min="6" max="6" width="1.8515625" style="56" customWidth="1"/>
    <col min="7" max="7" width="9.57421875" style="56" customWidth="1"/>
    <col min="8" max="8" width="14.140625" style="56" customWidth="1"/>
    <col min="9" max="9" width="12.00390625" style="56" customWidth="1"/>
    <col min="10" max="10" width="14.140625" style="56" customWidth="1"/>
    <col min="11" max="11" width="11.140625" style="56" customWidth="1"/>
    <col min="12" max="12" width="2.7109375" style="56" customWidth="1"/>
    <col min="13" max="13" width="0.2890625" style="56" customWidth="1"/>
    <col min="14" max="14" width="0.13671875" style="56" hidden="1" customWidth="1"/>
    <col min="15" max="15" width="8.7109375" style="56" customWidth="1"/>
    <col min="16" max="16" width="28.7109375" style="56" customWidth="1"/>
    <col min="17" max="17" width="8.140625" style="56" customWidth="1"/>
    <col min="18" max="16384" width="9.140625" style="56" customWidth="1"/>
  </cols>
  <sheetData>
    <row r="1" spans="10:13" s="19" customFormat="1" ht="49.5" customHeight="1">
      <c r="J1" s="470" t="s">
        <v>119</v>
      </c>
      <c r="K1" s="470"/>
      <c r="L1" s="107"/>
      <c r="M1" s="102"/>
    </row>
    <row r="2" spans="10:13" s="19" customFormat="1" ht="15" customHeight="1">
      <c r="J2" s="83" t="s">
        <v>120</v>
      </c>
      <c r="K2" s="90"/>
      <c r="L2" s="111"/>
      <c r="M2" s="94"/>
    </row>
    <row r="3" s="19" customFormat="1" ht="15">
      <c r="M3" s="1"/>
    </row>
    <row r="4" ht="15">
      <c r="K4" s="56" t="s">
        <v>0</v>
      </c>
    </row>
    <row r="5" spans="1:13" s="57" customFormat="1" ht="15.75">
      <c r="A5" s="467" t="s">
        <v>1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93"/>
      <c r="M5" s="93"/>
    </row>
    <row r="6" spans="1:13" s="57" customFormat="1" ht="39" customHeight="1">
      <c r="A6" s="467" t="s">
        <v>2</v>
      </c>
      <c r="B6" s="467"/>
      <c r="C6" s="467"/>
      <c r="D6" s="467"/>
      <c r="E6" s="467"/>
      <c r="F6" s="467"/>
      <c r="G6" s="467"/>
      <c r="H6" s="467"/>
      <c r="I6" s="467"/>
      <c r="J6" s="467"/>
      <c r="K6" s="467"/>
      <c r="L6" s="93"/>
      <c r="M6" s="93"/>
    </row>
    <row r="7" spans="1:13" s="58" customFormat="1" ht="26.25" customHeight="1">
      <c r="A7" s="468">
        <f>'Страря форма 6 '!A4:J4</f>
        <v>0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95"/>
      <c r="M7" s="95"/>
    </row>
    <row r="8" spans="1:13" s="58" customFormat="1" ht="15">
      <c r="A8" s="469" t="s">
        <v>3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96"/>
      <c r="M8" s="96"/>
    </row>
    <row r="9" spans="1:13" s="58" customFormat="1" ht="21" customHeight="1">
      <c r="A9" s="59"/>
      <c r="B9" s="59"/>
      <c r="C9" s="463" t="s">
        <v>114</v>
      </c>
      <c r="D9" s="463"/>
      <c r="E9" s="60"/>
      <c r="F9" s="61" t="s">
        <v>116</v>
      </c>
      <c r="G9" s="62"/>
      <c r="H9" s="92" t="s">
        <v>115</v>
      </c>
      <c r="J9" s="59"/>
      <c r="K9" s="59"/>
      <c r="L9" s="59"/>
      <c r="M9" s="59">
        <f>IF('форма №6'!J11=1,1,0)</f>
        <v>0</v>
      </c>
    </row>
    <row r="10" ht="15.75" thickBot="1"/>
    <row r="11" spans="1:13" ht="64.5" customHeight="1" thickBot="1">
      <c r="A11" s="63" t="s">
        <v>4</v>
      </c>
      <c r="B11" s="64" t="s">
        <v>5</v>
      </c>
      <c r="C11" s="65" t="s">
        <v>6</v>
      </c>
      <c r="D11" s="65" t="s">
        <v>7</v>
      </c>
      <c r="E11" s="464" t="s">
        <v>8</v>
      </c>
      <c r="F11" s="465"/>
      <c r="G11" s="466"/>
      <c r="H11" s="65" t="s">
        <v>9</v>
      </c>
      <c r="I11" s="65" t="s">
        <v>10</v>
      </c>
      <c r="J11" s="64" t="s">
        <v>11</v>
      </c>
      <c r="K11" s="65" t="s">
        <v>12</v>
      </c>
      <c r="L11" s="97"/>
      <c r="M11" s="97"/>
    </row>
    <row r="12" spans="1:13" ht="13.5" customHeight="1" thickBot="1">
      <c r="A12" s="66">
        <v>1</v>
      </c>
      <c r="B12" s="67">
        <v>2</v>
      </c>
      <c r="C12" s="67"/>
      <c r="D12" s="67">
        <v>4</v>
      </c>
      <c r="E12" s="474">
        <v>5</v>
      </c>
      <c r="F12" s="475"/>
      <c r="G12" s="476"/>
      <c r="H12" s="67">
        <v>6</v>
      </c>
      <c r="I12" s="67">
        <v>7</v>
      </c>
      <c r="J12" s="67">
        <v>8</v>
      </c>
      <c r="K12" s="67">
        <v>9</v>
      </c>
      <c r="L12" s="112"/>
      <c r="M12" s="100"/>
    </row>
    <row r="13" spans="1:22" ht="18" thickBot="1">
      <c r="A13" s="68" t="s">
        <v>13</v>
      </c>
      <c r="B13" s="69">
        <f>IF('Страря форма 6 '!$N$3=1,'Страря форма 6 '!C11,0)</f>
        <v>0</v>
      </c>
      <c r="C13" s="69">
        <f>IF('Страря форма 6 '!$N$3=1,'Страря форма 6 '!D11,0)</f>
        <v>0</v>
      </c>
      <c r="D13" s="69">
        <f>IF('Страря форма 6 '!$N$3=1,'Страря форма 6 '!H11,0)</f>
        <v>0</v>
      </c>
      <c r="E13" s="477">
        <f>IF('Страря форма 6 '!$N$3=1,'Страря форма 6 '!L11,0)</f>
        <v>0</v>
      </c>
      <c r="F13" s="478"/>
      <c r="G13" s="479"/>
      <c r="H13" s="69">
        <f>IF('форма №6'!$J$11=1,B13-E13,0)</f>
        <v>0</v>
      </c>
      <c r="I13" s="200">
        <f>IF('Страря форма 6 '!$N$3=1,'Страря форма 6 '!N11,0)</f>
        <v>0</v>
      </c>
      <c r="J13" s="70" t="e">
        <f>(H13-I13)*Q13</f>
        <v>#VALUE!</v>
      </c>
      <c r="K13" s="71" t="str">
        <f aca="true" t="shared" si="0" ref="K13:K18">R13</f>
        <v> </v>
      </c>
      <c r="L13" s="113"/>
      <c r="M13" s="122"/>
      <c r="O13" s="123" t="str">
        <f aca="true" t="shared" si="1" ref="O13:O18">IF(D13=0," ",IF(I13&gt;0," ","НЕ ПРСТАВ ПОТРЕБНОСТЬ НА РАСЧЕ. ГОД"))</f>
        <v> </v>
      </c>
      <c r="P13" s="124"/>
      <c r="Q13" s="56" t="e">
        <f>IF('Страря форма 6 '!N3,1,0)</f>
        <v>#VALUE!</v>
      </c>
      <c r="R13" s="56" t="str">
        <f aca="true" t="shared" si="2" ref="R13:R18">IF(I13=0," ",U13)</f>
        <v> </v>
      </c>
      <c r="T13" s="73" t="e">
        <f aca="true" t="shared" si="3" ref="T13:T18">H13/I13*100</f>
        <v>#DIV/0!</v>
      </c>
      <c r="U13" s="56" t="e">
        <f aca="true" t="shared" si="4" ref="U13:U18">ABS(T13)</f>
        <v>#DIV/0!</v>
      </c>
      <c r="V13" s="56" t="e">
        <f aca="true" t="shared" si="5" ref="V13:V18">IF(Q13=0,100,T13)</f>
        <v>#VALUE!</v>
      </c>
    </row>
    <row r="14" spans="1:22" ht="18" thickBot="1">
      <c r="A14" s="68" t="s">
        <v>14</v>
      </c>
      <c r="B14" s="69">
        <f>IF('Страря форма 6 '!$N$3=1,'Страря форма 6 '!C12,0)</f>
        <v>0</v>
      </c>
      <c r="C14" s="69">
        <f>IF('Страря форма 6 '!$N$3=1,'Страря форма 6 '!D12,0)</f>
        <v>0</v>
      </c>
      <c r="D14" s="69">
        <f>IF('Страря форма 6 '!$N$3=1,'Страря форма 6 '!H12,0)</f>
        <v>0</v>
      </c>
      <c r="E14" s="477">
        <f>IF('Страря форма 6 '!$N$3=1,'Страря форма 6 '!L12,0)</f>
        <v>0</v>
      </c>
      <c r="F14" s="478"/>
      <c r="G14" s="479"/>
      <c r="H14" s="69">
        <f>IF('форма №6'!$J$11=1,B14-E14,0)</f>
        <v>0</v>
      </c>
      <c r="I14" s="200">
        <f>IF('Страря форма 6 '!$N$3=1,'Страря форма 6 '!N12,0)</f>
        <v>0</v>
      </c>
      <c r="J14" s="70" t="e">
        <f>(H14-I14)*Q14</f>
        <v>#VALUE!</v>
      </c>
      <c r="K14" s="71" t="str">
        <f t="shared" si="0"/>
        <v> </v>
      </c>
      <c r="L14" s="113"/>
      <c r="M14" s="122"/>
      <c r="O14" s="123" t="str">
        <f t="shared" si="1"/>
        <v> </v>
      </c>
      <c r="P14" s="124"/>
      <c r="Q14" s="56" t="e">
        <f>IF('Страря форма 6 '!N3,1,0)</f>
        <v>#VALUE!</v>
      </c>
      <c r="R14" s="56" t="str">
        <f t="shared" si="2"/>
        <v> </v>
      </c>
      <c r="T14" s="73" t="e">
        <f t="shared" si="3"/>
        <v>#DIV/0!</v>
      </c>
      <c r="U14" s="56" t="e">
        <f t="shared" si="4"/>
        <v>#DIV/0!</v>
      </c>
      <c r="V14" s="56" t="e">
        <f t="shared" si="5"/>
        <v>#VALUE!</v>
      </c>
    </row>
    <row r="15" spans="1:22" ht="18" thickBot="1">
      <c r="A15" s="68" t="s">
        <v>15</v>
      </c>
      <c r="B15" s="69">
        <f>IF('Страря форма 6 '!$N$3=1,'Страря форма 6 '!C22,0)</f>
        <v>0</v>
      </c>
      <c r="C15" s="69">
        <f>IF('Страря форма 6 '!$N$3=1,'Страря форма 6 '!D22,0)</f>
        <v>0</v>
      </c>
      <c r="D15" s="69">
        <f>IF('Страря форма 6 '!$N$3=1,'Страря форма 6 '!H22,0)</f>
        <v>0</v>
      </c>
      <c r="E15" s="477">
        <f>IF('Страря форма 6 '!$N$3=1,'Страря форма 6 '!L22,0)</f>
        <v>0</v>
      </c>
      <c r="F15" s="478"/>
      <c r="G15" s="479"/>
      <c r="H15" s="69">
        <f>IF('форма №6'!$J$11=1,B15-E15,0)</f>
        <v>0</v>
      </c>
      <c r="I15" s="200">
        <f>IF('Страря форма 6 '!$N$3=1,'Страря форма 6 '!N22,0)</f>
        <v>0</v>
      </c>
      <c r="J15" s="70" t="e">
        <f>(H15-I15)*Q15</f>
        <v>#VALUE!</v>
      </c>
      <c r="K15" s="71" t="str">
        <f t="shared" si="0"/>
        <v> </v>
      </c>
      <c r="L15" s="113"/>
      <c r="M15" s="122"/>
      <c r="O15" s="123" t="str">
        <f t="shared" si="1"/>
        <v> </v>
      </c>
      <c r="P15" s="124"/>
      <c r="Q15" s="56" t="e">
        <f>IF('Страря форма 6 '!N3,1,0)</f>
        <v>#VALUE!</v>
      </c>
      <c r="R15" s="56" t="str">
        <f t="shared" si="2"/>
        <v> </v>
      </c>
      <c r="T15" s="73" t="e">
        <f t="shared" si="3"/>
        <v>#DIV/0!</v>
      </c>
      <c r="U15" s="56" t="e">
        <f t="shared" si="4"/>
        <v>#DIV/0!</v>
      </c>
      <c r="V15" s="56" t="e">
        <f t="shared" si="5"/>
        <v>#VALUE!</v>
      </c>
    </row>
    <row r="16" spans="1:22" ht="18" thickBot="1">
      <c r="A16" s="68" t="s">
        <v>16</v>
      </c>
      <c r="B16" s="69">
        <f>IF('Страря форма 6 '!$N$3=1,'Страря форма 6 '!C23,0)</f>
        <v>0</v>
      </c>
      <c r="C16" s="69">
        <f>IF('Страря форма 6 '!$N$3=1,'Страря форма 6 '!D23,0)</f>
        <v>0</v>
      </c>
      <c r="D16" s="69">
        <f>IF('Страря форма 6 '!$N$3=1,'Страря форма 6 '!H23,0)</f>
        <v>0</v>
      </c>
      <c r="E16" s="477">
        <f>IF('Страря форма 6 '!$N$3=1,'Страря форма 6 '!L23,0)</f>
        <v>0</v>
      </c>
      <c r="F16" s="478"/>
      <c r="G16" s="479"/>
      <c r="H16" s="69">
        <f>IF('форма №6'!$J$11=1,B16-E16,0)</f>
        <v>0</v>
      </c>
      <c r="I16" s="200">
        <f>IF('Страря форма 6 '!$N$3=1,'Страря форма 6 '!N23,0)</f>
        <v>0</v>
      </c>
      <c r="J16" s="70" t="e">
        <f>(H16-I16)*Q16</f>
        <v>#VALUE!</v>
      </c>
      <c r="K16" s="71" t="str">
        <f t="shared" si="0"/>
        <v> </v>
      </c>
      <c r="L16" s="113"/>
      <c r="M16" s="122"/>
      <c r="O16" s="123" t="str">
        <f t="shared" si="1"/>
        <v> </v>
      </c>
      <c r="P16" s="124"/>
      <c r="Q16" s="56" t="e">
        <f>IF('Страря форма 6 '!N3,1,0)</f>
        <v>#VALUE!</v>
      </c>
      <c r="R16" s="56" t="str">
        <f t="shared" si="2"/>
        <v> </v>
      </c>
      <c r="T16" s="73" t="e">
        <f t="shared" si="3"/>
        <v>#DIV/0!</v>
      </c>
      <c r="U16" s="56" t="e">
        <f t="shared" si="4"/>
        <v>#DIV/0!</v>
      </c>
      <c r="V16" s="56" t="e">
        <f t="shared" si="5"/>
        <v>#VALUE!</v>
      </c>
    </row>
    <row r="17" spans="1:22" ht="18" thickBot="1">
      <c r="A17" s="74" t="s">
        <v>17</v>
      </c>
      <c r="B17" s="69">
        <f>IF('Страря форма 6 '!$N$3=1,'Страря форма 6 '!C28,0)</f>
        <v>0</v>
      </c>
      <c r="C17" s="69">
        <f>IF('Страря форма 6 '!$N$3=1,'Страря форма 6 '!D28,0)</f>
        <v>0</v>
      </c>
      <c r="D17" s="69">
        <f>IF('Страря форма 6 '!$N$3=1,'Страря форма 6 '!H28,0)</f>
        <v>0</v>
      </c>
      <c r="E17" s="477">
        <f>IF('Страря форма 6 '!$N$3=1,'Страря форма 6 '!L28,0)</f>
        <v>0</v>
      </c>
      <c r="F17" s="478"/>
      <c r="G17" s="479"/>
      <c r="H17" s="69">
        <f>IF('форма №6'!$J$11=1,B17-E17,0)</f>
        <v>0</v>
      </c>
      <c r="I17" s="200">
        <f>IF('Страря форма 6 '!$N$3=1,'Страря форма 6 '!N28,0)</f>
        <v>0</v>
      </c>
      <c r="J17" s="70" t="e">
        <f>(H17-I17)*Q17</f>
        <v>#VALUE!</v>
      </c>
      <c r="K17" s="71" t="str">
        <f t="shared" si="0"/>
        <v> </v>
      </c>
      <c r="L17" s="113"/>
      <c r="M17" s="122"/>
      <c r="O17" s="123" t="str">
        <f t="shared" si="1"/>
        <v> </v>
      </c>
      <c r="P17" s="124"/>
      <c r="Q17" s="56" t="e">
        <f>IF('Страря форма 6 '!N3,1,0)</f>
        <v>#VALUE!</v>
      </c>
      <c r="R17" s="56" t="str">
        <f t="shared" si="2"/>
        <v> </v>
      </c>
      <c r="T17" s="73" t="e">
        <f t="shared" si="3"/>
        <v>#DIV/0!</v>
      </c>
      <c r="U17" s="56" t="e">
        <f t="shared" si="4"/>
        <v>#DIV/0!</v>
      </c>
      <c r="V17" s="56" t="e">
        <f t="shared" si="5"/>
        <v>#VALUE!</v>
      </c>
    </row>
    <row r="18" spans="1:22" s="77" customFormat="1" ht="18" thickBot="1">
      <c r="A18" s="75" t="s">
        <v>18</v>
      </c>
      <c r="B18" s="70">
        <f aca="true" t="shared" si="6" ref="B18:J18">B13+B14+B15+B16</f>
        <v>0</v>
      </c>
      <c r="C18" s="70">
        <f>C13+C14+C15+C16</f>
        <v>0</v>
      </c>
      <c r="D18" s="70">
        <f t="shared" si="6"/>
        <v>0</v>
      </c>
      <c r="E18" s="471">
        <f>E13+E14+E15+E16</f>
        <v>0</v>
      </c>
      <c r="F18" s="472"/>
      <c r="G18" s="473"/>
      <c r="H18" s="70">
        <f t="shared" si="6"/>
        <v>0</v>
      </c>
      <c r="I18" s="70">
        <f>I13+I14+I15+I16</f>
        <v>0</v>
      </c>
      <c r="J18" s="76" t="e">
        <f t="shared" si="6"/>
        <v>#VALUE!</v>
      </c>
      <c r="K18" s="71" t="str">
        <f t="shared" si="0"/>
        <v> </v>
      </c>
      <c r="L18" s="113"/>
      <c r="M18" s="101"/>
      <c r="N18" s="56"/>
      <c r="O18" s="123" t="str">
        <f t="shared" si="1"/>
        <v> </v>
      </c>
      <c r="P18" s="125"/>
      <c r="Q18" s="56" t="e">
        <f>IF('Страря форма 6 '!N3,1,0)</f>
        <v>#VALUE!</v>
      </c>
      <c r="R18" s="56" t="str">
        <f t="shared" si="2"/>
        <v> </v>
      </c>
      <c r="S18" s="56"/>
      <c r="T18" s="73" t="e">
        <f t="shared" si="3"/>
        <v>#DIV/0!</v>
      </c>
      <c r="U18" s="56" t="e">
        <f t="shared" si="4"/>
        <v>#DIV/0!</v>
      </c>
      <c r="V18" s="56" t="e">
        <f t="shared" si="5"/>
        <v>#VALUE!</v>
      </c>
    </row>
    <row r="19" spans="1:22" s="77" customFormat="1" ht="12.75" customHeight="1">
      <c r="A19" s="78"/>
      <c r="B19" s="79"/>
      <c r="C19" s="80"/>
      <c r="D19" s="80"/>
      <c r="E19" s="80"/>
      <c r="F19" s="80"/>
      <c r="G19" s="80"/>
      <c r="H19" s="80"/>
      <c r="I19" s="80"/>
      <c r="J19" s="81"/>
      <c r="K19" s="82"/>
      <c r="L19" s="82"/>
      <c r="M19" s="82"/>
      <c r="N19" s="56"/>
      <c r="O19" s="56"/>
      <c r="P19" s="72"/>
      <c r="Q19" s="56"/>
      <c r="R19" s="56"/>
      <c r="S19" s="56"/>
      <c r="T19" s="73"/>
      <c r="U19" s="56"/>
      <c r="V19" s="56"/>
    </row>
    <row r="20" spans="1:13" s="58" customFormat="1" ht="46.5" customHeight="1">
      <c r="A20" s="457" t="str">
        <f>'форма №6'!A26:B26</f>
        <v>ыыир</v>
      </c>
      <c r="B20" s="462"/>
      <c r="C20" s="17"/>
      <c r="D20" s="461"/>
      <c r="E20" s="461"/>
      <c r="F20" s="461"/>
      <c r="G20" s="461"/>
      <c r="H20" s="17"/>
      <c r="I20" s="17"/>
      <c r="J20" s="457" t="str">
        <f>'форма №6'!H26</f>
        <v>аврапло</v>
      </c>
      <c r="K20" s="457"/>
      <c r="L20" s="98"/>
      <c r="M20" s="98"/>
    </row>
    <row r="21" spans="1:13" ht="15">
      <c r="A21" s="458" t="s">
        <v>43</v>
      </c>
      <c r="B21" s="458"/>
      <c r="D21" s="459" t="s">
        <v>44</v>
      </c>
      <c r="E21" s="459"/>
      <c r="F21" s="459"/>
      <c r="G21" s="460"/>
      <c r="J21" s="458" t="s">
        <v>45</v>
      </c>
      <c r="K21" s="458"/>
      <c r="L21" s="99"/>
      <c r="M21" s="99"/>
    </row>
    <row r="22" spans="1:22" s="77" customFormat="1" ht="15">
      <c r="A22" s="78"/>
      <c r="B22" s="79"/>
      <c r="C22" s="80"/>
      <c r="D22" s="80"/>
      <c r="E22" s="80"/>
      <c r="F22" s="80"/>
      <c r="G22" s="80"/>
      <c r="H22" s="80"/>
      <c r="I22" s="80"/>
      <c r="J22" s="81"/>
      <c r="K22" s="82"/>
      <c r="L22" s="82"/>
      <c r="M22" s="82"/>
      <c r="N22" s="56"/>
      <c r="O22" s="56"/>
      <c r="P22" s="56"/>
      <c r="Q22" s="56"/>
      <c r="R22" s="56"/>
      <c r="S22" s="56"/>
      <c r="T22" s="73"/>
      <c r="U22" s="56"/>
      <c r="V22" s="56"/>
    </row>
    <row r="24" spans="1:13" ht="15">
      <c r="A24" s="15" t="s">
        <v>19</v>
      </c>
      <c r="B24" s="116" t="str">
        <f aca="true" t="shared" si="7" ref="B24:I24">IF(B16&gt;=B17," ","Ошибка")</f>
        <v> </v>
      </c>
      <c r="C24" s="116" t="str">
        <f t="shared" si="7"/>
        <v> </v>
      </c>
      <c r="D24" s="116" t="str">
        <f t="shared" si="7"/>
        <v> </v>
      </c>
      <c r="E24" s="454" t="str">
        <f>IF(E16&gt;=E17," ","Ошибка")</f>
        <v> </v>
      </c>
      <c r="F24" s="455"/>
      <c r="G24" s="456"/>
      <c r="H24" s="116" t="str">
        <f t="shared" si="7"/>
        <v> </v>
      </c>
      <c r="I24" s="116" t="str">
        <f t="shared" si="7"/>
        <v> </v>
      </c>
      <c r="J24" s="116"/>
      <c r="K24" s="116"/>
      <c r="L24" s="117"/>
      <c r="M24" s="117"/>
    </row>
  </sheetData>
  <sheetProtection password="CF6E" sheet="1"/>
  <mergeCells count="21">
    <mergeCell ref="J1:K1"/>
    <mergeCell ref="E18:G18"/>
    <mergeCell ref="E12:G12"/>
    <mergeCell ref="E13:G13"/>
    <mergeCell ref="E14:G14"/>
    <mergeCell ref="E15:G15"/>
    <mergeCell ref="E16:G16"/>
    <mergeCell ref="E17:G17"/>
    <mergeCell ref="C9:D9"/>
    <mergeCell ref="E11:G11"/>
    <mergeCell ref="A5:K5"/>
    <mergeCell ref="A6:K6"/>
    <mergeCell ref="A7:K7"/>
    <mergeCell ref="A8:K8"/>
    <mergeCell ref="E24:G24"/>
    <mergeCell ref="J20:K20"/>
    <mergeCell ref="A21:B21"/>
    <mergeCell ref="D21:G21"/>
    <mergeCell ref="J21:K21"/>
    <mergeCell ref="D20:G20"/>
    <mergeCell ref="A20:B20"/>
  </mergeCells>
  <conditionalFormatting sqref="G9">
    <cfRule type="uniqueValues" priority="18" dxfId="2" stopIfTrue="1">
      <formula>AND(COUNTIF($G$9:$G$9,G9)=1,NOT(ISBLANK(G9)))</formula>
    </cfRule>
    <cfRule type="uniqueValues" priority="17" dxfId="0" stopIfTrue="1">
      <formula>AND(COUNTIF($G$9:$G$9,G9)=1,NOT(ISBLANK(G9)))</formula>
    </cfRule>
    <cfRule type="duplicateValues" priority="19" dxfId="0" stopIfTrue="1">
      <formula>AND(COUNTIF($G$9:$G$9,G9)&gt;1,NOT(ISBLANK(G9)))</formula>
    </cfRule>
    <cfRule type="colorScale" priority="23" dxfId="2">
      <colorScale>
        <cfvo type="num" val="0"/>
        <cfvo type="num" val="0"/>
        <color rgb="FFFFFF00"/>
        <color theme="0"/>
      </colorScale>
    </cfRule>
  </conditionalFormatting>
  <conditionalFormatting sqref="A7:M7">
    <cfRule type="uniqueValues" priority="20" dxfId="0" stopIfTrue="1">
      <formula>AND(COUNTIF($A$7:$M$7,A7)=1,NOT(ISBLANK(A7)))</formula>
    </cfRule>
  </conditionalFormatting>
  <conditionalFormatting sqref="K2:L2">
    <cfRule type="uniqueValues" priority="14" dxfId="0" stopIfTrue="1">
      <formula>AND(COUNTIF($K$2:$L$2,K2)=1,NOT(ISBLANK(K2)))</formula>
    </cfRule>
  </conditionalFormatting>
  <conditionalFormatting sqref="E9">
    <cfRule type="colorScale" priority="25" dxfId="2">
      <colorScale>
        <cfvo type="num" val="0"/>
        <cfvo type="num" val="0"/>
        <color rgb="FFFFFF00"/>
        <color theme="0"/>
      </colorScale>
    </cfRule>
  </conditionalFormatting>
  <conditionalFormatting sqref="I13:I17">
    <cfRule type="colorScale" priority="10" dxfId="2">
      <colorScale>
        <cfvo type="num" val="0"/>
        <cfvo type="num" val="0"/>
        <color rgb="FFFFFF00"/>
        <color theme="0"/>
      </colorScale>
    </cfRule>
  </conditionalFormatting>
  <conditionalFormatting sqref="O13">
    <cfRule type="colorScale" priority="5" dxfId="2">
      <colorScale>
        <cfvo type="min" val="0"/>
        <cfvo type="num" val="0"/>
        <color theme="0"/>
        <color rgb="FFFFFF00"/>
      </colorScale>
    </cfRule>
  </conditionalFormatting>
  <printOptions horizontalCentered="1" verticalCentered="1"/>
  <pageMargins left="0.7086614173228347" right="0.40625" top="0.7480314960629921" bottom="0.7480314960629921" header="0.31496062992125984" footer="0.31496062992125984"/>
  <pageSetup horizontalDpi="600" verticalDpi="600" orientation="landscape" paperSize="9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12</cp:lastModifiedBy>
  <cp:lastPrinted>2018-02-09T10:03:22Z</cp:lastPrinted>
  <dcterms:created xsi:type="dcterms:W3CDTF">2015-03-13T12:47:18Z</dcterms:created>
  <dcterms:modified xsi:type="dcterms:W3CDTF">2021-03-18T11:54:16Z</dcterms:modified>
  <cp:category/>
  <cp:version/>
  <cp:contentType/>
  <cp:contentStatus/>
</cp:coreProperties>
</file>